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plex\attractfolder\layouts\Arcadeflow\"/>
    </mc:Choice>
  </mc:AlternateContent>
  <xr:revisionPtr revIDLastSave="0" documentId="13_ncr:1_{A9C2EC33-85DC-49F0-8393-789B656F3B8C}" xr6:coauthVersionLast="47" xr6:coauthVersionMax="47" xr10:uidLastSave="{00000000-0000-0000-0000-000000000000}"/>
  <bookViews>
    <workbookView xWindow="-120" yWindow="-120" windowWidth="29040" windowHeight="15990" activeTab="1" xr2:uid="{B71500E1-1C46-3F49-A8D8-04652BE77F9B}"/>
  </bookViews>
  <sheets>
    <sheet name="poles" sheetId="9" r:id="rId1"/>
    <sheet name="tri vs monopole (2)" sheetId="8" r:id="rId2"/>
    <sheet name="Sheet4" sheetId="7" r:id="rId3"/>
    <sheet name="tri vs monopole" sheetId="4" r:id="rId4"/>
    <sheet name="asimmetric tri" sheetId="3" r:id="rId5"/>
    <sheet name="tri vs gauss" sheetId="2" r:id="rId6"/>
    <sheet name="asimmetric gauss)" sheetId="5" r:id="rId7"/>
    <sheet name="Sheet3" sheetId="6" r:id="rId8"/>
    <sheet name="Sheet1" sheetId="1" r:id="rId9"/>
  </sheets>
  <definedNames>
    <definedName name="coeff">Sheet3!$G$1</definedName>
    <definedName name="coeff1">poles!$K$2</definedName>
    <definedName name="coeff2" localSheetId="0">poles!$K$3</definedName>
    <definedName name="coeff2">'tri vs monopole (2)'!$L$4</definedName>
    <definedName name="filter" localSheetId="6">'asimmetric gauss)'!$L$2</definedName>
    <definedName name="filter" localSheetId="4">'asimmetric tri'!$L$2</definedName>
    <definedName name="filter" localSheetId="0">poles!#REF!</definedName>
    <definedName name="filter" localSheetId="5">'tri vs gauss'!$O$1</definedName>
    <definedName name="filter" localSheetId="3">'tri vs monopole'!$O$1</definedName>
    <definedName name="filter" localSheetId="1">'tri vs monopole (2)'!$L$1</definedName>
    <definedName name="filter">Sheet1!$M$1</definedName>
    <definedName name="filtercalc" localSheetId="6">'asimmetric gauss)'!$L$3</definedName>
    <definedName name="filtercalc">'asimmetric tri'!$L$3</definedName>
    <definedName name="halfpos" localSheetId="6">'asimmetric gauss)'!$M$2</definedName>
    <definedName name="halfpos">'asimmetric tri'!$M$2</definedName>
    <definedName name="timescale" localSheetId="0">poles!$K$1</definedName>
    <definedName name="timescale" localSheetId="1">'tri vs monopole (2)'!$L$2</definedName>
    <definedName name="timescale">'tri vs monopole'!$F$1</definedName>
    <definedName name="triangle" localSheetId="6">'asimmetric gauss)'!$O$3:$O$9</definedName>
    <definedName name="triangle" localSheetId="4">'asimmetric tri'!$O$3:$O$9</definedName>
    <definedName name="triangle" localSheetId="0">poles!$N$2:$N$8</definedName>
    <definedName name="triangle" localSheetId="5">'tri vs gauss'!$O$3:$O$9</definedName>
    <definedName name="triangle" localSheetId="3">'tri vs monopole'!$O$3:$O$9</definedName>
    <definedName name="triangle" localSheetId="1">'tri vs monopole (2)'!$O$3:$O$9</definedName>
    <definedName name="triangle">Sheet1!$M$3:$M$9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9" l="1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0" i="9"/>
  <c r="C9" i="9"/>
  <c r="C8" i="9"/>
  <c r="C7" i="9"/>
  <c r="C6" i="9"/>
  <c r="C5" i="9"/>
  <c r="C4" i="9"/>
  <c r="C3" i="9"/>
  <c r="E3" i="9" s="1"/>
  <c r="C2" i="9"/>
  <c r="B1" i="9"/>
  <c r="G4" i="8"/>
  <c r="G5" i="8" s="1"/>
  <c r="D53" i="8"/>
  <c r="B53" i="8"/>
  <c r="D52" i="8"/>
  <c r="B52" i="8"/>
  <c r="D51" i="8"/>
  <c r="B51" i="8"/>
  <c r="D50" i="8"/>
  <c r="B50" i="8"/>
  <c r="D49" i="8"/>
  <c r="B49" i="8"/>
  <c r="D48" i="8"/>
  <c r="B48" i="8"/>
  <c r="D47" i="8"/>
  <c r="B47" i="8"/>
  <c r="D46" i="8"/>
  <c r="B46" i="8"/>
  <c r="D45" i="8"/>
  <c r="B45" i="8"/>
  <c r="D44" i="8"/>
  <c r="B44" i="8"/>
  <c r="D43" i="8"/>
  <c r="B43" i="8"/>
  <c r="D42" i="8"/>
  <c r="B42" i="8"/>
  <c r="D41" i="8"/>
  <c r="B41" i="8"/>
  <c r="D40" i="8"/>
  <c r="B40" i="8"/>
  <c r="D39" i="8"/>
  <c r="B39" i="8"/>
  <c r="D38" i="8"/>
  <c r="B38" i="8"/>
  <c r="D37" i="8"/>
  <c r="B37" i="8"/>
  <c r="D36" i="8"/>
  <c r="B36" i="8"/>
  <c r="D35" i="8"/>
  <c r="B35" i="8"/>
  <c r="D34" i="8"/>
  <c r="B34" i="8"/>
  <c r="D33" i="8"/>
  <c r="B33" i="8"/>
  <c r="D32" i="8"/>
  <c r="B32" i="8"/>
  <c r="D31" i="8"/>
  <c r="B31" i="8"/>
  <c r="D30" i="8"/>
  <c r="B30" i="8"/>
  <c r="D29" i="8"/>
  <c r="B29" i="8"/>
  <c r="D28" i="8"/>
  <c r="B28" i="8"/>
  <c r="D27" i="8"/>
  <c r="B27" i="8"/>
  <c r="D26" i="8"/>
  <c r="B26" i="8"/>
  <c r="D25" i="8"/>
  <c r="B25" i="8"/>
  <c r="D24" i="8"/>
  <c r="B24" i="8"/>
  <c r="D23" i="8"/>
  <c r="B23" i="8"/>
  <c r="D22" i="8"/>
  <c r="B22" i="8"/>
  <c r="D21" i="8"/>
  <c r="B21" i="8"/>
  <c r="D20" i="8"/>
  <c r="B20" i="8"/>
  <c r="D19" i="8"/>
  <c r="B19" i="8"/>
  <c r="D18" i="8"/>
  <c r="B18" i="8"/>
  <c r="D17" i="8"/>
  <c r="B17" i="8"/>
  <c r="D16" i="8"/>
  <c r="B16" i="8"/>
  <c r="D15" i="8"/>
  <c r="B15" i="8"/>
  <c r="D14" i="8"/>
  <c r="B14" i="8"/>
  <c r="D13" i="8"/>
  <c r="B13" i="8"/>
  <c r="D12" i="8"/>
  <c r="B12" i="8"/>
  <c r="D11" i="8"/>
  <c r="B11" i="8"/>
  <c r="D10" i="8"/>
  <c r="B10" i="8"/>
  <c r="D9" i="8"/>
  <c r="B9" i="8"/>
  <c r="D8" i="8"/>
  <c r="B8" i="8"/>
  <c r="D7" i="8"/>
  <c r="B7" i="8"/>
  <c r="D6" i="8"/>
  <c r="B6" i="8"/>
  <c r="D5" i="8"/>
  <c r="B5" i="8"/>
  <c r="D4" i="8"/>
  <c r="B4" i="8"/>
  <c r="N3" i="8" a="1"/>
  <c r="D3" i="8"/>
  <c r="B3" i="8"/>
  <c r="C2" i="8"/>
  <c r="C1" i="8"/>
  <c r="J53" i="1"/>
  <c r="I53" i="1"/>
  <c r="H53" i="1"/>
  <c r="G53" i="1"/>
  <c r="F53" i="1"/>
  <c r="D53" i="1"/>
  <c r="C53" i="1"/>
  <c r="J52" i="1"/>
  <c r="I52" i="1"/>
  <c r="H52" i="1"/>
  <c r="G52" i="1"/>
  <c r="F52" i="1"/>
  <c r="D52" i="1"/>
  <c r="C52" i="1"/>
  <c r="J51" i="1"/>
  <c r="I51" i="1"/>
  <c r="H51" i="1"/>
  <c r="G51" i="1"/>
  <c r="F51" i="1"/>
  <c r="D51" i="1"/>
  <c r="C51" i="1"/>
  <c r="J50" i="1"/>
  <c r="I50" i="1"/>
  <c r="H50" i="1"/>
  <c r="G50" i="1"/>
  <c r="F50" i="1"/>
  <c r="D50" i="1"/>
  <c r="C50" i="1"/>
  <c r="J49" i="1"/>
  <c r="I49" i="1"/>
  <c r="H49" i="1"/>
  <c r="G49" i="1"/>
  <c r="F49" i="1"/>
  <c r="D49" i="1"/>
  <c r="C49" i="1"/>
  <c r="J48" i="1"/>
  <c r="I48" i="1"/>
  <c r="H48" i="1"/>
  <c r="G48" i="1"/>
  <c r="F48" i="1"/>
  <c r="D48" i="1"/>
  <c r="C48" i="1"/>
  <c r="J47" i="1"/>
  <c r="I47" i="1"/>
  <c r="H47" i="1"/>
  <c r="G47" i="1"/>
  <c r="F47" i="1"/>
  <c r="D47" i="1"/>
  <c r="C47" i="1"/>
  <c r="J46" i="1"/>
  <c r="I46" i="1"/>
  <c r="H46" i="1"/>
  <c r="G46" i="1"/>
  <c r="F46" i="1"/>
  <c r="D46" i="1"/>
  <c r="C46" i="1"/>
  <c r="J45" i="1"/>
  <c r="I45" i="1"/>
  <c r="H45" i="1"/>
  <c r="G45" i="1"/>
  <c r="F45" i="1"/>
  <c r="D45" i="1"/>
  <c r="C45" i="1"/>
  <c r="J44" i="1"/>
  <c r="I44" i="1"/>
  <c r="H44" i="1"/>
  <c r="G44" i="1"/>
  <c r="F44" i="1"/>
  <c r="D44" i="1"/>
  <c r="C44" i="1"/>
  <c r="J43" i="1"/>
  <c r="I43" i="1"/>
  <c r="H43" i="1"/>
  <c r="G43" i="1"/>
  <c r="F43" i="1"/>
  <c r="D43" i="1"/>
  <c r="C43" i="1"/>
  <c r="J42" i="1"/>
  <c r="I42" i="1"/>
  <c r="H42" i="1"/>
  <c r="G42" i="1"/>
  <c r="F42" i="1"/>
  <c r="D42" i="1"/>
  <c r="C42" i="1"/>
  <c r="J41" i="1"/>
  <c r="I41" i="1"/>
  <c r="H41" i="1"/>
  <c r="G41" i="1"/>
  <c r="F41" i="1"/>
  <c r="D41" i="1"/>
  <c r="C41" i="1"/>
  <c r="J40" i="1"/>
  <c r="I40" i="1"/>
  <c r="H40" i="1"/>
  <c r="G40" i="1"/>
  <c r="F40" i="1"/>
  <c r="D40" i="1"/>
  <c r="C40" i="1"/>
  <c r="J39" i="1"/>
  <c r="I39" i="1"/>
  <c r="H39" i="1"/>
  <c r="G39" i="1"/>
  <c r="F39" i="1"/>
  <c r="D39" i="1"/>
  <c r="C39" i="1"/>
  <c r="J38" i="1"/>
  <c r="I38" i="1"/>
  <c r="H38" i="1"/>
  <c r="G38" i="1"/>
  <c r="F38" i="1"/>
  <c r="D38" i="1"/>
  <c r="C38" i="1"/>
  <c r="J37" i="1"/>
  <c r="I37" i="1"/>
  <c r="H37" i="1"/>
  <c r="G37" i="1"/>
  <c r="F37" i="1"/>
  <c r="D37" i="1"/>
  <c r="C37" i="1"/>
  <c r="J36" i="1"/>
  <c r="I36" i="1"/>
  <c r="H36" i="1"/>
  <c r="G36" i="1"/>
  <c r="F36" i="1"/>
  <c r="D36" i="1"/>
  <c r="C36" i="1"/>
  <c r="J35" i="1"/>
  <c r="I35" i="1"/>
  <c r="H35" i="1"/>
  <c r="G35" i="1"/>
  <c r="F35" i="1"/>
  <c r="D35" i="1"/>
  <c r="C35" i="1"/>
  <c r="J34" i="1"/>
  <c r="I34" i="1"/>
  <c r="H34" i="1"/>
  <c r="G34" i="1"/>
  <c r="F34" i="1"/>
  <c r="D34" i="1"/>
  <c r="C34" i="1"/>
  <c r="J33" i="1"/>
  <c r="I33" i="1"/>
  <c r="H33" i="1"/>
  <c r="G33" i="1"/>
  <c r="F33" i="1"/>
  <c r="D33" i="1"/>
  <c r="C33" i="1"/>
  <c r="J32" i="1"/>
  <c r="I32" i="1"/>
  <c r="H32" i="1"/>
  <c r="G32" i="1"/>
  <c r="F32" i="1"/>
  <c r="D32" i="1"/>
  <c r="C32" i="1"/>
  <c r="J31" i="1"/>
  <c r="I31" i="1"/>
  <c r="H31" i="1"/>
  <c r="G31" i="1"/>
  <c r="F31" i="1"/>
  <c r="D31" i="1"/>
  <c r="C31" i="1"/>
  <c r="J30" i="1"/>
  <c r="I30" i="1"/>
  <c r="H30" i="1"/>
  <c r="G30" i="1"/>
  <c r="F30" i="1"/>
  <c r="D30" i="1"/>
  <c r="C30" i="1"/>
  <c r="J29" i="1"/>
  <c r="I29" i="1"/>
  <c r="H29" i="1"/>
  <c r="G29" i="1"/>
  <c r="F29" i="1"/>
  <c r="D29" i="1"/>
  <c r="C29" i="1"/>
  <c r="J28" i="1"/>
  <c r="I28" i="1"/>
  <c r="H28" i="1"/>
  <c r="G28" i="1"/>
  <c r="F28" i="1"/>
  <c r="D28" i="1"/>
  <c r="C28" i="1"/>
  <c r="J27" i="1"/>
  <c r="I27" i="1"/>
  <c r="H27" i="1"/>
  <c r="G27" i="1"/>
  <c r="F27" i="1"/>
  <c r="D27" i="1"/>
  <c r="C27" i="1"/>
  <c r="J26" i="1"/>
  <c r="I26" i="1"/>
  <c r="H26" i="1"/>
  <c r="G26" i="1"/>
  <c r="F26" i="1"/>
  <c r="D26" i="1"/>
  <c r="C26" i="1"/>
  <c r="J25" i="1"/>
  <c r="I25" i="1"/>
  <c r="H25" i="1"/>
  <c r="G25" i="1"/>
  <c r="F25" i="1"/>
  <c r="D25" i="1"/>
  <c r="C25" i="1"/>
  <c r="J24" i="1"/>
  <c r="I24" i="1"/>
  <c r="H24" i="1"/>
  <c r="G24" i="1"/>
  <c r="F24" i="1"/>
  <c r="D24" i="1"/>
  <c r="C24" i="1"/>
  <c r="J23" i="1"/>
  <c r="I23" i="1"/>
  <c r="H23" i="1"/>
  <c r="G23" i="1"/>
  <c r="F23" i="1"/>
  <c r="D23" i="1"/>
  <c r="C23" i="1"/>
  <c r="J22" i="1"/>
  <c r="I22" i="1"/>
  <c r="H22" i="1"/>
  <c r="G22" i="1"/>
  <c r="F22" i="1"/>
  <c r="D22" i="1"/>
  <c r="C22" i="1"/>
  <c r="J21" i="1"/>
  <c r="I21" i="1"/>
  <c r="H21" i="1"/>
  <c r="G21" i="1"/>
  <c r="F21" i="1"/>
  <c r="D21" i="1"/>
  <c r="C21" i="1"/>
  <c r="J20" i="1"/>
  <c r="I20" i="1"/>
  <c r="H20" i="1"/>
  <c r="G20" i="1"/>
  <c r="F20" i="1"/>
  <c r="D20" i="1"/>
  <c r="C20" i="1"/>
  <c r="J19" i="1"/>
  <c r="I19" i="1"/>
  <c r="H19" i="1"/>
  <c r="G19" i="1"/>
  <c r="F19" i="1"/>
  <c r="D19" i="1"/>
  <c r="C19" i="1"/>
  <c r="J18" i="1"/>
  <c r="I18" i="1"/>
  <c r="H18" i="1"/>
  <c r="G18" i="1"/>
  <c r="F18" i="1"/>
  <c r="D18" i="1"/>
  <c r="C18" i="1"/>
  <c r="J17" i="1"/>
  <c r="I17" i="1"/>
  <c r="H17" i="1"/>
  <c r="G17" i="1"/>
  <c r="F17" i="1"/>
  <c r="D17" i="1"/>
  <c r="C17" i="1"/>
  <c r="J16" i="1"/>
  <c r="I16" i="1"/>
  <c r="H16" i="1"/>
  <c r="G16" i="1"/>
  <c r="F16" i="1"/>
  <c r="D16" i="1"/>
  <c r="C16" i="1"/>
  <c r="J15" i="1"/>
  <c r="I15" i="1"/>
  <c r="H15" i="1"/>
  <c r="G15" i="1"/>
  <c r="F15" i="1"/>
  <c r="D15" i="1"/>
  <c r="C15" i="1"/>
  <c r="J14" i="1"/>
  <c r="I14" i="1"/>
  <c r="H14" i="1"/>
  <c r="G14" i="1"/>
  <c r="F14" i="1"/>
  <c r="D14" i="1"/>
  <c r="C14" i="1"/>
  <c r="J13" i="1"/>
  <c r="I13" i="1"/>
  <c r="H13" i="1"/>
  <c r="G13" i="1"/>
  <c r="F13" i="1"/>
  <c r="D13" i="1"/>
  <c r="C13" i="1"/>
  <c r="J12" i="1"/>
  <c r="I12" i="1"/>
  <c r="H12" i="1"/>
  <c r="G12" i="1"/>
  <c r="F12" i="1"/>
  <c r="D12" i="1"/>
  <c r="C12" i="1"/>
  <c r="J11" i="1"/>
  <c r="I11" i="1"/>
  <c r="H11" i="1"/>
  <c r="G11" i="1"/>
  <c r="F11" i="1"/>
  <c r="D11" i="1"/>
  <c r="C11" i="1"/>
  <c r="J10" i="1"/>
  <c r="I10" i="1"/>
  <c r="H10" i="1"/>
  <c r="G10" i="1"/>
  <c r="F10" i="1"/>
  <c r="D10" i="1"/>
  <c r="C10" i="1"/>
  <c r="M9" i="1"/>
  <c r="J9" i="1"/>
  <c r="H9" i="1"/>
  <c r="G9" i="1"/>
  <c r="F9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D9" i="1"/>
  <c r="I9" i="1" s="1"/>
  <c r="C9" i="1"/>
  <c r="M8" i="1"/>
  <c r="J8" i="1"/>
  <c r="H8" i="1"/>
  <c r="G8" i="1"/>
  <c r="F8" i="1"/>
  <c r="E8" i="1"/>
  <c r="C8" i="1"/>
  <c r="M7" i="1"/>
  <c r="J7" i="1"/>
  <c r="H7" i="1"/>
  <c r="G7" i="1"/>
  <c r="F7" i="1"/>
  <c r="E7" i="1"/>
  <c r="C7" i="1"/>
  <c r="M6" i="1"/>
  <c r="J6" i="1"/>
  <c r="H6" i="1"/>
  <c r="G6" i="1"/>
  <c r="F6" i="1"/>
  <c r="E6" i="1"/>
  <c r="C6" i="1"/>
  <c r="M5" i="1"/>
  <c r="J5" i="1"/>
  <c r="H5" i="1"/>
  <c r="G5" i="1"/>
  <c r="F5" i="1"/>
  <c r="E5" i="1"/>
  <c r="C5" i="1"/>
  <c r="M4" i="1"/>
  <c r="J4" i="1"/>
  <c r="H4" i="1"/>
  <c r="G4" i="1"/>
  <c r="F4" i="1"/>
  <c r="E4" i="1"/>
  <c r="C4" i="1"/>
  <c r="M3" i="1"/>
  <c r="J3" i="1"/>
  <c r="H3" i="1"/>
  <c r="F3" i="1"/>
  <c r="C3" i="6"/>
  <c r="D3" i="6" s="1"/>
  <c r="E3" i="6" s="1"/>
  <c r="D53" i="5"/>
  <c r="B53" i="5"/>
  <c r="D52" i="5"/>
  <c r="B52" i="5"/>
  <c r="D51" i="5"/>
  <c r="B51" i="5"/>
  <c r="D50" i="5"/>
  <c r="B50" i="5"/>
  <c r="D49" i="5"/>
  <c r="B49" i="5"/>
  <c r="D48" i="5"/>
  <c r="B48" i="5"/>
  <c r="D47" i="5"/>
  <c r="B47" i="5"/>
  <c r="D46" i="5"/>
  <c r="B46" i="5"/>
  <c r="D45" i="5"/>
  <c r="B45" i="5"/>
  <c r="D44" i="5"/>
  <c r="B44" i="5"/>
  <c r="D43" i="5"/>
  <c r="B43" i="5"/>
  <c r="D42" i="5"/>
  <c r="B42" i="5"/>
  <c r="D41" i="5"/>
  <c r="B41" i="5"/>
  <c r="D40" i="5"/>
  <c r="B40" i="5"/>
  <c r="D39" i="5"/>
  <c r="B39" i="5"/>
  <c r="D38" i="5"/>
  <c r="B38" i="5"/>
  <c r="D37" i="5"/>
  <c r="B37" i="5"/>
  <c r="D36" i="5"/>
  <c r="B36" i="5"/>
  <c r="D35" i="5"/>
  <c r="B35" i="5"/>
  <c r="D34" i="5"/>
  <c r="B34" i="5"/>
  <c r="D33" i="5"/>
  <c r="B33" i="5"/>
  <c r="D32" i="5"/>
  <c r="B32" i="5"/>
  <c r="D31" i="5"/>
  <c r="B31" i="5"/>
  <c r="D30" i="5"/>
  <c r="B30" i="5"/>
  <c r="D29" i="5"/>
  <c r="B29" i="5"/>
  <c r="D28" i="5"/>
  <c r="B28" i="5"/>
  <c r="D27" i="5"/>
  <c r="B27" i="5"/>
  <c r="D26" i="5"/>
  <c r="B26" i="5"/>
  <c r="D25" i="5"/>
  <c r="B25" i="5"/>
  <c r="D24" i="5"/>
  <c r="B24" i="5"/>
  <c r="D23" i="5"/>
  <c r="B23" i="5"/>
  <c r="D22" i="5"/>
  <c r="B22" i="5"/>
  <c r="D21" i="5"/>
  <c r="B21" i="5"/>
  <c r="D20" i="5"/>
  <c r="B20" i="5"/>
  <c r="D19" i="5"/>
  <c r="B19" i="5"/>
  <c r="D18" i="5"/>
  <c r="B18" i="5"/>
  <c r="D17" i="5"/>
  <c r="B17" i="5"/>
  <c r="D16" i="5"/>
  <c r="B16" i="5"/>
  <c r="D15" i="5"/>
  <c r="B15" i="5"/>
  <c r="D14" i="5"/>
  <c r="B14" i="5"/>
  <c r="D13" i="5"/>
  <c r="B13" i="5"/>
  <c r="D12" i="5"/>
  <c r="B12" i="5"/>
  <c r="D11" i="5"/>
  <c r="B11" i="5"/>
  <c r="D10" i="5"/>
  <c r="B10" i="5"/>
  <c r="D9" i="5"/>
  <c r="B9" i="5"/>
  <c r="D8" i="5"/>
  <c r="B8" i="5"/>
  <c r="D7" i="5"/>
  <c r="B7" i="5"/>
  <c r="D6" i="5"/>
  <c r="B6" i="5"/>
  <c r="D5" i="5"/>
  <c r="B5" i="5"/>
  <c r="D4" i="5"/>
  <c r="B4" i="5"/>
  <c r="P3" i="5" a="1"/>
  <c r="P3" i="5" s="1"/>
  <c r="N3" i="5" a="1"/>
  <c r="M3" i="5" a="1"/>
  <c r="M3" i="5" s="1"/>
  <c r="L3" i="5" a="1"/>
  <c r="L3" i="5" s="1"/>
  <c r="D3" i="5"/>
  <c r="B3" i="5"/>
  <c r="M2" i="5"/>
  <c r="P1" i="5"/>
  <c r="I53" i="2"/>
  <c r="H53" i="2"/>
  <c r="G53" i="2"/>
  <c r="D53" i="2"/>
  <c r="B53" i="2"/>
  <c r="I52" i="2"/>
  <c r="H52" i="2"/>
  <c r="G52" i="2"/>
  <c r="D52" i="2"/>
  <c r="B52" i="2"/>
  <c r="I51" i="2"/>
  <c r="H51" i="2"/>
  <c r="G51" i="2"/>
  <c r="D51" i="2"/>
  <c r="B51" i="2"/>
  <c r="I50" i="2"/>
  <c r="H50" i="2"/>
  <c r="G50" i="2"/>
  <c r="D50" i="2"/>
  <c r="B50" i="2"/>
  <c r="I49" i="2"/>
  <c r="H49" i="2"/>
  <c r="G49" i="2"/>
  <c r="D49" i="2"/>
  <c r="B49" i="2"/>
  <c r="I48" i="2"/>
  <c r="H48" i="2"/>
  <c r="G48" i="2"/>
  <c r="D48" i="2"/>
  <c r="B48" i="2"/>
  <c r="I47" i="2"/>
  <c r="H47" i="2"/>
  <c r="G47" i="2"/>
  <c r="D47" i="2"/>
  <c r="B47" i="2"/>
  <c r="I46" i="2"/>
  <c r="H46" i="2"/>
  <c r="G46" i="2"/>
  <c r="D46" i="2"/>
  <c r="B46" i="2"/>
  <c r="I45" i="2"/>
  <c r="H45" i="2"/>
  <c r="G45" i="2"/>
  <c r="D45" i="2"/>
  <c r="B45" i="2"/>
  <c r="I44" i="2"/>
  <c r="H44" i="2"/>
  <c r="G44" i="2"/>
  <c r="D44" i="2"/>
  <c r="B44" i="2"/>
  <c r="I43" i="2"/>
  <c r="H43" i="2"/>
  <c r="G43" i="2"/>
  <c r="D43" i="2"/>
  <c r="B43" i="2"/>
  <c r="I42" i="2"/>
  <c r="H42" i="2"/>
  <c r="G42" i="2"/>
  <c r="D42" i="2"/>
  <c r="B42" i="2"/>
  <c r="I41" i="2"/>
  <c r="H41" i="2"/>
  <c r="G41" i="2"/>
  <c r="D41" i="2"/>
  <c r="B41" i="2"/>
  <c r="I40" i="2"/>
  <c r="H40" i="2"/>
  <c r="G40" i="2"/>
  <c r="D40" i="2"/>
  <c r="B40" i="2"/>
  <c r="I39" i="2"/>
  <c r="H39" i="2"/>
  <c r="G39" i="2"/>
  <c r="D39" i="2"/>
  <c r="B39" i="2"/>
  <c r="I38" i="2"/>
  <c r="H38" i="2"/>
  <c r="G38" i="2"/>
  <c r="D38" i="2"/>
  <c r="B38" i="2"/>
  <c r="I37" i="2"/>
  <c r="H37" i="2"/>
  <c r="G37" i="2"/>
  <c r="D37" i="2"/>
  <c r="B37" i="2"/>
  <c r="I36" i="2"/>
  <c r="H36" i="2"/>
  <c r="G36" i="2"/>
  <c r="D36" i="2"/>
  <c r="B36" i="2"/>
  <c r="I35" i="2"/>
  <c r="H35" i="2"/>
  <c r="G35" i="2"/>
  <c r="D35" i="2"/>
  <c r="B35" i="2"/>
  <c r="I34" i="2"/>
  <c r="H34" i="2"/>
  <c r="G34" i="2"/>
  <c r="D34" i="2"/>
  <c r="B34" i="2"/>
  <c r="I33" i="2"/>
  <c r="H33" i="2"/>
  <c r="G33" i="2"/>
  <c r="D33" i="2"/>
  <c r="B33" i="2"/>
  <c r="I32" i="2"/>
  <c r="H32" i="2"/>
  <c r="G32" i="2"/>
  <c r="D32" i="2"/>
  <c r="B32" i="2"/>
  <c r="I31" i="2"/>
  <c r="H31" i="2"/>
  <c r="G31" i="2"/>
  <c r="D31" i="2"/>
  <c r="B31" i="2"/>
  <c r="I30" i="2"/>
  <c r="H30" i="2"/>
  <c r="G30" i="2"/>
  <c r="D30" i="2"/>
  <c r="B30" i="2"/>
  <c r="I29" i="2"/>
  <c r="H29" i="2"/>
  <c r="G29" i="2"/>
  <c r="D29" i="2"/>
  <c r="B29" i="2"/>
  <c r="I28" i="2"/>
  <c r="H28" i="2"/>
  <c r="G28" i="2"/>
  <c r="D28" i="2"/>
  <c r="B28" i="2"/>
  <c r="I27" i="2"/>
  <c r="H27" i="2"/>
  <c r="G27" i="2"/>
  <c r="D27" i="2"/>
  <c r="B27" i="2"/>
  <c r="I26" i="2"/>
  <c r="H26" i="2"/>
  <c r="G26" i="2"/>
  <c r="D26" i="2"/>
  <c r="B26" i="2"/>
  <c r="I25" i="2"/>
  <c r="H25" i="2"/>
  <c r="G25" i="2"/>
  <c r="D25" i="2"/>
  <c r="B25" i="2"/>
  <c r="I24" i="2"/>
  <c r="H24" i="2"/>
  <c r="G24" i="2"/>
  <c r="D24" i="2"/>
  <c r="B24" i="2"/>
  <c r="I23" i="2"/>
  <c r="H23" i="2"/>
  <c r="G23" i="2"/>
  <c r="D23" i="2"/>
  <c r="B23" i="2"/>
  <c r="I22" i="2"/>
  <c r="H22" i="2"/>
  <c r="G22" i="2"/>
  <c r="D22" i="2"/>
  <c r="B22" i="2"/>
  <c r="I21" i="2"/>
  <c r="H21" i="2"/>
  <c r="G21" i="2"/>
  <c r="D21" i="2"/>
  <c r="B21" i="2"/>
  <c r="I20" i="2"/>
  <c r="H20" i="2"/>
  <c r="G20" i="2"/>
  <c r="D20" i="2"/>
  <c r="B20" i="2"/>
  <c r="I19" i="2"/>
  <c r="H19" i="2"/>
  <c r="G19" i="2"/>
  <c r="D19" i="2"/>
  <c r="B19" i="2"/>
  <c r="I18" i="2"/>
  <c r="H18" i="2"/>
  <c r="G18" i="2"/>
  <c r="D18" i="2"/>
  <c r="B18" i="2"/>
  <c r="I17" i="2"/>
  <c r="H17" i="2"/>
  <c r="G17" i="2"/>
  <c r="D17" i="2"/>
  <c r="B17" i="2"/>
  <c r="I16" i="2"/>
  <c r="H16" i="2"/>
  <c r="G16" i="2"/>
  <c r="D16" i="2"/>
  <c r="B16" i="2"/>
  <c r="I15" i="2"/>
  <c r="H15" i="2"/>
  <c r="G15" i="2"/>
  <c r="D15" i="2"/>
  <c r="B15" i="2"/>
  <c r="I14" i="2"/>
  <c r="H14" i="2"/>
  <c r="G14" i="2"/>
  <c r="D14" i="2"/>
  <c r="B14" i="2"/>
  <c r="I13" i="2"/>
  <c r="H13" i="2"/>
  <c r="G13" i="2"/>
  <c r="D13" i="2"/>
  <c r="B13" i="2"/>
  <c r="I12" i="2"/>
  <c r="H12" i="2"/>
  <c r="G12" i="2"/>
  <c r="D12" i="2"/>
  <c r="B12" i="2"/>
  <c r="I11" i="2"/>
  <c r="H11" i="2"/>
  <c r="G11" i="2"/>
  <c r="D11" i="2"/>
  <c r="B11" i="2"/>
  <c r="I10" i="2"/>
  <c r="H10" i="2"/>
  <c r="G10" i="2"/>
  <c r="D10" i="2"/>
  <c r="B10" i="2"/>
  <c r="I9" i="2"/>
  <c r="H9" i="2"/>
  <c r="G9" i="2"/>
  <c r="D9" i="2"/>
  <c r="B9" i="2"/>
  <c r="I8" i="2"/>
  <c r="H8" i="2"/>
  <c r="G8" i="2"/>
  <c r="D8" i="2"/>
  <c r="B8" i="2"/>
  <c r="I7" i="2"/>
  <c r="H7" i="2"/>
  <c r="G7" i="2"/>
  <c r="D7" i="2"/>
  <c r="B7" i="2"/>
  <c r="I6" i="2"/>
  <c r="H6" i="2"/>
  <c r="G6" i="2"/>
  <c r="D6" i="2"/>
  <c r="B6" i="2"/>
  <c r="I5" i="2"/>
  <c r="H5" i="2"/>
  <c r="G5" i="2"/>
  <c r="D5" i="2"/>
  <c r="B5" i="2"/>
  <c r="I4" i="2"/>
  <c r="H4" i="2"/>
  <c r="G4" i="2"/>
  <c r="D4" i="2"/>
  <c r="B4" i="2"/>
  <c r="L3" i="2" a="1"/>
  <c r="L3" i="2" s="1"/>
  <c r="N3" i="2" s="1" a="1"/>
  <c r="I3" i="2"/>
  <c r="G3" i="2"/>
  <c r="D3" i="2"/>
  <c r="B3" i="2"/>
  <c r="P1" i="2"/>
  <c r="M3" i="2" s="1" a="1"/>
  <c r="M3" i="2" s="1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N3" i="3" a="1"/>
  <c r="M3" i="3" a="1"/>
  <c r="M3" i="3" s="1"/>
  <c r="D3" i="3"/>
  <c r="B3" i="3"/>
  <c r="M2" i="3"/>
  <c r="L2" i="3"/>
  <c r="D53" i="4"/>
  <c r="B53" i="4"/>
  <c r="D52" i="4"/>
  <c r="B52" i="4"/>
  <c r="D51" i="4"/>
  <c r="B51" i="4"/>
  <c r="D50" i="4"/>
  <c r="B50" i="4"/>
  <c r="D49" i="4"/>
  <c r="B49" i="4"/>
  <c r="D48" i="4"/>
  <c r="B48" i="4"/>
  <c r="D47" i="4"/>
  <c r="B47" i="4"/>
  <c r="D46" i="4"/>
  <c r="B46" i="4"/>
  <c r="D45" i="4"/>
  <c r="B45" i="4"/>
  <c r="D44" i="4"/>
  <c r="B44" i="4"/>
  <c r="D43" i="4"/>
  <c r="B43" i="4"/>
  <c r="D42" i="4"/>
  <c r="B42" i="4"/>
  <c r="D41" i="4"/>
  <c r="B41" i="4"/>
  <c r="D40" i="4"/>
  <c r="B40" i="4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D4" i="4"/>
  <c r="B4" i="4"/>
  <c r="N3" i="4" a="1"/>
  <c r="H3" i="4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G3" i="4"/>
  <c r="G4" i="4" s="1"/>
  <c r="D3" i="4"/>
  <c r="B3" i="4"/>
  <c r="C2" i="4"/>
  <c r="C1" i="4"/>
  <c r="D3" i="9" l="1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E4" i="9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F3" i="9"/>
  <c r="N3" i="5"/>
  <c r="O7" i="5" s="1"/>
  <c r="N3" i="3"/>
  <c r="O8" i="3" s="1"/>
  <c r="O7" i="4"/>
  <c r="N3" i="4"/>
  <c r="N3" i="8"/>
  <c r="O6" i="8" s="1"/>
  <c r="H4" i="8"/>
  <c r="I4" i="8" s="1"/>
  <c r="J4" i="8" s="1"/>
  <c r="G6" i="8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O15" i="4"/>
  <c r="O23" i="4"/>
  <c r="O5" i="5"/>
  <c r="O13" i="5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O10" i="4"/>
  <c r="O18" i="4"/>
  <c r="O15" i="5"/>
  <c r="O23" i="5"/>
  <c r="O31" i="5"/>
  <c r="O5" i="4"/>
  <c r="O13" i="4"/>
  <c r="O21" i="4"/>
  <c r="O3" i="4"/>
  <c r="O8" i="4"/>
  <c r="O16" i="4"/>
  <c r="O16" i="3"/>
  <c r="O20" i="3"/>
  <c r="O22" i="3"/>
  <c r="O24" i="3"/>
  <c r="O26" i="3"/>
  <c r="O28" i="3"/>
  <c r="O30" i="3"/>
  <c r="O32" i="3"/>
  <c r="O34" i="3"/>
  <c r="O11" i="4"/>
  <c r="O19" i="4"/>
  <c r="O4" i="5"/>
  <c r="O10" i="5"/>
  <c r="O12" i="5"/>
  <c r="O6" i="4"/>
  <c r="O14" i="4"/>
  <c r="O22" i="4"/>
  <c r="O16" i="5"/>
  <c r="O18" i="5"/>
  <c r="O24" i="5"/>
  <c r="O26" i="5"/>
  <c r="O28" i="5"/>
  <c r="O30" i="5"/>
  <c r="O32" i="5"/>
  <c r="O34" i="5"/>
  <c r="O9" i="4"/>
  <c r="G5" i="4"/>
  <c r="N3" i="2"/>
  <c r="O12" i="2" s="1"/>
  <c r="O22" i="5" l="1"/>
  <c r="O29" i="5"/>
  <c r="O9" i="3"/>
  <c r="O19" i="3"/>
  <c r="E32" i="4" a="1"/>
  <c r="E32" i="4" s="1"/>
  <c r="O20" i="5"/>
  <c r="O27" i="5"/>
  <c r="O13" i="3"/>
  <c r="E12" i="4" a="1"/>
  <c r="E12" i="4" s="1"/>
  <c r="O25" i="5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O5" i="3"/>
  <c r="O17" i="4"/>
  <c r="O20" i="4"/>
  <c r="O12" i="4"/>
  <c r="O4" i="4"/>
  <c r="O18" i="3"/>
  <c r="O4" i="3"/>
  <c r="O37" i="5"/>
  <c r="O21" i="5"/>
  <c r="O11" i="5"/>
  <c r="O8" i="5"/>
  <c r="O35" i="5"/>
  <c r="O19" i="5"/>
  <c r="O9" i="5"/>
  <c r="E50" i="5" s="1" a="1"/>
  <c r="E50" i="5" s="1"/>
  <c r="O6" i="5"/>
  <c r="E10" i="5" s="1" a="1"/>
  <c r="E10" i="5" s="1"/>
  <c r="O33" i="5"/>
  <c r="O17" i="5"/>
  <c r="O36" i="3"/>
  <c r="O27" i="3"/>
  <c r="O33" i="3"/>
  <c r="O17" i="3"/>
  <c r="O14" i="3"/>
  <c r="O6" i="3"/>
  <c r="E52" i="3" s="1" a="1"/>
  <c r="E52" i="3" s="1"/>
  <c r="O23" i="3"/>
  <c r="O11" i="3"/>
  <c r="O3" i="3"/>
  <c r="O29" i="3"/>
  <c r="O35" i="3"/>
  <c r="O25" i="3"/>
  <c r="O10" i="3"/>
  <c r="O31" i="3"/>
  <c r="O15" i="3"/>
  <c r="O7" i="3"/>
  <c r="O37" i="3"/>
  <c r="O21" i="3"/>
  <c r="F4" i="9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G3" i="9"/>
  <c r="O36" i="5"/>
  <c r="O3" i="5"/>
  <c r="O14" i="5"/>
  <c r="O12" i="3"/>
  <c r="O15" i="8"/>
  <c r="O12" i="8"/>
  <c r="O7" i="8"/>
  <c r="O14" i="8"/>
  <c r="O13" i="8"/>
  <c r="O5" i="8"/>
  <c r="O3" i="8"/>
  <c r="O20" i="8"/>
  <c r="O22" i="8"/>
  <c r="O4" i="8"/>
  <c r="O11" i="8"/>
  <c r="O9" i="8"/>
  <c r="O19" i="8"/>
  <c r="O17" i="8"/>
  <c r="O23" i="8"/>
  <c r="O21" i="8"/>
  <c r="O8" i="8"/>
  <c r="O10" i="8"/>
  <c r="O16" i="8"/>
  <c r="O18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O19" i="2"/>
  <c r="O10" i="2"/>
  <c r="O18" i="2"/>
  <c r="O4" i="2"/>
  <c r="O3" i="2"/>
  <c r="O9" i="2"/>
  <c r="O15" i="2"/>
  <c r="O7" i="2"/>
  <c r="O11" i="2"/>
  <c r="O6" i="2"/>
  <c r="O21" i="2"/>
  <c r="O5" i="2"/>
  <c r="O17" i="2"/>
  <c r="O22" i="2"/>
  <c r="O13" i="2"/>
  <c r="O14" i="2"/>
  <c r="E39" i="5" a="1"/>
  <c r="E39" i="5" s="1"/>
  <c r="E5" i="4" a="1"/>
  <c r="E5" i="4" s="1"/>
  <c r="E4" i="4" a="1"/>
  <c r="E4" i="4" s="1"/>
  <c r="F4" i="4" s="1"/>
  <c r="E46" i="3" a="1"/>
  <c r="E46" i="3" s="1"/>
  <c r="E19" i="5" a="1"/>
  <c r="E19" i="5" s="1"/>
  <c r="E34" i="5" a="1"/>
  <c r="E34" i="5" s="1"/>
  <c r="E16" i="3" a="1"/>
  <c r="E16" i="3" s="1"/>
  <c r="E10" i="3" a="1"/>
  <c r="E10" i="3" s="1"/>
  <c r="E12" i="3" a="1"/>
  <c r="E12" i="3" s="1"/>
  <c r="E51" i="5" a="1"/>
  <c r="E51" i="5" s="1"/>
  <c r="E25" i="3" a="1"/>
  <c r="E25" i="3" s="1"/>
  <c r="E7" i="3" a="1"/>
  <c r="E7" i="3" s="1"/>
  <c r="E48" i="5" a="1"/>
  <c r="E48" i="5" s="1"/>
  <c r="E45" i="5" a="1"/>
  <c r="E45" i="5" s="1"/>
  <c r="E42" i="5" a="1"/>
  <c r="E42" i="5" s="1"/>
  <c r="E15" i="5" a="1"/>
  <c r="E15" i="5" s="1"/>
  <c r="E13" i="5" a="1"/>
  <c r="E13" i="5" s="1"/>
  <c r="E11" i="5" a="1"/>
  <c r="E11" i="5" s="1"/>
  <c r="E9" i="5" a="1"/>
  <c r="E9" i="5" s="1"/>
  <c r="E7" i="5" a="1"/>
  <c r="E7" i="5" s="1"/>
  <c r="E5" i="5" a="1"/>
  <c r="E5" i="5" s="1"/>
  <c r="E38" i="3" a="1"/>
  <c r="E38" i="3" s="1"/>
  <c r="E22" i="3" a="1"/>
  <c r="E22" i="3" s="1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53" i="5" a="1"/>
  <c r="E53" i="5" s="1"/>
  <c r="E30" i="5" a="1"/>
  <c r="E30" i="5" s="1"/>
  <c r="E8" i="3" a="1"/>
  <c r="E8" i="3" s="1"/>
  <c r="E50" i="3" a="1"/>
  <c r="E50" i="3" s="1"/>
  <c r="E28" i="5" a="1"/>
  <c r="E28" i="5" s="1"/>
  <c r="E4" i="3" a="1"/>
  <c r="E4" i="3" s="1"/>
  <c r="F4" i="3" s="1"/>
  <c r="E42" i="3" a="1"/>
  <c r="E42" i="3" s="1"/>
  <c r="E23" i="3" a="1"/>
  <c r="E23" i="3" s="1"/>
  <c r="E5" i="3" a="1"/>
  <c r="E5" i="3" s="1"/>
  <c r="E25" i="4" a="1"/>
  <c r="E25" i="4" s="1"/>
  <c r="E36" i="3" a="1"/>
  <c r="E36" i="3" s="1"/>
  <c r="E20" i="3" a="1"/>
  <c r="E20" i="3" s="1"/>
  <c r="E47" i="4" a="1"/>
  <c r="E47" i="4" s="1"/>
  <c r="E14" i="3" a="1"/>
  <c r="E14" i="3" s="1"/>
  <c r="E26" i="5" a="1"/>
  <c r="E26" i="5" s="1"/>
  <c r="E37" i="5" a="1"/>
  <c r="E37" i="5" s="1"/>
  <c r="E51" i="4" a="1"/>
  <c r="E51" i="4" s="1"/>
  <c r="E24" i="5" a="1"/>
  <c r="E24" i="5" s="1"/>
  <c r="E34" i="3" a="1"/>
  <c r="E34" i="3" s="1"/>
  <c r="E18" i="3" a="1"/>
  <c r="E18" i="3" s="1"/>
  <c r="E38" i="4" a="1"/>
  <c r="E38" i="4" s="1"/>
  <c r="E6" i="3" a="1"/>
  <c r="E6" i="3" s="1"/>
  <c r="E22" i="5" a="1"/>
  <c r="E22" i="5" s="1"/>
  <c r="E33" i="5" a="1"/>
  <c r="E33" i="5" s="1"/>
  <c r="E49" i="3" a="1"/>
  <c r="E49" i="3" s="1"/>
  <c r="E20" i="5" a="1"/>
  <c r="E20" i="5" s="1"/>
  <c r="E35" i="3" a="1"/>
  <c r="E35" i="3" s="1"/>
  <c r="E19" i="3" a="1"/>
  <c r="E19" i="3" s="1"/>
  <c r="E39" i="3" a="1"/>
  <c r="E39" i="3" s="1"/>
  <c r="E18" i="4" a="1"/>
  <c r="E18" i="4" s="1"/>
  <c r="E41" i="5" a="1"/>
  <c r="E41" i="5" s="1"/>
  <c r="E47" i="5" a="1"/>
  <c r="E47" i="5" s="1"/>
  <c r="E32" i="3" a="1"/>
  <c r="E32" i="3" s="1"/>
  <c r="E48" i="4" a="1"/>
  <c r="E48" i="4" s="1"/>
  <c r="E43" i="5" a="1"/>
  <c r="E43" i="5" s="1"/>
  <c r="E35" i="4" a="1"/>
  <c r="E35" i="4" s="1"/>
  <c r="E35" i="5" a="1"/>
  <c r="E35" i="5" s="1"/>
  <c r="E51" i="3" a="1"/>
  <c r="E51" i="3" s="1"/>
  <c r="E18" i="5" a="1"/>
  <c r="E18" i="5" s="1"/>
  <c r="E29" i="5" a="1"/>
  <c r="E29" i="5" s="1"/>
  <c r="E41" i="3" a="1"/>
  <c r="E41" i="3" s="1"/>
  <c r="E16" i="5" a="1"/>
  <c r="E16" i="5" s="1"/>
  <c r="E53" i="3" a="1"/>
  <c r="E53" i="3" s="1"/>
  <c r="E45" i="3" a="1"/>
  <c r="E45" i="3" s="1"/>
  <c r="E52" i="5" a="1"/>
  <c r="E52" i="5" s="1"/>
  <c r="E30" i="3" a="1"/>
  <c r="E30" i="3" s="1"/>
  <c r="E6" i="4" a="1"/>
  <c r="E6" i="4" s="1"/>
  <c r="E30" i="4" a="1"/>
  <c r="E30" i="4" s="1"/>
  <c r="E31" i="5" a="1"/>
  <c r="E31" i="5" s="1"/>
  <c r="E43" i="3" a="1"/>
  <c r="E43" i="3" s="1"/>
  <c r="E14" i="5" a="1"/>
  <c r="E14" i="5" s="1"/>
  <c r="E25" i="5" a="1"/>
  <c r="E25" i="5" s="1"/>
  <c r="E44" i="5" a="1"/>
  <c r="E44" i="5" s="1"/>
  <c r="E12" i="5" a="1"/>
  <c r="E12" i="5" s="1"/>
  <c r="E48" i="3" a="1"/>
  <c r="E48" i="3" s="1"/>
  <c r="E49" i="5" a="1"/>
  <c r="E49" i="5" s="1"/>
  <c r="E27" i="5" a="1"/>
  <c r="E27" i="5" s="1"/>
  <c r="E21" i="5" a="1"/>
  <c r="E21" i="5" s="1"/>
  <c r="E40" i="5" a="1"/>
  <c r="E40" i="5" s="1"/>
  <c r="E8" i="5" a="1"/>
  <c r="E8" i="5" s="1"/>
  <c r="E44" i="3" a="1"/>
  <c r="E44" i="3" s="1"/>
  <c r="E29" i="3" a="1"/>
  <c r="E29" i="3" s="1"/>
  <c r="E11" i="3" a="1"/>
  <c r="E11" i="3" s="1"/>
  <c r="E26" i="3" a="1"/>
  <c r="E26" i="3" s="1"/>
  <c r="E23" i="5" a="1"/>
  <c r="E23" i="5" s="1"/>
  <c r="E38" i="5" a="1"/>
  <c r="E38" i="5" s="1"/>
  <c r="E6" i="5" a="1"/>
  <c r="E6" i="5" s="1"/>
  <c r="E17" i="5" a="1"/>
  <c r="E17" i="5" s="1"/>
  <c r="E36" i="5" a="1"/>
  <c r="E36" i="5" s="1"/>
  <c r="E4" i="5" a="1"/>
  <c r="E4" i="5" s="1"/>
  <c r="F4" i="5" s="1"/>
  <c r="E40" i="3" a="1"/>
  <c r="E40" i="3" s="1"/>
  <c r="G6" i="4"/>
  <c r="O23" i="2"/>
  <c r="O16" i="2"/>
  <c r="O8" i="2"/>
  <c r="O20" i="2"/>
  <c r="E9" i="3" l="1" a="1"/>
  <c r="E9" i="3" s="1"/>
  <c r="E46" i="5" a="1"/>
  <c r="E46" i="5" s="1"/>
  <c r="E11" i="4" a="1"/>
  <c r="E11" i="4" s="1"/>
  <c r="E15" i="4" a="1"/>
  <c r="E15" i="4" s="1"/>
  <c r="E27" i="4" a="1"/>
  <c r="E27" i="4" s="1"/>
  <c r="E29" i="4" a="1"/>
  <c r="E29" i="4" s="1"/>
  <c r="E21" i="4" a="1"/>
  <c r="E21" i="4" s="1"/>
  <c r="E17" i="4" a="1"/>
  <c r="E17" i="4" s="1"/>
  <c r="E52" i="4" a="1"/>
  <c r="E52" i="4" s="1"/>
  <c r="E33" i="4" a="1"/>
  <c r="E33" i="4" s="1"/>
  <c r="E37" i="4" a="1"/>
  <c r="E37" i="4" s="1"/>
  <c r="E36" i="4" a="1"/>
  <c r="E36" i="4" s="1"/>
  <c r="E22" i="4" a="1"/>
  <c r="E22" i="4" s="1"/>
  <c r="E19" i="4" a="1"/>
  <c r="E19" i="4" s="1"/>
  <c r="E40" i="4" a="1"/>
  <c r="E40" i="4" s="1"/>
  <c r="E44" i="4" a="1"/>
  <c r="E44" i="4" s="1"/>
  <c r="E45" i="4" a="1"/>
  <c r="E45" i="4" s="1"/>
  <c r="E10" i="4" a="1"/>
  <c r="E10" i="4" s="1"/>
  <c r="E7" i="4" a="1"/>
  <c r="E7" i="4" s="1"/>
  <c r="E39" i="4" a="1"/>
  <c r="E39" i="4" s="1"/>
  <c r="E43" i="4" a="1"/>
  <c r="E43" i="4" s="1"/>
  <c r="E41" i="4" a="1"/>
  <c r="E41" i="4" s="1"/>
  <c r="E49" i="4" a="1"/>
  <c r="E49" i="4" s="1"/>
  <c r="E53" i="4" a="1"/>
  <c r="E53" i="4" s="1"/>
  <c r="E20" i="4" a="1"/>
  <c r="E20" i="4" s="1"/>
  <c r="E16" i="4" a="1"/>
  <c r="E16" i="4" s="1"/>
  <c r="E34" i="4" a="1"/>
  <c r="E34" i="4" s="1"/>
  <c r="I4" i="4" a="1"/>
  <c r="I4" i="4" s="1"/>
  <c r="E9" i="4" a="1"/>
  <c r="E9" i="4" s="1"/>
  <c r="E23" i="4" a="1"/>
  <c r="E23" i="4" s="1"/>
  <c r="E8" i="4" a="1"/>
  <c r="E8" i="4" s="1"/>
  <c r="E46" i="4" a="1"/>
  <c r="E46" i="4" s="1"/>
  <c r="E31" i="4" a="1"/>
  <c r="E31" i="4" s="1"/>
  <c r="E50" i="4" a="1"/>
  <c r="E50" i="4" s="1"/>
  <c r="E42" i="4" a="1"/>
  <c r="E42" i="4" s="1"/>
  <c r="E26" i="4" a="1"/>
  <c r="E26" i="4" s="1"/>
  <c r="E27" i="3" a="1"/>
  <c r="E27" i="3" s="1"/>
  <c r="E24" i="4" a="1"/>
  <c r="E24" i="4" s="1"/>
  <c r="E24" i="3" a="1"/>
  <c r="E24" i="3" s="1"/>
  <c r="E32" i="5" a="1"/>
  <c r="E32" i="5" s="1"/>
  <c r="E28" i="4" a="1"/>
  <c r="E28" i="4" s="1"/>
  <c r="E14" i="4" a="1"/>
  <c r="E14" i="4" s="1"/>
  <c r="G4" i="9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H3" i="9"/>
  <c r="I3" i="9" s="1"/>
  <c r="E13" i="4" a="1"/>
  <c r="E13" i="4" s="1"/>
  <c r="E17" i="3" a="1"/>
  <c r="E17" i="3" s="1"/>
  <c r="E13" i="3" a="1"/>
  <c r="E13" i="3" s="1"/>
  <c r="E21" i="3" a="1"/>
  <c r="E21" i="3" s="1"/>
  <c r="E15" i="3" a="1"/>
  <c r="E15" i="3" s="1"/>
  <c r="E31" i="3" a="1"/>
  <c r="E31" i="3" s="1"/>
  <c r="E47" i="3" a="1"/>
  <c r="E47" i="3" s="1"/>
  <c r="E33" i="3" a="1"/>
  <c r="E33" i="3" s="1"/>
  <c r="E37" i="3" a="1"/>
  <c r="E37" i="3" s="1"/>
  <c r="E28" i="3" a="1"/>
  <c r="E28" i="3" s="1"/>
  <c r="I5" i="4" a="1"/>
  <c r="I5" i="4" s="1"/>
  <c r="E44" i="8" a="1"/>
  <c r="E44" i="8" s="1"/>
  <c r="E46" i="8" a="1"/>
  <c r="E46" i="8" s="1"/>
  <c r="E5" i="8" a="1"/>
  <c r="E5" i="8" s="1"/>
  <c r="E8" i="8" a="1"/>
  <c r="E8" i="8" s="1"/>
  <c r="E6" i="8" a="1"/>
  <c r="E6" i="8" s="1"/>
  <c r="E7" i="8" a="1"/>
  <c r="E7" i="8" s="1"/>
  <c r="E30" i="8" a="1"/>
  <c r="E30" i="8" s="1"/>
  <c r="E22" i="8" a="1"/>
  <c r="E22" i="8" s="1"/>
  <c r="E11" i="8" a="1"/>
  <c r="E11" i="8" s="1"/>
  <c r="E31" i="8" a="1"/>
  <c r="E31" i="8" s="1"/>
  <c r="E10" i="8" a="1"/>
  <c r="E10" i="8" s="1"/>
  <c r="E15" i="8" a="1"/>
  <c r="E15" i="8" s="1"/>
  <c r="E47" i="8" a="1"/>
  <c r="E47" i="8" s="1"/>
  <c r="E13" i="8" a="1"/>
  <c r="E13" i="8" s="1"/>
  <c r="E18" i="8" a="1"/>
  <c r="E18" i="8" s="1"/>
  <c r="E36" i="8" a="1"/>
  <c r="E36" i="8" s="1"/>
  <c r="E50" i="8" a="1"/>
  <c r="E50" i="8" s="1"/>
  <c r="E4" i="8" a="1"/>
  <c r="E4" i="8" s="1"/>
  <c r="F4" i="8" s="1"/>
  <c r="E42" i="8" a="1"/>
  <c r="E42" i="8" s="1"/>
  <c r="E43" i="8" a="1"/>
  <c r="E43" i="8" s="1"/>
  <c r="E32" i="8" a="1"/>
  <c r="E32" i="8" s="1"/>
  <c r="E23" i="8" a="1"/>
  <c r="E23" i="8" s="1"/>
  <c r="E16" i="8" a="1"/>
  <c r="E16" i="8" s="1"/>
  <c r="E33" i="8" a="1"/>
  <c r="E33" i="8" s="1"/>
  <c r="E40" i="8" a="1"/>
  <c r="E40" i="8" s="1"/>
  <c r="E20" i="8" a="1"/>
  <c r="E20" i="8" s="1"/>
  <c r="E41" i="8" a="1"/>
  <c r="E41" i="8" s="1"/>
  <c r="E17" i="8" a="1"/>
  <c r="E17" i="8" s="1"/>
  <c r="E14" i="8" a="1"/>
  <c r="E14" i="8" s="1"/>
  <c r="E45" i="8" a="1"/>
  <c r="E45" i="8" s="1"/>
  <c r="E52" i="8" a="1"/>
  <c r="E52" i="8" s="1"/>
  <c r="E24" i="8" a="1"/>
  <c r="E24" i="8" s="1"/>
  <c r="E49" i="8" a="1"/>
  <c r="E49" i="8" s="1"/>
  <c r="E38" i="8" a="1"/>
  <c r="E38" i="8" s="1"/>
  <c r="E28" i="8" a="1"/>
  <c r="E28" i="8" s="1"/>
  <c r="E27" i="8" a="1"/>
  <c r="E27" i="8" s="1"/>
  <c r="E29" i="8" a="1"/>
  <c r="E29" i="8" s="1"/>
  <c r="E39" i="8" a="1"/>
  <c r="E39" i="8" s="1"/>
  <c r="E35" i="8" a="1"/>
  <c r="E35" i="8" s="1"/>
  <c r="E34" i="8" a="1"/>
  <c r="E34" i="8" s="1"/>
  <c r="E53" i="8" a="1"/>
  <c r="E53" i="8" s="1"/>
  <c r="E26" i="8" a="1"/>
  <c r="E26" i="8" s="1"/>
  <c r="E19" i="8" a="1"/>
  <c r="E19" i="8" s="1"/>
  <c r="E12" i="8" a="1"/>
  <c r="E12" i="8" s="1"/>
  <c r="E25" i="8" a="1"/>
  <c r="E25" i="8" s="1"/>
  <c r="E51" i="8" a="1"/>
  <c r="E51" i="8" s="1"/>
  <c r="E37" i="8" a="1"/>
  <c r="E37" i="8" s="1"/>
  <c r="E48" i="8" a="1"/>
  <c r="E48" i="8" s="1"/>
  <c r="E21" i="8" a="1"/>
  <c r="E21" i="8" s="1"/>
  <c r="E9" i="8" a="1"/>
  <c r="E9" i="8" s="1"/>
  <c r="I5" i="8"/>
  <c r="F5" i="5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J39" i="2"/>
  <c r="E14" i="2" a="1"/>
  <c r="E14" i="2" s="1"/>
  <c r="E30" i="2" a="1"/>
  <c r="E30" i="2" s="1"/>
  <c r="J17" i="2"/>
  <c r="E34" i="2" a="1"/>
  <c r="E34" i="2" s="1"/>
  <c r="E42" i="2" a="1"/>
  <c r="E42" i="2" s="1"/>
  <c r="J13" i="2"/>
  <c r="E33" i="2" a="1"/>
  <c r="E33" i="2" s="1"/>
  <c r="E41" i="2" a="1"/>
  <c r="E41" i="2" s="1"/>
  <c r="E38" i="2" a="1"/>
  <c r="E38" i="2" s="1"/>
  <c r="E18" i="2" a="1"/>
  <c r="E18" i="2" s="1"/>
  <c r="J40" i="2"/>
  <c r="E20" i="2" a="1"/>
  <c r="E20" i="2" s="1"/>
  <c r="J43" i="2"/>
  <c r="J44" i="2"/>
  <c r="J19" i="2"/>
  <c r="E46" i="2" a="1"/>
  <c r="E46" i="2" s="1"/>
  <c r="J21" i="2"/>
  <c r="E49" i="2" a="1"/>
  <c r="E49" i="2" s="1"/>
  <c r="E50" i="2" a="1"/>
  <c r="E50" i="2" s="1"/>
  <c r="E22" i="2" a="1"/>
  <c r="E22" i="2" s="1"/>
  <c r="E11" i="2" a="1"/>
  <c r="E11" i="2" s="1"/>
  <c r="E31" i="2" a="1"/>
  <c r="E31" i="2" s="1"/>
  <c r="J34" i="2"/>
  <c r="E13" i="2" a="1"/>
  <c r="E13" i="2" s="1"/>
  <c r="E35" i="2" a="1"/>
  <c r="E35" i="2" s="1"/>
  <c r="E44" i="2" a="1"/>
  <c r="E44" i="2" s="1"/>
  <c r="E15" i="2" a="1"/>
  <c r="E15" i="2" s="1"/>
  <c r="E43" i="2" a="1"/>
  <c r="E43" i="2" s="1"/>
  <c r="E39" i="2" a="1"/>
  <c r="E39" i="2" s="1"/>
  <c r="E17" i="2" a="1"/>
  <c r="E17" i="2" s="1"/>
  <c r="J46" i="2"/>
  <c r="J16" i="2"/>
  <c r="J41" i="2"/>
  <c r="E48" i="2" a="1"/>
  <c r="E48" i="2" s="1"/>
  <c r="J18" i="2"/>
  <c r="J45" i="2"/>
  <c r="E52" i="2" a="1"/>
  <c r="E52" i="2" s="1"/>
  <c r="J42" i="2"/>
  <c r="E19" i="2" a="1"/>
  <c r="E19" i="2" s="1"/>
  <c r="E47" i="2" a="1"/>
  <c r="E47" i="2" s="1"/>
  <c r="J50" i="2"/>
  <c r="E21" i="2" a="1"/>
  <c r="E21" i="2" s="1"/>
  <c r="E51" i="2" a="1"/>
  <c r="E51" i="2" s="1"/>
  <c r="E53" i="2" a="1"/>
  <c r="E53" i="2" s="1"/>
  <c r="J20" i="2"/>
  <c r="J48" i="2"/>
  <c r="J49" i="2"/>
  <c r="E24" i="2" a="1"/>
  <c r="E24" i="2" s="1"/>
  <c r="E8" i="2" a="1"/>
  <c r="E8" i="2" s="1"/>
  <c r="J51" i="2"/>
  <c r="J22" i="2"/>
  <c r="J52" i="2"/>
  <c r="J53" i="2"/>
  <c r="J23" i="2"/>
  <c r="E4" i="2" a="1"/>
  <c r="E4" i="2" s="1"/>
  <c r="F4" i="2" s="1"/>
  <c r="F5" i="4"/>
  <c r="F6" i="4" s="1"/>
  <c r="E6" i="2" a="1"/>
  <c r="E6" i="2" s="1"/>
  <c r="E7" i="2" a="1"/>
  <c r="E7" i="2" s="1"/>
  <c r="J26" i="2"/>
  <c r="E25" i="2" a="1"/>
  <c r="E25" i="2" s="1"/>
  <c r="E9" i="2" a="1"/>
  <c r="E9" i="2" s="1"/>
  <c r="E26" i="2" a="1"/>
  <c r="E26" i="2" s="1"/>
  <c r="E27" i="2" a="1"/>
  <c r="E27" i="2" s="1"/>
  <c r="E10" i="2" a="1"/>
  <c r="E10" i="2" s="1"/>
  <c r="E28" i="2" a="1"/>
  <c r="E28" i="2" s="1"/>
  <c r="E29" i="2" a="1"/>
  <c r="E29" i="2" s="1"/>
  <c r="E23" i="2" a="1"/>
  <c r="E23" i="2" s="1"/>
  <c r="E5" i="2" a="1"/>
  <c r="E5" i="2" s="1"/>
  <c r="J24" i="2"/>
  <c r="J25" i="2"/>
  <c r="E12" i="2" a="1"/>
  <c r="E12" i="2" s="1"/>
  <c r="E32" i="2" a="1"/>
  <c r="E32" i="2" s="1"/>
  <c r="J27" i="2"/>
  <c r="J10" i="2"/>
  <c r="J28" i="2"/>
  <c r="J29" i="2"/>
  <c r="J11" i="2"/>
  <c r="J30" i="2"/>
  <c r="J31" i="2"/>
  <c r="F5" i="3"/>
  <c r="F6" i="3" s="1"/>
  <c r="F7" i="3" s="1"/>
  <c r="F8" i="3" s="1"/>
  <c r="E37" i="2" a="1"/>
  <c r="E37" i="2" s="1"/>
  <c r="E36" i="2" a="1"/>
  <c r="E36" i="2" s="1"/>
  <c r="J12" i="2"/>
  <c r="J32" i="2"/>
  <c r="J33" i="2"/>
  <c r="E16" i="2" a="1"/>
  <c r="E16" i="2" s="1"/>
  <c r="E40" i="2" a="1"/>
  <c r="E40" i="2" s="1"/>
  <c r="J35" i="2"/>
  <c r="J14" i="2"/>
  <c r="J36" i="2"/>
  <c r="J37" i="2"/>
  <c r="J15" i="2"/>
  <c r="J38" i="2"/>
  <c r="E45" i="2" a="1"/>
  <c r="E45" i="2" s="1"/>
  <c r="J47" i="2"/>
  <c r="G7" i="4"/>
  <c r="I7" i="4" s="1" a="1"/>
  <c r="I7" i="4" s="1"/>
  <c r="I6" i="4" a="1"/>
  <c r="I6" i="4" s="1"/>
  <c r="F7" i="4" l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32" i="5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H4" i="9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I6" i="8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J5" i="8"/>
  <c r="F5" i="8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J9" i="2"/>
  <c r="G8" i="4"/>
  <c r="I4" i="9" l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J6" i="8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G9" i="4"/>
  <c r="I8" i="4" a="1"/>
  <c r="I8" i="4" s="1"/>
  <c r="G10" i="4" l="1"/>
  <c r="I9" i="4" a="1"/>
  <c r="I9" i="4" s="1"/>
  <c r="G11" i="4" l="1"/>
  <c r="I10" i="4" a="1"/>
  <c r="I10" i="4" s="1"/>
  <c r="G12" i="4" l="1"/>
  <c r="I11" i="4" a="1"/>
  <c r="I11" i="4" s="1"/>
  <c r="G13" i="4" l="1"/>
  <c r="I12" i="4" a="1"/>
  <c r="I12" i="4" s="1"/>
  <c r="I13" i="4" a="1"/>
  <c r="I13" i="4" s="1"/>
  <c r="G14" i="4" l="1"/>
  <c r="G15" i="4" l="1"/>
  <c r="I14" i="4" a="1"/>
  <c r="I14" i="4" s="1"/>
  <c r="G16" i="4" l="1"/>
  <c r="I15" i="4" a="1"/>
  <c r="I15" i="4" s="1"/>
  <c r="G17" i="4" l="1"/>
  <c r="I16" i="4" a="1"/>
  <c r="I16" i="4" s="1"/>
  <c r="G18" i="4" l="1"/>
  <c r="I17" i="4" a="1"/>
  <c r="I17" i="4" s="1"/>
  <c r="G19" i="4" l="1"/>
  <c r="I18" i="4" a="1"/>
  <c r="I18" i="4" s="1"/>
  <c r="G20" i="4" l="1"/>
  <c r="I19" i="4" a="1"/>
  <c r="I19" i="4" s="1"/>
  <c r="G21" i="4" l="1"/>
  <c r="I21" i="4" s="1" a="1"/>
  <c r="I21" i="4" s="1"/>
  <c r="I20" i="4" a="1"/>
  <c r="I20" i="4" s="1"/>
  <c r="G22" i="4" l="1"/>
  <c r="G23" i="4" l="1"/>
  <c r="I22" i="4" a="1"/>
  <c r="I22" i="4" s="1"/>
  <c r="G24" i="4" l="1"/>
  <c r="I23" i="4" a="1"/>
  <c r="I23" i="4" s="1"/>
  <c r="G25" i="4" l="1"/>
  <c r="I24" i="4" a="1"/>
  <c r="I24" i="4" s="1"/>
  <c r="G26" i="4" l="1"/>
  <c r="I25" i="4" a="1"/>
  <c r="I25" i="4" s="1"/>
  <c r="G27" i="4" l="1"/>
  <c r="I26" i="4" a="1"/>
  <c r="I26" i="4" s="1"/>
  <c r="G28" i="4" l="1"/>
  <c r="I27" i="4" a="1"/>
  <c r="I27" i="4" s="1"/>
  <c r="G29" i="4" l="1"/>
  <c r="I29" i="4" s="1" a="1"/>
  <c r="I29" i="4" s="1"/>
  <c r="I28" i="4" a="1"/>
  <c r="I28" i="4" s="1"/>
  <c r="G30" i="4" l="1"/>
  <c r="I30" i="4" s="1" a="1"/>
  <c r="I30" i="4" s="1"/>
  <c r="G31" i="4" l="1"/>
  <c r="G32" i="4" l="1"/>
  <c r="I31" i="4" a="1"/>
  <c r="I31" i="4" s="1"/>
  <c r="G33" i="4" l="1"/>
  <c r="I32" i="4" a="1"/>
  <c r="I32" i="4" s="1"/>
  <c r="G34" i="4" l="1"/>
  <c r="I33" i="4" a="1"/>
  <c r="I33" i="4" s="1"/>
  <c r="G35" i="4" l="1"/>
  <c r="I34" i="4" a="1"/>
  <c r="I34" i="4" s="1"/>
  <c r="G36" i="4" l="1"/>
  <c r="I35" i="4" a="1"/>
  <c r="I35" i="4" s="1"/>
  <c r="G37" i="4" l="1"/>
  <c r="I37" i="4" s="1" a="1"/>
  <c r="I37" i="4" s="1"/>
  <c r="I36" i="4" a="1"/>
  <c r="I36" i="4" s="1"/>
  <c r="G38" i="4" l="1"/>
  <c r="G39" i="4" l="1"/>
  <c r="I38" i="4" a="1"/>
  <c r="I38" i="4" s="1"/>
  <c r="G40" i="4" l="1"/>
  <c r="I39" i="4" a="1"/>
  <c r="I39" i="4" s="1"/>
  <c r="G41" i="4" l="1"/>
  <c r="I40" i="4" a="1"/>
  <c r="I40" i="4" s="1"/>
  <c r="I41" i="4" a="1"/>
  <c r="I41" i="4" s="1"/>
  <c r="G42" i="4" l="1"/>
  <c r="G43" i="4" l="1"/>
  <c r="I42" i="4" a="1"/>
  <c r="I42" i="4" s="1"/>
  <c r="G44" i="4" l="1"/>
  <c r="I43" i="4" a="1"/>
  <c r="I43" i="4" s="1"/>
  <c r="G45" i="4" l="1"/>
  <c r="I45" i="4" a="1"/>
  <c r="I45" i="4" s="1"/>
  <c r="I44" i="4" a="1"/>
  <c r="I44" i="4" s="1"/>
  <c r="G46" i="4" l="1"/>
  <c r="G47" i="4" l="1"/>
  <c r="I46" i="4" a="1"/>
  <c r="I46" i="4" s="1"/>
  <c r="G48" i="4" l="1"/>
  <c r="I47" i="4" a="1"/>
  <c r="I47" i="4" s="1"/>
  <c r="G49" i="4" l="1"/>
  <c r="I48" i="4" a="1"/>
  <c r="I48" i="4" s="1"/>
  <c r="I49" i="4" a="1"/>
  <c r="I49" i="4" s="1"/>
  <c r="G50" i="4" l="1"/>
  <c r="I50" i="4" s="1" a="1"/>
  <c r="I50" i="4" s="1"/>
  <c r="G51" i="4" l="1"/>
  <c r="G52" i="4" l="1"/>
  <c r="I51" i="4" a="1"/>
  <c r="I51" i="4" s="1"/>
  <c r="G53" i="4" l="1"/>
  <c r="I53" i="4" s="1" a="1"/>
  <c r="I53" i="4" s="1"/>
  <c r="I52" i="4" a="1"/>
  <c r="I5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<sst xmlns="http://schemas.openxmlformats.org/spreadsheetml/2006/main" count="68" uniqueCount="25">
  <si>
    <t>filter</t>
  </si>
  <si>
    <t>time</t>
  </si>
  <si>
    <t>input</t>
  </si>
  <si>
    <t>stepcurve</t>
  </si>
  <si>
    <t>stephistory</t>
  </si>
  <si>
    <t>stepcurve_f</t>
  </si>
  <si>
    <t>smoothcurve</t>
  </si>
  <si>
    <t>filterwide</t>
  </si>
  <si>
    <t>triangle</t>
  </si>
  <si>
    <t>gaussian</t>
  </si>
  <si>
    <t>halfpos</t>
  </si>
  <si>
    <t>skew</t>
  </si>
  <si>
    <t>stepcurve_mp</t>
  </si>
  <si>
    <t>stepcurve_mp_f</t>
  </si>
  <si>
    <t>b0</t>
  </si>
  <si>
    <t>b1</t>
  </si>
  <si>
    <t>b2</t>
  </si>
  <si>
    <t>pos</t>
  </si>
  <si>
    <t>timescale</t>
  </si>
  <si>
    <t>3pole scale</t>
  </si>
  <si>
    <t>b3</t>
  </si>
  <si>
    <t>x0</t>
  </si>
  <si>
    <t>1pole scake</t>
  </si>
  <si>
    <t>b4</t>
  </si>
  <si>
    <t>multi pole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</si>
</sst>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poles!$C$1</c:f>
              <c:strCache>
                <c:ptCount val="1"/>
                <c:pt idx="0">
                  <c:v>stephistory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D-4604-A320-03B5B540C9A7}"/>
            </c:ext>
          </c:extLst>
        </c:ser>
        <c:ser>
          <c:idx val="1"/>
          <c:order val="1"/>
          <c:tx>
            <c:strRef>
              <c:f>poles!$D$1</c:f>
              <c:strCache>
                <c:ptCount val="1"/>
                <c:pt idx="0">
                  <c:v>x0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6.4</c:v>
                </c:pt>
                <c:pt idx="12">
                  <c:v>7.84</c:v>
                </c:pt>
                <c:pt idx="13">
                  <c:v>8.7040000000000006</c:v>
                </c:pt>
                <c:pt idx="14">
                  <c:v>9.2224000000000004</c:v>
                </c:pt>
                <c:pt idx="15">
                  <c:v>9.5334400000000006</c:v>
                </c:pt>
                <c:pt idx="16">
                  <c:v>9.7200640000000007</c:v>
                </c:pt>
                <c:pt idx="17">
                  <c:v>9.8320384000000001</c:v>
                </c:pt>
                <c:pt idx="18">
                  <c:v>9.8992230400000008</c:v>
                </c:pt>
                <c:pt idx="19">
                  <c:v>9.9395338239999997</c:v>
                </c:pt>
                <c:pt idx="20">
                  <c:v>9.9637202943999998</c:v>
                </c:pt>
                <c:pt idx="21">
                  <c:v>9.9782321766400006</c:v>
                </c:pt>
                <c:pt idx="22">
                  <c:v>9.9869393059840004</c:v>
                </c:pt>
                <c:pt idx="23">
                  <c:v>9.9921635835904006</c:v>
                </c:pt>
                <c:pt idx="24">
                  <c:v>9.9952981501542411</c:v>
                </c:pt>
                <c:pt idx="25">
                  <c:v>9.9971788900925453</c:v>
                </c:pt>
                <c:pt idx="26">
                  <c:v>9.9983073340555269</c:v>
                </c:pt>
                <c:pt idx="27">
                  <c:v>9.9989844004333168</c:v>
                </c:pt>
                <c:pt idx="28">
                  <c:v>9.9993906402599908</c:v>
                </c:pt>
                <c:pt idx="29">
                  <c:v>9.9996343841559945</c:v>
                </c:pt>
                <c:pt idx="30">
                  <c:v>9.9997806304935963</c:v>
                </c:pt>
                <c:pt idx="31">
                  <c:v>9.9998683782961582</c:v>
                </c:pt>
                <c:pt idx="32">
                  <c:v>9.9999210269776952</c:v>
                </c:pt>
                <c:pt idx="33">
                  <c:v>9.9999526161866168</c:v>
                </c:pt>
                <c:pt idx="34">
                  <c:v>9.9999715697119704</c:v>
                </c:pt>
                <c:pt idx="35">
                  <c:v>9.9999829418271826</c:v>
                </c:pt>
                <c:pt idx="36">
                  <c:v>9.9999897650963092</c:v>
                </c:pt>
                <c:pt idx="37">
                  <c:v>9.9999938590577848</c:v>
                </c:pt>
                <c:pt idx="38">
                  <c:v>9.9999963154346716</c:v>
                </c:pt>
                <c:pt idx="39">
                  <c:v>9.999997789260803</c:v>
                </c:pt>
                <c:pt idx="40">
                  <c:v>9.9999986735564814</c:v>
                </c:pt>
                <c:pt idx="41">
                  <c:v>9.9999992041338892</c:v>
                </c:pt>
                <c:pt idx="42">
                  <c:v>9.9999995224803335</c:v>
                </c:pt>
                <c:pt idx="43">
                  <c:v>9.9999997134882008</c:v>
                </c:pt>
                <c:pt idx="44">
                  <c:v>9.9999998280929212</c:v>
                </c:pt>
                <c:pt idx="45">
                  <c:v>9.9999998968557531</c:v>
                </c:pt>
                <c:pt idx="46">
                  <c:v>9.9999999381134526</c:v>
                </c:pt>
                <c:pt idx="47">
                  <c:v>9.9999999628680722</c:v>
                </c:pt>
                <c:pt idx="48">
                  <c:v>9.9999999777208437</c:v>
                </c:pt>
                <c:pt idx="49">
                  <c:v>9.9999999866325062</c:v>
                </c:pt>
                <c:pt idx="50">
                  <c:v>9.9999999919795037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D-4604-A320-03B5B540C9A7}"/>
            </c:ext>
          </c:extLst>
        </c:ser>
        <c:ser>
          <c:idx val="2"/>
          <c:order val="2"/>
          <c:tx>
            <c:strRef>
              <c:f>poles!$E$1</c:f>
              <c:strCache>
                <c:ptCount val="1"/>
                <c:pt idx="0">
                  <c:v>b0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poles!$E$2:$E$53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3.6</c:v>
                </c:pt>
                <c:pt idx="12">
                  <c:v>4.8800000000000008</c:v>
                </c:pt>
                <c:pt idx="13">
                  <c:v>5.9040000000000008</c:v>
                </c:pt>
                <c:pt idx="14">
                  <c:v>6.7232000000000003</c:v>
                </c:pt>
                <c:pt idx="15">
                  <c:v>7.3785600000000002</c:v>
                </c:pt>
                <c:pt idx="16">
                  <c:v>7.9028480000000005</c:v>
                </c:pt>
                <c:pt idx="17">
                  <c:v>8.3222784000000001</c:v>
                </c:pt>
                <c:pt idx="18">
                  <c:v>8.6578227200000004</c:v>
                </c:pt>
                <c:pt idx="19">
                  <c:v>8.926258176000001</c:v>
                </c:pt>
                <c:pt idx="20">
                  <c:v>9.1410065408000012</c:v>
                </c:pt>
                <c:pt idx="21">
                  <c:v>9.3128052326400006</c:v>
                </c:pt>
                <c:pt idx="22">
                  <c:v>9.4502441861120001</c:v>
                </c:pt>
                <c:pt idx="23">
                  <c:v>9.5601953488896001</c:v>
                </c:pt>
                <c:pt idx="24">
                  <c:v>9.6481562791116797</c:v>
                </c:pt>
                <c:pt idx="25">
                  <c:v>9.7185250232893434</c:v>
                </c:pt>
                <c:pt idx="26">
                  <c:v>9.7748200186314751</c:v>
                </c:pt>
                <c:pt idx="27">
                  <c:v>9.8198560149051808</c:v>
                </c:pt>
                <c:pt idx="28">
                  <c:v>9.8558848119241453</c:v>
                </c:pt>
                <c:pt idx="29">
                  <c:v>9.8847078495393159</c:v>
                </c:pt>
                <c:pt idx="30">
                  <c:v>9.9077662796314527</c:v>
                </c:pt>
                <c:pt idx="31">
                  <c:v>9.9262130237051629</c:v>
                </c:pt>
                <c:pt idx="32">
                  <c:v>9.940970418964131</c:v>
                </c:pt>
                <c:pt idx="33">
                  <c:v>9.9527763351713041</c:v>
                </c:pt>
                <c:pt idx="34">
                  <c:v>9.962221068137044</c:v>
                </c:pt>
                <c:pt idx="35">
                  <c:v>9.9697768545096359</c:v>
                </c:pt>
                <c:pt idx="36">
                  <c:v>9.9758214836077084</c:v>
                </c:pt>
                <c:pt idx="37">
                  <c:v>9.980657186886166</c:v>
                </c:pt>
                <c:pt idx="38">
                  <c:v>9.9845257495089328</c:v>
                </c:pt>
                <c:pt idx="39">
                  <c:v>9.9876205996071459</c:v>
                </c:pt>
                <c:pt idx="40">
                  <c:v>9.9900964796857163</c:v>
                </c:pt>
                <c:pt idx="41">
                  <c:v>9.9920771837485738</c:v>
                </c:pt>
                <c:pt idx="42">
                  <c:v>9.9936617469988587</c:v>
                </c:pt>
                <c:pt idx="43">
                  <c:v>9.9949293975990869</c:v>
                </c:pt>
                <c:pt idx="44">
                  <c:v>9.9959435180792688</c:v>
                </c:pt>
                <c:pt idx="45">
                  <c:v>9.9967548144634151</c:v>
                </c:pt>
                <c:pt idx="46">
                  <c:v>9.9974038515707324</c:v>
                </c:pt>
                <c:pt idx="47">
                  <c:v>9.9979230812565856</c:v>
                </c:pt>
                <c:pt idx="48">
                  <c:v>9.9983384650052685</c:v>
                </c:pt>
                <c:pt idx="49">
                  <c:v>9.9986707720042141</c:v>
                </c:pt>
                <c:pt idx="50">
                  <c:v>9.9989366176033716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DD-4604-A320-03B5B540C9A7}"/>
            </c:ext>
          </c:extLst>
        </c:ser>
        <c:ser>
          <c:idx val="3"/>
          <c:order val="3"/>
          <c:tx>
            <c:strRef>
              <c:f>poles!$F$1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poles!$F$2:$F$53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</c:v>
                </c:pt>
                <c:pt idx="11">
                  <c:v>1.04</c:v>
                </c:pt>
                <c:pt idx="12">
                  <c:v>1.8080000000000003</c:v>
                </c:pt>
                <c:pt idx="13">
                  <c:v>2.6272000000000002</c:v>
                </c:pt>
                <c:pt idx="14">
                  <c:v>3.4464000000000001</c:v>
                </c:pt>
                <c:pt idx="15">
                  <c:v>4.2328320000000001</c:v>
                </c:pt>
                <c:pt idx="16">
                  <c:v>4.9668352000000002</c:v>
                </c:pt>
                <c:pt idx="17">
                  <c:v>5.63792384</c:v>
                </c:pt>
                <c:pt idx="18">
                  <c:v>6.2419036160000001</c:v>
                </c:pt>
                <c:pt idx="19">
                  <c:v>6.7787745280000005</c:v>
                </c:pt>
                <c:pt idx="20">
                  <c:v>7.2512209305600006</c:v>
                </c:pt>
                <c:pt idx="21">
                  <c:v>7.663537790976001</c:v>
                </c:pt>
                <c:pt idx="22">
                  <c:v>8.0208790700032004</c:v>
                </c:pt>
                <c:pt idx="23">
                  <c:v>8.32874232578048</c:v>
                </c:pt>
                <c:pt idx="24">
                  <c:v>8.5926251164467207</c:v>
                </c:pt>
                <c:pt idx="25">
                  <c:v>8.8178050978152456</c:v>
                </c:pt>
                <c:pt idx="26">
                  <c:v>9.0092080819784908</c:v>
                </c:pt>
                <c:pt idx="27">
                  <c:v>9.1713376685638295</c:v>
                </c:pt>
                <c:pt idx="28">
                  <c:v>9.3082470972358919</c:v>
                </c:pt>
                <c:pt idx="29">
                  <c:v>9.423539247696576</c:v>
                </c:pt>
                <c:pt idx="30">
                  <c:v>9.5203846540835517</c:v>
                </c:pt>
                <c:pt idx="31">
                  <c:v>9.6015503280078747</c:v>
                </c:pt>
                <c:pt idx="32">
                  <c:v>9.6694343461991252</c:v>
                </c:pt>
                <c:pt idx="33">
                  <c:v>9.726102743993561</c:v>
                </c:pt>
                <c:pt idx="34">
                  <c:v>9.7733264088222569</c:v>
                </c:pt>
                <c:pt idx="35">
                  <c:v>9.8126164979597323</c:v>
                </c:pt>
                <c:pt idx="36">
                  <c:v>9.8452574950893279</c:v>
                </c:pt>
                <c:pt idx="37">
                  <c:v>9.8723374334486955</c:v>
                </c:pt>
                <c:pt idx="38">
                  <c:v>9.8947750966607426</c:v>
                </c:pt>
                <c:pt idx="39">
                  <c:v>9.9133441972500229</c:v>
                </c:pt>
                <c:pt idx="40">
                  <c:v>9.9286946537371623</c:v>
                </c:pt>
                <c:pt idx="41">
                  <c:v>9.941371159739445</c:v>
                </c:pt>
                <c:pt idx="42">
                  <c:v>9.9518292771913277</c:v>
                </c:pt>
                <c:pt idx="43">
                  <c:v>9.9604493012728792</c:v>
                </c:pt>
                <c:pt idx="44">
                  <c:v>9.9675481446341578</c:v>
                </c:pt>
                <c:pt idx="45">
                  <c:v>9.9733894786000086</c:v>
                </c:pt>
                <c:pt idx="46">
                  <c:v>9.978192353194153</c:v>
                </c:pt>
                <c:pt idx="47">
                  <c:v>9.9821384988066395</c:v>
                </c:pt>
                <c:pt idx="48">
                  <c:v>9.9853784920463653</c:v>
                </c:pt>
                <c:pt idx="49">
                  <c:v>9.9880369480379354</c:v>
                </c:pt>
                <c:pt idx="50">
                  <c:v>9.9902168819510226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DD-4604-A320-03B5B540C9A7}"/>
            </c:ext>
          </c:extLst>
        </c:ser>
        <c:ser>
          <c:idx val="4"/>
          <c:order val="4"/>
          <c:tx>
            <c:strRef>
              <c:f>poles!$G$1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8.0000000000000016E-2</c:v>
                </c:pt>
                <c:pt idx="11">
                  <c:v>0.27200000000000002</c:v>
                </c:pt>
                <c:pt idx="12">
                  <c:v>0.57920000000000016</c:v>
                </c:pt>
                <c:pt idx="13">
                  <c:v>0.98880000000000012</c:v>
                </c:pt>
                <c:pt idx="14">
                  <c:v>1.4803200000000003</c:v>
                </c:pt>
                <c:pt idx="15">
                  <c:v>2.0308224000000004</c:v>
                </c:pt>
                <c:pt idx="16">
                  <c:v>2.6180249600000005</c:v>
                </c:pt>
                <c:pt idx="17">
                  <c:v>3.2220047360000006</c:v>
                </c:pt>
                <c:pt idx="18">
                  <c:v>3.8259845120000007</c:v>
                </c:pt>
                <c:pt idx="19">
                  <c:v>4.4165425152000006</c:v>
                </c:pt>
                <c:pt idx="20">
                  <c:v>4.9834781982720004</c:v>
                </c:pt>
                <c:pt idx="21">
                  <c:v>5.5194901168128006</c:v>
                </c:pt>
                <c:pt idx="22">
                  <c:v>6.0197679074508805</c:v>
                </c:pt>
                <c:pt idx="23">
                  <c:v>6.4815627911168008</c:v>
                </c:pt>
                <c:pt idx="24">
                  <c:v>6.9037752561827848</c:v>
                </c:pt>
                <c:pt idx="25">
                  <c:v>7.2865812245092769</c:v>
                </c:pt>
                <c:pt idx="26">
                  <c:v>7.6311065960031197</c:v>
                </c:pt>
                <c:pt idx="27">
                  <c:v>7.939152810515262</c:v>
                </c:pt>
                <c:pt idx="28">
                  <c:v>8.2129716678593887</c:v>
                </c:pt>
                <c:pt idx="29">
                  <c:v>8.4550851838268262</c:v>
                </c:pt>
                <c:pt idx="30">
                  <c:v>8.6681450778781706</c:v>
                </c:pt>
                <c:pt idx="31">
                  <c:v>8.8548261279041114</c:v>
                </c:pt>
                <c:pt idx="32">
                  <c:v>9.0177477715631138</c:v>
                </c:pt>
                <c:pt idx="33">
                  <c:v>9.1594187660492032</c:v>
                </c:pt>
                <c:pt idx="34">
                  <c:v>9.2822002946038147</c:v>
                </c:pt>
                <c:pt idx="35">
                  <c:v>9.3882835352749989</c:v>
                </c:pt>
                <c:pt idx="36">
                  <c:v>9.4796783272378651</c:v>
                </c:pt>
                <c:pt idx="37">
                  <c:v>9.5582101484800308</c:v>
                </c:pt>
                <c:pt idx="38">
                  <c:v>9.6255231381161739</c:v>
                </c:pt>
                <c:pt idx="39">
                  <c:v>9.6830873499429444</c:v>
                </c:pt>
                <c:pt idx="40">
                  <c:v>9.7322088107017883</c:v>
                </c:pt>
                <c:pt idx="41">
                  <c:v>9.7740412805093193</c:v>
                </c:pt>
                <c:pt idx="42">
                  <c:v>9.809598879845721</c:v>
                </c:pt>
                <c:pt idx="43">
                  <c:v>9.839768964131153</c:v>
                </c:pt>
                <c:pt idx="44">
                  <c:v>9.865324800231754</c:v>
                </c:pt>
                <c:pt idx="45">
                  <c:v>9.8869377359054056</c:v>
                </c:pt>
                <c:pt idx="46">
                  <c:v>9.9051886593631551</c:v>
                </c:pt>
                <c:pt idx="47">
                  <c:v>9.9205786272518512</c:v>
                </c:pt>
                <c:pt idx="48">
                  <c:v>9.9335386002107544</c:v>
                </c:pt>
                <c:pt idx="49">
                  <c:v>9.9444382697761906</c:v>
                </c:pt>
                <c:pt idx="50">
                  <c:v>9.9535939922111574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DD-4604-A320-03B5B540C9A7}"/>
            </c:ext>
          </c:extLst>
        </c:ser>
        <c:ser>
          <c:idx val="5"/>
          <c:order val="5"/>
          <c:tx>
            <c:strRef>
              <c:f>poles!$H$1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poles!$H$2:$H$53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1.6000000000000004E-2</c:v>
                </c:pt>
                <c:pt idx="11">
                  <c:v>6.720000000000001E-2</c:v>
                </c:pt>
                <c:pt idx="12">
                  <c:v>0.16960000000000003</c:v>
                </c:pt>
                <c:pt idx="13">
                  <c:v>0.33344000000000007</c:v>
                </c:pt>
                <c:pt idx="14">
                  <c:v>0.56281600000000021</c:v>
                </c:pt>
                <c:pt idx="15">
                  <c:v>0.85641728000000028</c:v>
                </c:pt>
                <c:pt idx="16">
                  <c:v>1.2087388160000003</c:v>
                </c:pt>
                <c:pt idx="17">
                  <c:v>1.6113920000000004</c:v>
                </c:pt>
                <c:pt idx="18">
                  <c:v>2.0543105024000003</c:v>
                </c:pt>
                <c:pt idx="19">
                  <c:v>2.5267569049600005</c:v>
                </c:pt>
                <c:pt idx="20">
                  <c:v>3.0181011636224007</c:v>
                </c:pt>
                <c:pt idx="21">
                  <c:v>3.5183789542604806</c:v>
                </c:pt>
                <c:pt idx="22">
                  <c:v>4.0186567448985606</c:v>
                </c:pt>
                <c:pt idx="23">
                  <c:v>4.5112379541422083</c:v>
                </c:pt>
                <c:pt idx="24">
                  <c:v>4.9897454145503239</c:v>
                </c:pt>
                <c:pt idx="25">
                  <c:v>5.4491125765421149</c:v>
                </c:pt>
                <c:pt idx="26">
                  <c:v>5.8855113804343162</c:v>
                </c:pt>
                <c:pt idx="27">
                  <c:v>6.2962396664505054</c:v>
                </c:pt>
                <c:pt idx="28">
                  <c:v>6.6795860667322824</c:v>
                </c:pt>
                <c:pt idx="29">
                  <c:v>7.0346858901511915</c:v>
                </c:pt>
                <c:pt idx="30">
                  <c:v>7.3613777276965875</c:v>
                </c:pt>
                <c:pt idx="31">
                  <c:v>7.6600674077380919</c:v>
                </c:pt>
                <c:pt idx="32">
                  <c:v>7.9316034805030959</c:v>
                </c:pt>
                <c:pt idx="33">
                  <c:v>8.177166537612317</c:v>
                </c:pt>
                <c:pt idx="34">
                  <c:v>8.3981732890106162</c:v>
                </c:pt>
                <c:pt idx="35">
                  <c:v>8.5961953382634935</c:v>
                </c:pt>
                <c:pt idx="36">
                  <c:v>8.7728919360583681</c:v>
                </c:pt>
                <c:pt idx="37">
                  <c:v>8.9299555785427014</c:v>
                </c:pt>
                <c:pt idx="38">
                  <c:v>9.0690690904573952</c:v>
                </c:pt>
                <c:pt idx="39">
                  <c:v>9.191872742354505</c:v>
                </c:pt>
                <c:pt idx="40">
                  <c:v>9.2999399560239624</c:v>
                </c:pt>
                <c:pt idx="41">
                  <c:v>9.3947602209210341</c:v>
                </c:pt>
                <c:pt idx="42">
                  <c:v>9.4777279527059708</c:v>
                </c:pt>
                <c:pt idx="43">
                  <c:v>9.5501361549910069</c:v>
                </c:pt>
                <c:pt idx="44">
                  <c:v>9.6131738840391563</c:v>
                </c:pt>
                <c:pt idx="45">
                  <c:v>9.6679266544124065</c:v>
                </c:pt>
                <c:pt idx="46">
                  <c:v>9.7153790554025559</c:v>
                </c:pt>
                <c:pt idx="47">
                  <c:v>9.7564189697724153</c:v>
                </c:pt>
                <c:pt idx="48">
                  <c:v>9.7918428958600838</c:v>
                </c:pt>
                <c:pt idx="49">
                  <c:v>9.8223619706433052</c:v>
                </c:pt>
                <c:pt idx="50">
                  <c:v>9.8486083749568749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DD-4604-A320-03B5B540C9A7}"/>
            </c:ext>
          </c:extLst>
        </c:ser>
        <c:ser>
          <c:idx val="6"/>
          <c:order val="6"/>
          <c:tx>
            <c:strRef>
              <c:f>poles!$I$1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poles!$I$2:$I$53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3.200000000000001E-3</c:v>
                </c:pt>
                <c:pt idx="11">
                  <c:v>1.6000000000000004E-2</c:v>
                </c:pt>
                <c:pt idx="12">
                  <c:v>4.6720000000000012E-2</c:v>
                </c:pt>
                <c:pt idx="13">
                  <c:v>0.10406400000000003</c:v>
                </c:pt>
                <c:pt idx="14">
                  <c:v>0.19581440000000006</c:v>
                </c:pt>
                <c:pt idx="15">
                  <c:v>0.3279349760000001</c:v>
                </c:pt>
                <c:pt idx="16">
                  <c:v>0.50409574400000012</c:v>
                </c:pt>
                <c:pt idx="17">
                  <c:v>0.72555499520000022</c:v>
                </c:pt>
                <c:pt idx="18">
                  <c:v>0.99130609664000024</c:v>
                </c:pt>
                <c:pt idx="19">
                  <c:v>1.2983962583040003</c:v>
                </c:pt>
                <c:pt idx="20">
                  <c:v>1.6423372393676803</c:v>
                </c:pt>
                <c:pt idx="21">
                  <c:v>2.0175455823462403</c:v>
                </c:pt>
                <c:pt idx="22">
                  <c:v>2.4177678148567043</c:v>
                </c:pt>
                <c:pt idx="23">
                  <c:v>2.8364618427138053</c:v>
                </c:pt>
                <c:pt idx="24">
                  <c:v>3.2671185570811092</c:v>
                </c:pt>
                <c:pt idx="25">
                  <c:v>3.7035173609733105</c:v>
                </c:pt>
                <c:pt idx="26">
                  <c:v>4.1399161648655118</c:v>
                </c:pt>
                <c:pt idx="27">
                  <c:v>4.5711808651825105</c:v>
                </c:pt>
                <c:pt idx="28">
                  <c:v>4.9928619054924646</c:v>
                </c:pt>
                <c:pt idx="29">
                  <c:v>5.4012267024242098</c:v>
                </c:pt>
                <c:pt idx="30">
                  <c:v>5.7932569074786855</c:v>
                </c:pt>
                <c:pt idx="31">
                  <c:v>6.1666190075305671</c:v>
                </c:pt>
                <c:pt idx="32">
                  <c:v>6.5196159021250732</c:v>
                </c:pt>
                <c:pt idx="33">
                  <c:v>6.851126029222522</c:v>
                </c:pt>
                <c:pt idx="34">
                  <c:v>7.1605354811801405</c:v>
                </c:pt>
                <c:pt idx="35">
                  <c:v>7.4476674525968107</c:v>
                </c:pt>
                <c:pt idx="36">
                  <c:v>7.7127123492891219</c:v>
                </c:pt>
                <c:pt idx="37">
                  <c:v>7.9561609951398378</c:v>
                </c:pt>
                <c:pt idx="38">
                  <c:v>8.1787426142033492</c:v>
                </c:pt>
                <c:pt idx="39">
                  <c:v>8.38136863983358</c:v>
                </c:pt>
                <c:pt idx="40">
                  <c:v>8.5650829030716569</c:v>
                </c:pt>
                <c:pt idx="41">
                  <c:v>8.731018366641532</c:v>
                </c:pt>
                <c:pt idx="42">
                  <c:v>8.8803602838544204</c:v>
                </c:pt>
                <c:pt idx="43">
                  <c:v>9.0143154580817377</c:v>
                </c:pt>
                <c:pt idx="44">
                  <c:v>9.1340871432732218</c:v>
                </c:pt>
                <c:pt idx="45">
                  <c:v>9.2408550455010587</c:v>
                </c:pt>
                <c:pt idx="46">
                  <c:v>9.3357598474813575</c:v>
                </c:pt>
                <c:pt idx="47">
                  <c:v>9.4198916719395687</c:v>
                </c:pt>
                <c:pt idx="48">
                  <c:v>9.4942819167236721</c:v>
                </c:pt>
                <c:pt idx="49">
                  <c:v>9.559897927507599</c:v>
                </c:pt>
                <c:pt idx="50">
                  <c:v>9.6176400169974539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DD-4604-A320-03B5B540C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29919"/>
        <c:axId val="1703774671"/>
      </c:scatterChart>
      <c:valAx>
        <c:axId val="9562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03774671"/>
        <c:crosses val="autoZero"/>
        <c:crossBetween val="midCat"/>
      </c:valAx>
      <c:valAx>
        <c:axId val="170377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62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monopole (2)'!$L$2</c:f>
              <c:strCache>
                <c:ptCount val="1"/>
                <c:pt idx="0">
                  <c:v>0.15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 (2)'!$A$3:$A$306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0.17346938775510201</c:v>
                </c:pt>
                <c:pt idx="11">
                  <c:v>0.54642857142857137</c:v>
                </c:pt>
                <c:pt idx="12">
                  <c:v>1.122780612244898</c:v>
                </c:pt>
                <c:pt idx="13">
                  <c:v>1.9031109693877548</c:v>
                </c:pt>
                <c:pt idx="14">
                  <c:v>2.8875074617346939</c:v>
                </c:pt>
                <c:pt idx="15">
                  <c:v>4.0759832621173464</c:v>
                </c:pt>
                <c:pt idx="16">
                  <c:v>5.4685403464604585</c:v>
                </c:pt>
                <c:pt idx="17">
                  <c:v>6.7182402356425381</c:v>
                </c:pt>
                <c:pt idx="18">
                  <c:v>7.6863074639178093</c:v>
                </c:pt>
                <c:pt idx="19">
                  <c:v>8.3519257114244052</c:v>
                </c:pt>
                <c:pt idx="20">
                  <c:v>8.7119725301830488</c:v>
                </c:pt>
                <c:pt idx="21">
                  <c:v>8.7659795529968445</c:v>
                </c:pt>
                <c:pt idx="22">
                  <c:v>8.5138765247862622</c:v>
                </c:pt>
                <c:pt idx="23">
                  <c:v>7.9556529072893687</c:v>
                </c:pt>
                <c:pt idx="24">
                  <c:v>7.2647765075219768</c:v>
                </c:pt>
                <c:pt idx="25">
                  <c:v>6.6407368842915622</c:v>
                </c:pt>
                <c:pt idx="26">
                  <c:v>6.1134574714192444</c:v>
                </c:pt>
                <c:pt idx="27">
                  <c:v>5.687426783978192</c:v>
                </c:pt>
                <c:pt idx="28">
                  <c:v>5.3633180992293816</c:v>
                </c:pt>
                <c:pt idx="29">
                  <c:v>5.1412324087619581</c:v>
                </c:pt>
                <c:pt idx="30">
                  <c:v>5.0211848613142935</c:v>
                </c:pt>
                <c:pt idx="31">
                  <c:v>5.0031777291971444</c:v>
                </c:pt>
                <c:pt idx="32">
                  <c:v>5.0004766593795713</c:v>
                </c:pt>
                <c:pt idx="33">
                  <c:v>5.0000714989069355</c:v>
                </c:pt>
                <c:pt idx="34">
                  <c:v>5.0000107248360406</c:v>
                </c:pt>
                <c:pt idx="35">
                  <c:v>5.0000016087254062</c:v>
                </c:pt>
                <c:pt idx="36">
                  <c:v>5.0000002413088112</c:v>
                </c:pt>
                <c:pt idx="37">
                  <c:v>5.0000000361963215</c:v>
                </c:pt>
                <c:pt idx="38">
                  <c:v>5.000000005429448</c:v>
                </c:pt>
                <c:pt idx="39">
                  <c:v>5.000000000814417</c:v>
                </c:pt>
                <c:pt idx="40">
                  <c:v>5.0000000001221627</c:v>
                </c:pt>
                <c:pt idx="41">
                  <c:v>5.000000000018324</c:v>
                </c:pt>
                <c:pt idx="42">
                  <c:v>5.0000000000027489</c:v>
                </c:pt>
                <c:pt idx="43">
                  <c:v>5.0000000000004121</c:v>
                </c:pt>
                <c:pt idx="44">
                  <c:v>5.0000000000000622</c:v>
                </c:pt>
                <c:pt idx="45">
                  <c:v>5.0000000000000089</c:v>
                </c:pt>
                <c:pt idx="46">
                  <c:v>5.0000000000000018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C-4429-93AD-79BD0B54388C}"/>
            </c:ext>
          </c:extLst>
        </c:ser>
        <c:ser>
          <c:idx val="1"/>
          <c:order val="1"/>
          <c:tx>
            <c:strRef>
              <c:f>'tri vs monopole (2)'!$J$1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 (2)'!$A$3:$A$306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(2)'!$J$3:$J$306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0.25600000000000006</c:v>
                </c:pt>
                <c:pt idx="11">
                  <c:v>0.87040000000000028</c:v>
                </c:pt>
                <c:pt idx="12">
                  <c:v>1.7920000000000005</c:v>
                </c:pt>
                <c:pt idx="13">
                  <c:v>2.8979200000000005</c:v>
                </c:pt>
                <c:pt idx="14">
                  <c:v>4.0591360000000005</c:v>
                </c:pt>
                <c:pt idx="15">
                  <c:v>5.1739033600000006</c:v>
                </c:pt>
                <c:pt idx="16">
                  <c:v>6.1771939840000005</c:v>
                </c:pt>
                <c:pt idx="17">
                  <c:v>7.0371573760000006</c:v>
                </c:pt>
                <c:pt idx="18">
                  <c:v>7.6186271744000011</c:v>
                </c:pt>
                <c:pt idx="19">
                  <c:v>7.8790030131200011</c:v>
                </c:pt>
                <c:pt idx="20">
                  <c:v>7.8609121673216009</c:v>
                </c:pt>
                <c:pt idx="21">
                  <c:v>7.6460209759846407</c:v>
                </c:pt>
                <c:pt idx="22">
                  <c:v>7.3189645824819207</c:v>
                </c:pt>
                <c:pt idx="23">
                  <c:v>6.9488190118952966</c:v>
                </c:pt>
                <c:pt idx="24">
                  <c:v>6.5835900367536135</c:v>
                </c:pt>
                <c:pt idx="25">
                  <c:v>6.2518281032916017</c:v>
                </c:pt>
                <c:pt idx="26">
                  <c:v>5.9670747848999177</c:v>
                </c:pt>
                <c:pt idx="27">
                  <c:v>5.7326856284634351</c:v>
                </c:pt>
                <c:pt idx="28">
                  <c:v>5.545910185409098</c:v>
                </c:pt>
                <c:pt idx="29">
                  <c:v>5.4008991794677517</c:v>
                </c:pt>
                <c:pt idx="30">
                  <c:v>5.2906995211083316</c:v>
                </c:pt>
                <c:pt idx="31">
                  <c:v>5.208446965754252</c:v>
                </c:pt>
                <c:pt idx="32">
                  <c:v>5.1479886832473261</c:v>
                </c:pt>
                <c:pt idx="33">
                  <c:v>5.1041352463429766</c:v>
                </c:pt>
                <c:pt idx="34">
                  <c:v>5.0726925558849532</c:v>
                </c:pt>
                <c:pt idx="35">
                  <c:v>5.0503774975869975</c:v>
                </c:pt>
                <c:pt idx="36">
                  <c:v>5.034683592988773</c:v>
                </c:pt>
                <c:pt idx="37">
                  <c:v>5.02373566874369</c:v>
                </c:pt>
                <c:pt idx="38">
                  <c:v>5.0161542468015829</c:v>
                </c:pt>
                <c:pt idx="39">
                  <c:v>5.0109388484924535</c:v>
                </c:pt>
                <c:pt idx="40">
                  <c:v>5.0073726874336719</c:v>
                </c:pt>
                <c:pt idx="41">
                  <c:v>5.0049476636644989</c:v>
                </c:pt>
                <c:pt idx="42">
                  <c:v>5.0033069626500604</c:v>
                </c:pt>
                <c:pt idx="43">
                  <c:v>5.0022020840228985</c:v>
                </c:pt>
                <c:pt idx="44">
                  <c:v>5.0014612434455481</c:v>
                </c:pt>
                <c:pt idx="45">
                  <c:v>5.0009664812985886</c:v>
                </c:pt>
                <c:pt idx="46">
                  <c:v>5.0006372875105649</c:v>
                </c:pt>
                <c:pt idx="47">
                  <c:v>5.0004190146679903</c:v>
                </c:pt>
                <c:pt idx="48">
                  <c:v>5.0002747568717938</c:v>
                </c:pt>
                <c:pt idx="49">
                  <c:v>5.0001797052422772</c:v>
                </c:pt>
                <c:pt idx="50">
                  <c:v>5.0001172539501653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C-4429-93AD-79BD0B54388C}"/>
            </c:ext>
          </c:extLst>
        </c:ser>
        <c:ser>
          <c:idx val="2"/>
          <c:order val="2"/>
          <c:tx>
            <c:strRef>
              <c:f>'tri vs monopole (2)'!$D$1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monopole (2)'!$A$2:$A$53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monopole (2)'!$D$2:$D$53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2C-4429-93AD-79BD0B543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'tri vs monopole (2)'!$O$3:$O$23</c:f>
              <c:numCache>
                <c:formatCode>General</c:formatCode>
                <c:ptCount val="21"/>
                <c:pt idx="0">
                  <c:v>2.0408163265306121E-2</c:v>
                </c:pt>
                <c:pt idx="1">
                  <c:v>4.0816326530612242E-2</c:v>
                </c:pt>
                <c:pt idx="2">
                  <c:v>6.1224489795918366E-2</c:v>
                </c:pt>
                <c:pt idx="3">
                  <c:v>8.1632653061224483E-2</c:v>
                </c:pt>
                <c:pt idx="4">
                  <c:v>0.10204081632653061</c:v>
                </c:pt>
                <c:pt idx="5">
                  <c:v>0.12244897959183673</c:v>
                </c:pt>
                <c:pt idx="6">
                  <c:v>0.14285714285714285</c:v>
                </c:pt>
                <c:pt idx="7">
                  <c:v>0.12244897959183673</c:v>
                </c:pt>
                <c:pt idx="8">
                  <c:v>0.10204081632653061</c:v>
                </c:pt>
                <c:pt idx="9">
                  <c:v>8.1632653061224483E-2</c:v>
                </c:pt>
                <c:pt idx="10">
                  <c:v>6.1224489795918366E-2</c:v>
                </c:pt>
                <c:pt idx="11">
                  <c:v>4.0816326530612242E-2</c:v>
                </c:pt>
                <c:pt idx="12">
                  <c:v>2.0408163265306121E-2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2-462E-B0B4-B5D1E9B9D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78526056374413122"/>
          <c:h val="0.81220881888884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'tri vs monopole (2)'!$D$2</c:f>
              <c:strCache>
                <c:ptCount val="1"/>
                <c:pt idx="0">
                  <c:v>stephistory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E-4E8C-9F2B-18D5D7A858A5}"/>
            </c:ext>
          </c:extLst>
        </c:ser>
        <c:ser>
          <c:idx val="2"/>
          <c:order val="1"/>
          <c:tx>
            <c:strRef>
              <c:f>'tri vs monopole (2)'!$F$2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0.17346938775510201</c:v>
                </c:pt>
                <c:pt idx="11">
                  <c:v>0.54642857142857137</c:v>
                </c:pt>
                <c:pt idx="12">
                  <c:v>1.122780612244898</c:v>
                </c:pt>
                <c:pt idx="13">
                  <c:v>1.9031109693877548</c:v>
                </c:pt>
                <c:pt idx="14">
                  <c:v>2.8875074617346939</c:v>
                </c:pt>
                <c:pt idx="15">
                  <c:v>4.0759832621173464</c:v>
                </c:pt>
                <c:pt idx="16">
                  <c:v>5.4685403464604585</c:v>
                </c:pt>
                <c:pt idx="17">
                  <c:v>6.7182402356425381</c:v>
                </c:pt>
                <c:pt idx="18">
                  <c:v>7.6863074639178093</c:v>
                </c:pt>
                <c:pt idx="19">
                  <c:v>8.3519257114244052</c:v>
                </c:pt>
                <c:pt idx="20">
                  <c:v>8.7119725301830488</c:v>
                </c:pt>
                <c:pt idx="21">
                  <c:v>8.7659795529968445</c:v>
                </c:pt>
                <c:pt idx="22">
                  <c:v>8.5138765247862622</c:v>
                </c:pt>
                <c:pt idx="23">
                  <c:v>7.9556529072893687</c:v>
                </c:pt>
                <c:pt idx="24">
                  <c:v>7.2647765075219768</c:v>
                </c:pt>
                <c:pt idx="25">
                  <c:v>6.6407368842915622</c:v>
                </c:pt>
                <c:pt idx="26">
                  <c:v>6.1134574714192444</c:v>
                </c:pt>
                <c:pt idx="27">
                  <c:v>5.687426783978192</c:v>
                </c:pt>
                <c:pt idx="28">
                  <c:v>5.3633180992293816</c:v>
                </c:pt>
                <c:pt idx="29">
                  <c:v>5.1412324087619581</c:v>
                </c:pt>
                <c:pt idx="30">
                  <c:v>5.0211848613142935</c:v>
                </c:pt>
                <c:pt idx="31">
                  <c:v>5.0031777291971444</c:v>
                </c:pt>
                <c:pt idx="32">
                  <c:v>5.0004766593795713</c:v>
                </c:pt>
                <c:pt idx="33">
                  <c:v>5.0000714989069355</c:v>
                </c:pt>
                <c:pt idx="34">
                  <c:v>5.0000107248360406</c:v>
                </c:pt>
                <c:pt idx="35">
                  <c:v>5.0000016087254062</c:v>
                </c:pt>
                <c:pt idx="36">
                  <c:v>5.0000002413088112</c:v>
                </c:pt>
                <c:pt idx="37">
                  <c:v>5.0000000361963215</c:v>
                </c:pt>
                <c:pt idx="38">
                  <c:v>5.000000005429448</c:v>
                </c:pt>
                <c:pt idx="39">
                  <c:v>5.000000000814417</c:v>
                </c:pt>
                <c:pt idx="40">
                  <c:v>5.0000000001221627</c:v>
                </c:pt>
                <c:pt idx="41">
                  <c:v>5.000000000018324</c:v>
                </c:pt>
                <c:pt idx="42">
                  <c:v>5.0000000000027489</c:v>
                </c:pt>
                <c:pt idx="43">
                  <c:v>5.0000000000004121</c:v>
                </c:pt>
                <c:pt idx="44">
                  <c:v>5.0000000000000622</c:v>
                </c:pt>
                <c:pt idx="45">
                  <c:v>5.0000000000000089</c:v>
                </c:pt>
                <c:pt idx="46">
                  <c:v>5.0000000000000018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EE-4E8C-9F2B-18D5D7A858A5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(2)'!$J$3:$J$53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0.25600000000000006</c:v>
                </c:pt>
                <c:pt idx="11">
                  <c:v>0.87040000000000028</c:v>
                </c:pt>
                <c:pt idx="12">
                  <c:v>1.7920000000000005</c:v>
                </c:pt>
                <c:pt idx="13">
                  <c:v>2.8979200000000005</c:v>
                </c:pt>
                <c:pt idx="14">
                  <c:v>4.0591360000000005</c:v>
                </c:pt>
                <c:pt idx="15">
                  <c:v>5.1739033600000006</c:v>
                </c:pt>
                <c:pt idx="16">
                  <c:v>6.1771939840000005</c:v>
                </c:pt>
                <c:pt idx="17">
                  <c:v>7.0371573760000006</c:v>
                </c:pt>
                <c:pt idx="18">
                  <c:v>7.6186271744000011</c:v>
                </c:pt>
                <c:pt idx="19">
                  <c:v>7.8790030131200011</c:v>
                </c:pt>
                <c:pt idx="20">
                  <c:v>7.8609121673216009</c:v>
                </c:pt>
                <c:pt idx="21">
                  <c:v>7.6460209759846407</c:v>
                </c:pt>
                <c:pt idx="22">
                  <c:v>7.3189645824819207</c:v>
                </c:pt>
                <c:pt idx="23">
                  <c:v>6.9488190118952966</c:v>
                </c:pt>
                <c:pt idx="24">
                  <c:v>6.5835900367536135</c:v>
                </c:pt>
                <c:pt idx="25">
                  <c:v>6.2518281032916017</c:v>
                </c:pt>
                <c:pt idx="26">
                  <c:v>5.9670747848999177</c:v>
                </c:pt>
                <c:pt idx="27">
                  <c:v>5.7326856284634351</c:v>
                </c:pt>
                <c:pt idx="28">
                  <c:v>5.545910185409098</c:v>
                </c:pt>
                <c:pt idx="29">
                  <c:v>5.4008991794677517</c:v>
                </c:pt>
                <c:pt idx="30">
                  <c:v>5.2906995211083316</c:v>
                </c:pt>
                <c:pt idx="31">
                  <c:v>5.208446965754252</c:v>
                </c:pt>
                <c:pt idx="32">
                  <c:v>5.1479886832473261</c:v>
                </c:pt>
                <c:pt idx="33">
                  <c:v>5.1041352463429766</c:v>
                </c:pt>
                <c:pt idx="34">
                  <c:v>5.0726925558849532</c:v>
                </c:pt>
                <c:pt idx="35">
                  <c:v>5.0503774975869975</c:v>
                </c:pt>
                <c:pt idx="36">
                  <c:v>5.034683592988773</c:v>
                </c:pt>
                <c:pt idx="37">
                  <c:v>5.02373566874369</c:v>
                </c:pt>
                <c:pt idx="38">
                  <c:v>5.0161542468015829</c:v>
                </c:pt>
                <c:pt idx="39">
                  <c:v>5.0109388484924535</c:v>
                </c:pt>
                <c:pt idx="40">
                  <c:v>5.0073726874336719</c:v>
                </c:pt>
                <c:pt idx="41">
                  <c:v>5.0049476636644989</c:v>
                </c:pt>
                <c:pt idx="42">
                  <c:v>5.0033069626500604</c:v>
                </c:pt>
                <c:pt idx="43">
                  <c:v>5.0022020840228985</c:v>
                </c:pt>
                <c:pt idx="44">
                  <c:v>5.0014612434455481</c:v>
                </c:pt>
                <c:pt idx="45">
                  <c:v>5.0009664812985886</c:v>
                </c:pt>
                <c:pt idx="46">
                  <c:v>5.0006372875105649</c:v>
                </c:pt>
                <c:pt idx="47">
                  <c:v>5.0004190146679903</c:v>
                </c:pt>
                <c:pt idx="48">
                  <c:v>5.0002747568717938</c:v>
                </c:pt>
                <c:pt idx="49">
                  <c:v>5.0001797052422772</c:v>
                </c:pt>
                <c:pt idx="50">
                  <c:v>5.0001172539501653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EE-4E8C-9F2B-18D5D7A85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monopole'!$F$1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B-4792-86AA-CE6B431B1CF8}"/>
            </c:ext>
          </c:extLst>
        </c:ser>
        <c:ser>
          <c:idx val="1"/>
          <c:order val="1"/>
          <c:tx>
            <c:strRef>
              <c:f>'tri vs monopole'!$J$1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0B-4792-86AA-CE6B431B1CF8}"/>
            </c:ext>
          </c:extLst>
        </c:ser>
        <c:ser>
          <c:idx val="2"/>
          <c:order val="2"/>
          <c:tx>
            <c:strRef>
              <c:f>'tri vs monopole'!$D$1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monopole'!$A$2:$A$53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monopole'!$D$2:$D$53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0B-4792-86AA-CE6B431B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'tri vs monopole'!$O$3:$O$23</c:f>
              <c:numCache>
                <c:formatCode>General</c:formatCode>
                <c:ptCount val="21"/>
                <c:pt idx="0">
                  <c:v>0.1111111111111111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0.22222222222222221</c:v>
                </c:pt>
                <c:pt idx="4">
                  <c:v>0.1111111111111111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4-47AD-B634-F0F93BF94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78526056374413122"/>
          <c:h val="0.81220881888884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2-41CA-BA7A-1762A0EA1159}"/>
            </c:ext>
          </c:extLst>
        </c:ser>
        <c:ser>
          <c:idx val="1"/>
          <c:order val="1"/>
          <c:tx>
            <c:strRef>
              <c:f>'tri vs monopole'!$E$2</c:f>
              <c:strCache>
                <c:ptCount val="1"/>
                <c:pt idx="0">
                  <c:v>stepcurve_f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0.55555555555555558</c:v>
                </c:pt>
                <c:pt idx="11">
                  <c:v>1.6666666666666667</c:v>
                </c:pt>
                <c:pt idx="12">
                  <c:v>3.333333333333333</c:v>
                </c:pt>
                <c:pt idx="13">
                  <c:v>4.4444444444444446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5.5555555555555554</c:v>
                </c:pt>
                <c:pt idx="23">
                  <c:v>6.6666666666666661</c:v>
                </c:pt>
                <c:pt idx="24">
                  <c:v>8.3333333333333339</c:v>
                </c:pt>
                <c:pt idx="25">
                  <c:v>9.4444444444444429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32-41CA-BA7A-1762A0EA1159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2-41CA-BA7A-1762A0EA1159}"/>
            </c:ext>
          </c:extLst>
        </c:ser>
        <c:ser>
          <c:idx val="3"/>
          <c:order val="3"/>
          <c:tx>
            <c:strRef>
              <c:f>'tri vs monopole'!$G$2</c:f>
              <c:strCache>
                <c:ptCount val="1"/>
                <c:pt idx="0">
                  <c:v>stepcurve_mp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monopole'!$G$3:$G$53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1.5</c:v>
                </c:pt>
                <c:pt idx="11">
                  <c:v>2.5500000000000003</c:v>
                </c:pt>
                <c:pt idx="12">
                  <c:v>3.2850000000000001</c:v>
                </c:pt>
                <c:pt idx="13">
                  <c:v>3.7995000000000001</c:v>
                </c:pt>
                <c:pt idx="14">
                  <c:v>4.1596500000000001</c:v>
                </c:pt>
                <c:pt idx="15">
                  <c:v>4.4117550000000003</c:v>
                </c:pt>
                <c:pt idx="16">
                  <c:v>4.5882285000000005</c:v>
                </c:pt>
                <c:pt idx="17">
                  <c:v>4.7117599500000003</c:v>
                </c:pt>
                <c:pt idx="18">
                  <c:v>4.7982319650000003</c:v>
                </c:pt>
                <c:pt idx="19">
                  <c:v>4.8587623755000005</c:v>
                </c:pt>
                <c:pt idx="20">
                  <c:v>4.9011336628500004</c:v>
                </c:pt>
                <c:pt idx="21">
                  <c:v>4.9307935639950005</c:v>
                </c:pt>
                <c:pt idx="22">
                  <c:v>6.4515554947965006</c:v>
                </c:pt>
                <c:pt idx="23">
                  <c:v>7.516088846357551</c:v>
                </c:pt>
                <c:pt idx="24">
                  <c:v>8.2612621924502854</c:v>
                </c:pt>
                <c:pt idx="25">
                  <c:v>8.7828835347152001</c:v>
                </c:pt>
                <c:pt idx="26">
                  <c:v>9.1480184743006401</c:v>
                </c:pt>
                <c:pt idx="27">
                  <c:v>9.4036129320104482</c:v>
                </c:pt>
                <c:pt idx="28">
                  <c:v>9.5825290524073132</c:v>
                </c:pt>
                <c:pt idx="29">
                  <c:v>9.7077703366851189</c:v>
                </c:pt>
                <c:pt idx="30">
                  <c:v>9.7954392356795825</c:v>
                </c:pt>
                <c:pt idx="31">
                  <c:v>9.8568074649757076</c:v>
                </c:pt>
                <c:pt idx="32">
                  <c:v>9.8997652254829944</c:v>
                </c:pt>
                <c:pt idx="33">
                  <c:v>9.9298356578380957</c:v>
                </c:pt>
                <c:pt idx="34">
                  <c:v>9.9508849604866665</c:v>
                </c:pt>
                <c:pt idx="35">
                  <c:v>9.9656194723406664</c:v>
                </c:pt>
                <c:pt idx="36">
                  <c:v>9.9759336306384672</c:v>
                </c:pt>
                <c:pt idx="37">
                  <c:v>9.9831535414469279</c:v>
                </c:pt>
                <c:pt idx="38">
                  <c:v>9.9882074790128499</c:v>
                </c:pt>
                <c:pt idx="39">
                  <c:v>9.9917452353089953</c:v>
                </c:pt>
                <c:pt idx="40">
                  <c:v>9.9942216647162958</c:v>
                </c:pt>
                <c:pt idx="41">
                  <c:v>9.9959551653014067</c:v>
                </c:pt>
                <c:pt idx="42">
                  <c:v>9.9971686157109847</c:v>
                </c:pt>
                <c:pt idx="43">
                  <c:v>9.9980180309976898</c:v>
                </c:pt>
                <c:pt idx="44">
                  <c:v>9.9986126216983831</c:v>
                </c:pt>
                <c:pt idx="45">
                  <c:v>9.9990288351888683</c:v>
                </c:pt>
                <c:pt idx="46">
                  <c:v>9.9993201846322073</c:v>
                </c:pt>
                <c:pt idx="47">
                  <c:v>9.9995241292425447</c:v>
                </c:pt>
                <c:pt idx="48">
                  <c:v>9.999666890469781</c:v>
                </c:pt>
                <c:pt idx="49">
                  <c:v>9.9997668233288461</c:v>
                </c:pt>
                <c:pt idx="50">
                  <c:v>9.9998367763301914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32-41CA-BA7A-1762A0EA1159}"/>
            </c:ext>
          </c:extLst>
        </c:ser>
        <c:ser>
          <c:idx val="4"/>
          <c:order val="4"/>
          <c:tx>
            <c:strRef>
              <c:f>'tri vs monopole'!$H$2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monopole'!$H$3:$H$53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3.5</c:v>
                </c:pt>
                <c:pt idx="12">
                  <c:v>2.4499999999999997</c:v>
                </c:pt>
                <c:pt idx="13">
                  <c:v>1.7149999999999996</c:v>
                </c:pt>
                <c:pt idx="14">
                  <c:v>1.2004999999999997</c:v>
                </c:pt>
                <c:pt idx="15">
                  <c:v>0.84034999999999971</c:v>
                </c:pt>
                <c:pt idx="16">
                  <c:v>0.5882449999999998</c:v>
                </c:pt>
                <c:pt idx="17">
                  <c:v>0.41177149999999985</c:v>
                </c:pt>
                <c:pt idx="18">
                  <c:v>0.28824004999999986</c:v>
                </c:pt>
                <c:pt idx="19">
                  <c:v>0.2017680349999999</c:v>
                </c:pt>
                <c:pt idx="20">
                  <c:v>0.14123762449999991</c:v>
                </c:pt>
                <c:pt idx="21">
                  <c:v>9.8866337149999928E-2</c:v>
                </c:pt>
                <c:pt idx="22">
                  <c:v>5.0988663371499996</c:v>
                </c:pt>
                <c:pt idx="23">
                  <c:v>3.5692064360049995</c:v>
                </c:pt>
                <c:pt idx="24">
                  <c:v>2.4984445052034996</c:v>
                </c:pt>
                <c:pt idx="25">
                  <c:v>1.7489111536424495</c:v>
                </c:pt>
                <c:pt idx="26">
                  <c:v>1.2242378075497147</c:v>
                </c:pt>
                <c:pt idx="27">
                  <c:v>0.85696646528480025</c:v>
                </c:pt>
                <c:pt idx="28">
                  <c:v>0.59987652569936012</c:v>
                </c:pt>
                <c:pt idx="29">
                  <c:v>0.41991356798955204</c:v>
                </c:pt>
                <c:pt idx="30">
                  <c:v>0.29393949759268639</c:v>
                </c:pt>
                <c:pt idx="31">
                  <c:v>0.20575764831488047</c:v>
                </c:pt>
                <c:pt idx="32">
                  <c:v>0.14403035382041632</c:v>
                </c:pt>
                <c:pt idx="33">
                  <c:v>0.10082124767429142</c:v>
                </c:pt>
                <c:pt idx="34">
                  <c:v>7.0574873372003993E-2</c:v>
                </c:pt>
                <c:pt idx="35">
                  <c:v>4.9402411360402791E-2</c:v>
                </c:pt>
                <c:pt idx="36">
                  <c:v>3.4581687952281955E-2</c:v>
                </c:pt>
                <c:pt idx="37">
                  <c:v>2.4207181566597367E-2</c:v>
                </c:pt>
                <c:pt idx="38">
                  <c:v>1.6945027096618156E-2</c:v>
                </c:pt>
                <c:pt idx="39">
                  <c:v>1.1861518967632708E-2</c:v>
                </c:pt>
                <c:pt idx="40">
                  <c:v>8.3030632773428946E-3</c:v>
                </c:pt>
                <c:pt idx="41">
                  <c:v>5.8121442941400257E-3</c:v>
                </c:pt>
                <c:pt idx="42">
                  <c:v>4.0685010058980177E-3</c:v>
                </c:pt>
                <c:pt idx="43">
                  <c:v>2.8479507041286123E-3</c:v>
                </c:pt>
                <c:pt idx="44">
                  <c:v>1.9935654928900284E-3</c:v>
                </c:pt>
                <c:pt idx="45">
                  <c:v>1.3954958450230197E-3</c:v>
                </c:pt>
                <c:pt idx="46">
                  <c:v>9.7684709151611379E-4</c:v>
                </c:pt>
                <c:pt idx="47">
                  <c:v>6.8379296406127961E-4</c:v>
                </c:pt>
                <c:pt idx="48">
                  <c:v>4.7865507484289569E-4</c:v>
                </c:pt>
                <c:pt idx="49">
                  <c:v>3.3505855239002695E-4</c:v>
                </c:pt>
                <c:pt idx="50">
                  <c:v>2.3454098667301886E-4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32-41CA-BA7A-1762A0EA1159}"/>
            </c:ext>
          </c:extLst>
        </c:ser>
        <c:ser>
          <c:idx val="5"/>
          <c:order val="5"/>
          <c:tx>
            <c:strRef>
              <c:f>'tri vs monopole'!$I$2</c:f>
              <c:strCache>
                <c:ptCount val="1"/>
                <c:pt idx="0">
                  <c:v>stepcurve_mp_f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monopole'!$I$3:$I$53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0.16666666666666666</c:v>
                </c:pt>
                <c:pt idx="11">
                  <c:v>0.6166666666666667</c:v>
                </c:pt>
                <c:pt idx="12">
                  <c:v>1.4316666666666666</c:v>
                </c:pt>
                <c:pt idx="13">
                  <c:v>2.3355000000000001</c:v>
                </c:pt>
                <c:pt idx="14">
                  <c:v>3.1348499999999997</c:v>
                </c:pt>
                <c:pt idx="15">
                  <c:v>3.6943950000000001</c:v>
                </c:pt>
                <c:pt idx="16">
                  <c:v>4.0860764999999999</c:v>
                </c:pt>
                <c:pt idx="17">
                  <c:v>4.3602535499999995</c:v>
                </c:pt>
                <c:pt idx="18">
                  <c:v>4.5521774850000005</c:v>
                </c:pt>
                <c:pt idx="19">
                  <c:v>4.6865242394999997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5.0591444808151662</c:v>
                </c:pt>
                <c:pt idx="23">
                  <c:v>5.5414011365706166</c:v>
                </c:pt>
                <c:pt idx="24">
                  <c:v>6.3789807955994311</c:v>
                </c:pt>
                <c:pt idx="25">
                  <c:v>7.2986198902529367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9.7775297320278547</c:v>
                </c:pt>
                <c:pt idx="33">
                  <c:v>9.8442708124194986</c:v>
                </c:pt>
                <c:pt idx="34">
                  <c:v>9.890989568693648</c:v>
                </c:pt>
                <c:pt idx="35">
                  <c:v>9.9236926980855529</c:v>
                </c:pt>
                <c:pt idx="36">
                  <c:v>9.9465848886598884</c:v>
                </c:pt>
                <c:pt idx="37">
                  <c:v>9.9626094220619201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9.9956010358961613</c:v>
                </c:pt>
                <c:pt idx="44">
                  <c:v>9.996920725127314</c:v>
                </c:pt>
                <c:pt idx="45">
                  <c:v>9.997844507589118</c:v>
                </c:pt>
                <c:pt idx="46">
                  <c:v>9.9984911553123847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32-41CA-BA7A-1762A0EA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848268651365831"/>
          <c:y val="0.20399322364098654"/>
          <c:w val="0.16008553632672978"/>
          <c:h val="0.60458491405210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'asimmetric tri'!$F$1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'asimmetric tri'!$A$3:$A$306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4.6875E-2</c:v>
                </c:pt>
                <c:pt idx="11">
                  <c:v>0.17343750000000002</c:v>
                </c:pt>
                <c:pt idx="12">
                  <c:v>0.40265625000000005</c:v>
                </c:pt>
                <c:pt idx="13">
                  <c:v>0.75060937500000013</c:v>
                </c:pt>
                <c:pt idx="14">
                  <c:v>1.1660515625000003</c:v>
                </c:pt>
                <c:pt idx="15">
                  <c:v>1.6131110937500002</c:v>
                </c:pt>
                <c:pt idx="16">
                  <c:v>2.0666777656250002</c:v>
                </c:pt>
                <c:pt idx="17">
                  <c:v>2.5091744359375001</c:v>
                </c:pt>
                <c:pt idx="18">
                  <c:v>2.9282971051562501</c:v>
                </c:pt>
                <c:pt idx="19">
                  <c:v>3.3154329736093753</c:v>
                </c:pt>
                <c:pt idx="20">
                  <c:v>3.6645530815265626</c:v>
                </c:pt>
                <c:pt idx="21">
                  <c:v>3.9714371570685936</c:v>
                </c:pt>
                <c:pt idx="22">
                  <c:v>4.2331310099480159</c:v>
                </c:pt>
                <c:pt idx="23">
                  <c:v>4.4475667069636113</c:v>
                </c:pt>
                <c:pt idx="24">
                  <c:v>4.6132966948745278</c:v>
                </c:pt>
                <c:pt idx="25">
                  <c:v>4.7293076864121693</c:v>
                </c:pt>
                <c:pt idx="26">
                  <c:v>4.8105153804885186</c:v>
                </c:pt>
                <c:pt idx="27">
                  <c:v>4.8673607663419629</c:v>
                </c:pt>
                <c:pt idx="28">
                  <c:v>4.9071525364393738</c:v>
                </c:pt>
                <c:pt idx="29">
                  <c:v>4.9350067755075617</c:v>
                </c:pt>
                <c:pt idx="30">
                  <c:v>4.9545047428552929</c:v>
                </c:pt>
                <c:pt idx="31">
                  <c:v>4.9681533199987049</c:v>
                </c:pt>
                <c:pt idx="32">
                  <c:v>4.977707323999093</c:v>
                </c:pt>
                <c:pt idx="33">
                  <c:v>4.9843951267993649</c:v>
                </c:pt>
                <c:pt idx="34">
                  <c:v>4.9890765887595556</c:v>
                </c:pt>
                <c:pt idx="35">
                  <c:v>4.9923536121316889</c:v>
                </c:pt>
                <c:pt idx="36">
                  <c:v>4.9946475284921821</c:v>
                </c:pt>
                <c:pt idx="37">
                  <c:v>4.9962532699445275</c:v>
                </c:pt>
                <c:pt idx="38">
                  <c:v>4.997377288961169</c:v>
                </c:pt>
                <c:pt idx="39">
                  <c:v>4.9981641022728187</c:v>
                </c:pt>
                <c:pt idx="40">
                  <c:v>4.9987148715909733</c:v>
                </c:pt>
                <c:pt idx="41">
                  <c:v>4.9991004101136811</c:v>
                </c:pt>
                <c:pt idx="42">
                  <c:v>4.9993702870795769</c:v>
                </c:pt>
                <c:pt idx="43">
                  <c:v>4.9995592009557042</c:v>
                </c:pt>
                <c:pt idx="44">
                  <c:v>4.9996914406689932</c:v>
                </c:pt>
                <c:pt idx="45">
                  <c:v>4.9997840084682954</c:v>
                </c:pt>
                <c:pt idx="46">
                  <c:v>4.9998488059278063</c:v>
                </c:pt>
                <c:pt idx="47">
                  <c:v>4.9998941641494641</c:v>
                </c:pt>
                <c:pt idx="48">
                  <c:v>4.9999259149046251</c:v>
                </c:pt>
                <c:pt idx="49">
                  <c:v>4.9999481404332373</c:v>
                </c:pt>
                <c:pt idx="50">
                  <c:v>4.999963698303266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4-4235-A7BD-B0525BDD10DB}"/>
            </c:ext>
          </c:extLst>
        </c:ser>
        <c:ser>
          <c:idx val="1"/>
          <c:order val="1"/>
          <c:tx>
            <c:strRef>
              <c:f>'asimmetric tri'!$J$1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tri'!$A$3:$A$306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4-4235-A7BD-B0525BDD10DB}"/>
            </c:ext>
          </c:extLst>
        </c:ser>
        <c:ser>
          <c:idx val="2"/>
          <c:order val="2"/>
          <c:tx>
            <c:strRef>
              <c:f>'asimmetric tri'!$D$1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'asimmetric tri'!$A$2:$A$53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'asimmetric tri'!$D$2:$D$53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64-4235-A7BD-B0525BDD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91948926633601458"/>
          <c:h val="0.81220881888884033"/>
        </c:manualLayout>
      </c:layout>
      <c:scatterChart>
        <c:scatterStyle val="lineMarker"/>
        <c:varyColors val="0"/>
        <c:ser>
          <c:idx val="7"/>
          <c:order val="0"/>
          <c:tx>
            <c:strRef>
              <c:f>'asimmetric tri'!$E$1</c:f>
              <c:strCache>
                <c:ptCount val="1"/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tri'!$A$3:$A$53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0.15625</c:v>
                </c:pt>
                <c:pt idx="11">
                  <c:v>0.46875</c:v>
                </c:pt>
                <c:pt idx="12">
                  <c:v>0.9375</c:v>
                </c:pt>
                <c:pt idx="13">
                  <c:v>1.5625</c:v>
                </c:pt>
                <c:pt idx="14">
                  <c:v>2.1354166666666665</c:v>
                </c:pt>
                <c:pt idx="15">
                  <c:v>2.65625</c:v>
                </c:pt>
                <c:pt idx="16">
                  <c:v>3.125</c:v>
                </c:pt>
                <c:pt idx="17">
                  <c:v>3.5416666666666665</c:v>
                </c:pt>
                <c:pt idx="18">
                  <c:v>3.90625</c:v>
                </c:pt>
                <c:pt idx="19">
                  <c:v>4.21875</c:v>
                </c:pt>
                <c:pt idx="20">
                  <c:v>4.4791666666666661</c:v>
                </c:pt>
                <c:pt idx="21">
                  <c:v>4.6875</c:v>
                </c:pt>
                <c:pt idx="22">
                  <c:v>4.84375</c:v>
                </c:pt>
                <c:pt idx="23">
                  <c:v>4.9479166666666661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9A2-41ED-B7CA-8F00D03851B9}"/>
            </c:ext>
          </c:extLst>
        </c:ser>
        <c:ser>
          <c:idx val="0"/>
          <c:order val="1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2-41ED-B7CA-8F00D03851B9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A2-41ED-B7CA-8F00D0385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'asimmetric tri'!$O$3:$O$36</c:f>
              <c:numCache>
                <c:formatCode>General</c:formatCode>
                <c:ptCount val="34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9.375E-2</c:v>
                </c:pt>
                <c:pt idx="14">
                  <c:v>6.25E-2</c:v>
                </c:pt>
                <c:pt idx="15">
                  <c:v>3.125E-2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8-442A-8D8A-843C3A361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gauss'!$F$1</c:f>
              <c:strCache>
                <c:ptCount val="1"/>
                <c:pt idx="0">
                  <c:v>0.9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gauss'!$A$3:$A$306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gauss'!$F$3:$F$306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1.0204081632653059E-2</c:v>
                </c:pt>
                <c:pt idx="8">
                  <c:v>3.9795918367346916E-2</c:v>
                </c:pt>
                <c:pt idx="9">
                  <c:v>9.7040816326530499E-2</c:v>
                </c:pt>
                <c:pt idx="10">
                  <c:v>0.18937755102040799</c:v>
                </c:pt>
                <c:pt idx="11">
                  <c:v>0.3235010204081632</c:v>
                </c:pt>
                <c:pt idx="12">
                  <c:v>0.50543663265306105</c:v>
                </c:pt>
                <c:pt idx="13">
                  <c:v>0.74060725510204062</c:v>
                </c:pt>
                <c:pt idx="14">
                  <c:v>1.0134853051020407</c:v>
                </c:pt>
                <c:pt idx="15">
                  <c:v>1.3100959582653058</c:v>
                </c:pt>
                <c:pt idx="16">
                  <c:v>1.6178618726428566</c:v>
                </c:pt>
                <c:pt idx="17">
                  <c:v>1.9254634404806117</c:v>
                </c:pt>
                <c:pt idx="18">
                  <c:v>2.2227130147998975</c:v>
                </c:pt>
                <c:pt idx="19">
                  <c:v>2.5004417133199075</c:v>
                </c:pt>
                <c:pt idx="20">
                  <c:v>2.7503975419879167</c:v>
                </c:pt>
                <c:pt idx="21">
                  <c:v>2.9753577877891249</c:v>
                </c:pt>
                <c:pt idx="22">
                  <c:v>3.1778220090102121</c:v>
                </c:pt>
                <c:pt idx="23">
                  <c:v>3.3600398081091907</c:v>
                </c:pt>
                <c:pt idx="24">
                  <c:v>3.5240358272982713</c:v>
                </c:pt>
                <c:pt idx="25">
                  <c:v>3.6716322445684444</c:v>
                </c:pt>
                <c:pt idx="26">
                  <c:v>3.8085506527646613</c:v>
                </c:pt>
                <c:pt idx="27">
                  <c:v>3.9399404854473792</c:v>
                </c:pt>
                <c:pt idx="28">
                  <c:v>4.0704362328210086</c:v>
                </c:pt>
                <c:pt idx="29">
                  <c:v>4.2042089360695201</c:v>
                </c:pt>
                <c:pt idx="30">
                  <c:v>4.3450125322584867</c:v>
                </c:pt>
                <c:pt idx="31">
                  <c:v>4.4962255647469238</c:v>
                </c:pt>
                <c:pt idx="32">
                  <c:v>4.6608887225579458</c:v>
                </c:pt>
                <c:pt idx="33">
                  <c:v>4.8335753605062326</c:v>
                </c:pt>
                <c:pt idx="34">
                  <c:v>5.0094014979249968</c:v>
                </c:pt>
                <c:pt idx="35">
                  <c:v>5.1839715522141301</c:v>
                </c:pt>
                <c:pt idx="36">
                  <c:v>5.3533294990335332</c:v>
                </c:pt>
                <c:pt idx="37">
                  <c:v>5.5139149164771188</c:v>
                </c:pt>
                <c:pt idx="38">
                  <c:v>5.6625234248294074</c:v>
                </c:pt>
                <c:pt idx="39">
                  <c:v>5.7962710823464665</c:v>
                </c:pt>
                <c:pt idx="40">
                  <c:v>5.9166439741118193</c:v>
                </c:pt>
                <c:pt idx="41">
                  <c:v>6.0249795767006376</c:v>
                </c:pt>
                <c:pt idx="42">
                  <c:v>6.122481619030574</c:v>
                </c:pt>
                <c:pt idx="43">
                  <c:v>6.2102334571275168</c:v>
                </c:pt>
                <c:pt idx="44">
                  <c:v>6.2892101114147652</c:v>
                </c:pt>
                <c:pt idx="45">
                  <c:v>6.3602891002732882</c:v>
                </c:pt>
                <c:pt idx="46">
                  <c:v>6.4242601902459597</c:v>
                </c:pt>
                <c:pt idx="47">
                  <c:v>6.4818341712213634</c:v>
                </c:pt>
                <c:pt idx="48">
                  <c:v>6.5336507540992272</c:v>
                </c:pt>
                <c:pt idx="49">
                  <c:v>6.5802856786893047</c:v>
                </c:pt>
                <c:pt idx="50">
                  <c:v>6.6222571108203745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A-4E25-AA01-48D13B527764}"/>
            </c:ext>
          </c:extLst>
        </c:ser>
        <c:ser>
          <c:idx val="1"/>
          <c:order val="1"/>
          <c:tx>
            <c:strRef>
              <c:f>'tri vs gauss'!$J$1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gauss'!$A$3:$A$306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gauss'!$J$3:$J$306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7.1428571428571425E-2</c:v>
                </c:pt>
                <c:pt idx="9">
                  <c:v>0.19693877551020411</c:v>
                </c:pt>
                <c:pt idx="10">
                  <c:v>0.36091836734693877</c:v>
                </c:pt>
                <c:pt idx="11">
                  <c:v>0.54931632653061224</c:v>
                </c:pt>
                <c:pt idx="12">
                  <c:v>0.7494867346938775</c:v>
                </c:pt>
                <c:pt idx="13">
                  <c:v>0.95004826530612241</c:v>
                </c:pt>
                <c:pt idx="14">
                  <c:v>1.1407577244897957</c:v>
                </c:pt>
                <c:pt idx="15">
                  <c:v>1.3123962377551019</c:v>
                </c:pt>
                <c:pt idx="16">
                  <c:v>1.4668708996938773</c:v>
                </c:pt>
                <c:pt idx="17">
                  <c:v>1.6058980954387754</c:v>
                </c:pt>
                <c:pt idx="18">
                  <c:v>1.7310225716091834</c:v>
                </c:pt>
                <c:pt idx="19">
                  <c:v>1.8436346001625508</c:v>
                </c:pt>
                <c:pt idx="20">
                  <c:v>1.9449854258605814</c:v>
                </c:pt>
                <c:pt idx="21">
                  <c:v>2.0362011689888089</c:v>
                </c:pt>
                <c:pt idx="22">
                  <c:v>2.1182953378042138</c:v>
                </c:pt>
                <c:pt idx="23">
                  <c:v>2.1921800897380783</c:v>
                </c:pt>
                <c:pt idx="24">
                  <c:v>2.2586763664785563</c:v>
                </c:pt>
                <c:pt idx="25">
                  <c:v>2.3185230155449861</c:v>
                </c:pt>
                <c:pt idx="26">
                  <c:v>2.3616639543264162</c:v>
                </c:pt>
                <c:pt idx="27">
                  <c:v>2.4305938057123258</c:v>
                </c:pt>
                <c:pt idx="28">
                  <c:v>2.5186520457892052</c:v>
                </c:pt>
                <c:pt idx="29">
                  <c:v>2.619844203034897</c:v>
                </c:pt>
                <c:pt idx="30">
                  <c:v>2.7287752530794585</c:v>
                </c:pt>
                <c:pt idx="31">
                  <c:v>2.8405896739899408</c:v>
                </c:pt>
                <c:pt idx="32">
                  <c:v>2.9509174960266917</c:v>
                </c:pt>
                <c:pt idx="33">
                  <c:v>3.0558257464240226</c:v>
                </c:pt>
                <c:pt idx="34">
                  <c:v>3.1502431717816206</c:v>
                </c:pt>
                <c:pt idx="35">
                  <c:v>3.2352188546034584</c:v>
                </c:pt>
                <c:pt idx="36">
                  <c:v>3.3116969691431124</c:v>
                </c:pt>
                <c:pt idx="37">
                  <c:v>3.3805272722288011</c:v>
                </c:pt>
                <c:pt idx="38">
                  <c:v>3.4424745450059211</c:v>
                </c:pt>
                <c:pt idx="39">
                  <c:v>3.4982270905053285</c:v>
                </c:pt>
                <c:pt idx="40">
                  <c:v>3.5484043814547963</c:v>
                </c:pt>
                <c:pt idx="41">
                  <c:v>3.5935639433093165</c:v>
                </c:pt>
                <c:pt idx="42">
                  <c:v>3.6342075489783845</c:v>
                </c:pt>
                <c:pt idx="43">
                  <c:v>3.6707867940805463</c:v>
                </c:pt>
                <c:pt idx="44">
                  <c:v>3.7037081146724917</c:v>
                </c:pt>
                <c:pt idx="45">
                  <c:v>3.7333373032052428</c:v>
                </c:pt>
                <c:pt idx="46">
                  <c:v>3.7600035728847181</c:v>
                </c:pt>
                <c:pt idx="47">
                  <c:v>3.784003215596246</c:v>
                </c:pt>
                <c:pt idx="48">
                  <c:v>3.805602894036622</c:v>
                </c:pt>
                <c:pt idx="49">
                  <c:v>3.82504260463296</c:v>
                </c:pt>
                <c:pt idx="50">
                  <c:v>3.8425383441696637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A-4E25-AA01-48D13B527764}"/>
            </c:ext>
          </c:extLst>
        </c:ser>
        <c:ser>
          <c:idx val="2"/>
          <c:order val="2"/>
          <c:tx>
            <c:strRef>
              <c:f>'tri vs gauss'!$D$1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9A-4E25-AA01-48D13B527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gauss'!$D$1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A-4BE4-9DCE-A1EDDDBEFE52}"/>
            </c:ext>
          </c:extLst>
        </c:ser>
        <c:ser>
          <c:idx val="1"/>
          <c:order val="1"/>
          <c:tx>
            <c:strRef>
              <c:f>'tri vs gauss'!$E$1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gauss'!$E$2:$E$53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0.1020408163265306</c:v>
                </c:pt>
                <c:pt idx="9">
                  <c:v>0.30612244897959179</c:v>
                </c:pt>
                <c:pt idx="10">
                  <c:v>0.61224489795918369</c:v>
                </c:pt>
                <c:pt idx="11">
                  <c:v>1.0204081632653059</c:v>
                </c:pt>
                <c:pt idx="12">
                  <c:v>1.5306122448979591</c:v>
                </c:pt>
                <c:pt idx="13">
                  <c:v>2.1428571428571428</c:v>
                </c:pt>
                <c:pt idx="14">
                  <c:v>2.8571428571428568</c:v>
                </c:pt>
                <c:pt idx="15">
                  <c:v>3.4693877551020407</c:v>
                </c:pt>
                <c:pt idx="16">
                  <c:v>3.9795918367346936</c:v>
                </c:pt>
                <c:pt idx="17">
                  <c:v>4.3877551020408152</c:v>
                </c:pt>
                <c:pt idx="18">
                  <c:v>4.6938775510204076</c:v>
                </c:pt>
                <c:pt idx="19">
                  <c:v>4.8979591836734686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5.0408163265306127</c:v>
                </c:pt>
                <c:pt idx="28">
                  <c:v>5.1224489795918373</c:v>
                </c:pt>
                <c:pt idx="29">
                  <c:v>5.2448979591836746</c:v>
                </c:pt>
                <c:pt idx="30">
                  <c:v>5.4081632653061238</c:v>
                </c:pt>
                <c:pt idx="31">
                  <c:v>5.6122448979591848</c:v>
                </c:pt>
                <c:pt idx="32">
                  <c:v>5.8571428571428577</c:v>
                </c:pt>
                <c:pt idx="33">
                  <c:v>6.1428571428571432</c:v>
                </c:pt>
                <c:pt idx="34">
                  <c:v>6.387755102040817</c:v>
                </c:pt>
                <c:pt idx="35">
                  <c:v>6.591836734693878</c:v>
                </c:pt>
                <c:pt idx="36">
                  <c:v>6.7551020408163271</c:v>
                </c:pt>
                <c:pt idx="37">
                  <c:v>6.8775510204081636</c:v>
                </c:pt>
                <c:pt idx="38">
                  <c:v>6.9591836734693882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A-4BE4-9DCE-A1EDDDBEF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526415"/>
        <c:axId val="939611919"/>
      </c:scatterChart>
      <c:valAx>
        <c:axId val="95452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9611919"/>
        <c:crosses val="autoZero"/>
        <c:crossBetween val="midCat"/>
      </c:valAx>
      <c:valAx>
        <c:axId val="93961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526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'tri vs gauss'!$O$3:$O$23</c:f>
              <c:numCache>
                <c:formatCode>General</c:formatCode>
                <c:ptCount val="21"/>
                <c:pt idx="0">
                  <c:v>2.0408163265306121E-2</c:v>
                </c:pt>
                <c:pt idx="1">
                  <c:v>4.0816326530612242E-2</c:v>
                </c:pt>
                <c:pt idx="2">
                  <c:v>6.1224489795918366E-2</c:v>
                </c:pt>
                <c:pt idx="3">
                  <c:v>8.1632653061224483E-2</c:v>
                </c:pt>
                <c:pt idx="4">
                  <c:v>0.10204081632653061</c:v>
                </c:pt>
                <c:pt idx="5">
                  <c:v>0.12244897959183673</c:v>
                </c:pt>
                <c:pt idx="6">
                  <c:v>0.14285714285714285</c:v>
                </c:pt>
                <c:pt idx="7">
                  <c:v>0.12244897959183673</c:v>
                </c:pt>
                <c:pt idx="8">
                  <c:v>0.10204081632653061</c:v>
                </c:pt>
                <c:pt idx="9">
                  <c:v>8.1632653061224483E-2</c:v>
                </c:pt>
                <c:pt idx="10">
                  <c:v>6.1224489795918366E-2</c:v>
                </c:pt>
                <c:pt idx="11">
                  <c:v>4.0816326530612242E-2</c:v>
                </c:pt>
                <c:pt idx="12">
                  <c:v>2.0408163265306121E-2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0-4B54-9711-5E2C4FE6B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'asimmetric gauss)'!$F$1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'asimmetric gauss)'!$A$3:$A$306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2.1057853480643688E-3</c:v>
                </c:pt>
                <c:pt idx="11">
                  <c:v>2.9233552377041463E-2</c:v>
                </c:pt>
                <c:pt idx="12">
                  <c:v>0.16319497366854069</c:v>
                </c:pt>
                <c:pt idx="13">
                  <c:v>0.44652472474001559</c:v>
                </c:pt>
                <c:pt idx="14">
                  <c:v>0.83110936907539423</c:v>
                </c:pt>
                <c:pt idx="15">
                  <c:v>1.2770049449774037</c:v>
                </c:pt>
                <c:pt idx="16">
                  <c:v>1.7509519699822074</c:v>
                </c:pt>
                <c:pt idx="17">
                  <c:v>2.2257998338653167</c:v>
                </c:pt>
                <c:pt idx="18">
                  <c:v>2.6803415749722204</c:v>
                </c:pt>
                <c:pt idx="19">
                  <c:v>3.0991936270212372</c:v>
                </c:pt>
                <c:pt idx="20">
                  <c:v>3.4724968326278525</c:v>
                </c:pt>
                <c:pt idx="21">
                  <c:v>3.795349145146683</c:v>
                </c:pt>
                <c:pt idx="22">
                  <c:v>4.0682526963377663</c:v>
                </c:pt>
                <c:pt idx="23">
                  <c:v>4.3073610962611433</c:v>
                </c:pt>
                <c:pt idx="24">
                  <c:v>4.5663153185936318</c:v>
                </c:pt>
                <c:pt idx="25">
                  <c:v>4.8772406844609559</c:v>
                </c:pt>
                <c:pt idx="26">
                  <c:v>5.2266202723113082</c:v>
                </c:pt>
                <c:pt idx="27">
                  <c:v>5.6292324460437486</c:v>
                </c:pt>
                <c:pt idx="28">
                  <c:v>6.0876071145982538</c:v>
                </c:pt>
                <c:pt idx="29">
                  <c:v>6.5688218778483938</c:v>
                </c:pt>
                <c:pt idx="30">
                  <c:v>7.0504779980428518</c:v>
                </c:pt>
                <c:pt idx="31">
                  <c:v>7.5230305178069745</c:v>
                </c:pt>
                <c:pt idx="32">
                  <c:v>8.0051041154456275</c:v>
                </c:pt>
                <c:pt idx="33">
                  <c:v>8.5041616719716657</c:v>
                </c:pt>
                <c:pt idx="34">
                  <c:v>8.9956586990151415</c:v>
                </c:pt>
                <c:pt idx="35">
                  <c:v>9.4620340657924462</c:v>
                </c:pt>
                <c:pt idx="36">
                  <c:v>9.891397989781634</c:v>
                </c:pt>
                <c:pt idx="37">
                  <c:v>10.276492725050531</c:v>
                </c:pt>
                <c:pt idx="38">
                  <c:v>10.613822639988349</c:v>
                </c:pt>
                <c:pt idx="39">
                  <c:v>10.902888298600869</c:v>
                </c:pt>
                <c:pt idx="40">
                  <c:v>11.14548820706699</c:v>
                </c:pt>
                <c:pt idx="41">
                  <c:v>11.343811391902108</c:v>
                </c:pt>
                <c:pt idx="42">
                  <c:v>11.503313355201659</c:v>
                </c:pt>
                <c:pt idx="43">
                  <c:v>11.629490751539029</c:v>
                </c:pt>
                <c:pt idx="44">
                  <c:v>11.726852989680545</c:v>
                </c:pt>
                <c:pt idx="45">
                  <c:v>11.801038973337567</c:v>
                </c:pt>
                <c:pt idx="46">
                  <c:v>11.856856383368637</c:v>
                </c:pt>
                <c:pt idx="47">
                  <c:v>11.89834691981773</c:v>
                </c:pt>
                <c:pt idx="48">
                  <c:v>11.928842843872411</c:v>
                </c:pt>
                <c:pt idx="49">
                  <c:v>11.950189990710689</c:v>
                </c:pt>
                <c:pt idx="50">
                  <c:v>11.965132993497482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8-4F3C-951E-77F360201849}"/>
            </c:ext>
          </c:extLst>
        </c:ser>
        <c:ser>
          <c:idx val="1"/>
          <c:order val="1"/>
          <c:tx>
            <c:strRef>
              <c:f>'asimmetric gauss)'!$J$1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gauss)'!$A$3:$A$306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8-4F3C-951E-77F360201849}"/>
            </c:ext>
          </c:extLst>
        </c:ser>
        <c:ser>
          <c:idx val="2"/>
          <c:order val="2"/>
          <c:tx>
            <c:strRef>
              <c:f>'asimmetric gauss)'!$D$1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'asimmetric gauss)'!$A$2:$A$53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'asimmetric gauss)'!$D$2:$D$53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98-4F3C-951E-77F360201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91948926633601458"/>
          <c:h val="0.81220881888884033"/>
        </c:manualLayout>
      </c:layout>
      <c:scatterChart>
        <c:scatterStyle val="lineMarker"/>
        <c:varyColors val="0"/>
        <c:ser>
          <c:idx val="7"/>
          <c:order val="0"/>
          <c:tx>
            <c:strRef>
              <c:f>'asimmetric gauss)'!$E$1</c:f>
              <c:strCache>
                <c:ptCount val="1"/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gauss)'!$A$3:$A$53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7.019284493547895E-3</c:v>
                </c:pt>
                <c:pt idx="11">
                  <c:v>9.2531675444654682E-2</c:v>
                </c:pt>
                <c:pt idx="12">
                  <c:v>0.4757716233487056</c:v>
                </c:pt>
                <c:pt idx="13">
                  <c:v>1.1076274772401233</c:v>
                </c:pt>
                <c:pt idx="14">
                  <c:v>1.7284735391912778</c:v>
                </c:pt>
                <c:pt idx="15">
                  <c:v>2.3174279554154253</c:v>
                </c:pt>
                <c:pt idx="16">
                  <c:v>2.856828361660082</c:v>
                </c:pt>
                <c:pt idx="17">
                  <c:v>3.3337781829259039</c:v>
                </c:pt>
                <c:pt idx="18">
                  <c:v>3.7409389708883292</c:v>
                </c:pt>
                <c:pt idx="19">
                  <c:v>4.0765150818022757</c:v>
                </c:pt>
                <c:pt idx="20">
                  <c:v>4.3435376457099553</c:v>
                </c:pt>
                <c:pt idx="21">
                  <c:v>4.5486712076906208</c:v>
                </c:pt>
                <c:pt idx="22">
                  <c:v>4.7050276491169614</c:v>
                </c:pt>
                <c:pt idx="23">
                  <c:v>4.8652806960823574</c:v>
                </c:pt>
                <c:pt idx="24">
                  <c:v>5.1705418373694387</c:v>
                </c:pt>
                <c:pt idx="25">
                  <c:v>5.6027332048180458</c:v>
                </c:pt>
                <c:pt idx="26">
                  <c:v>6.0418393106287978</c:v>
                </c:pt>
                <c:pt idx="27">
                  <c:v>6.5686608514194429</c:v>
                </c:pt>
                <c:pt idx="28">
                  <c:v>7.1571480078920979</c:v>
                </c:pt>
                <c:pt idx="29">
                  <c:v>7.6916563254320538</c:v>
                </c:pt>
                <c:pt idx="30">
                  <c:v>8.1743422784965869</c:v>
                </c:pt>
                <c:pt idx="31">
                  <c:v>8.6256530639232594</c:v>
                </c:pt>
                <c:pt idx="32">
                  <c:v>9.1299425099358178</c:v>
                </c:pt>
                <c:pt idx="33">
                  <c:v>9.6686293038657531</c:v>
                </c:pt>
                <c:pt idx="34">
                  <c:v>10.142485095449921</c:v>
                </c:pt>
                <c:pt idx="35">
                  <c:v>10.550243254939492</c:v>
                </c:pt>
                <c:pt idx="36">
                  <c:v>10.893247145756408</c:v>
                </c:pt>
                <c:pt idx="37">
                  <c:v>11.175047107344625</c:v>
                </c:pt>
                <c:pt idx="38">
                  <c:v>11.400925774843259</c:v>
                </c:pt>
                <c:pt idx="39">
                  <c:v>11.577374835363418</c:v>
                </c:pt>
                <c:pt idx="40">
                  <c:v>11.711554660154601</c:v>
                </c:pt>
                <c:pt idx="41">
                  <c:v>11.806565489850716</c:v>
                </c:pt>
                <c:pt idx="42">
                  <c:v>11.875484602900613</c:v>
                </c:pt>
                <c:pt idx="43">
                  <c:v>11.923904676326224</c:v>
                </c:pt>
                <c:pt idx="44">
                  <c:v>11.954031545344083</c:v>
                </c:pt>
                <c:pt idx="45">
                  <c:v>11.974139601870618</c:v>
                </c:pt>
                <c:pt idx="46">
                  <c:v>11.987097006774466</c:v>
                </c:pt>
                <c:pt idx="47">
                  <c:v>11.995158171532282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69-4EB8-8BA5-D82BBEEE813F}"/>
            </c:ext>
          </c:extLst>
        </c:ser>
        <c:ser>
          <c:idx val="0"/>
          <c:order val="1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69-4EB8-8BA5-D82BBEEE813F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69-4EB8-8BA5-D82BBEEE8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'asimmetric gauss)'!$O$3:$O$36</c:f>
              <c:numCache>
                <c:formatCode>General</c:formatCode>
                <c:ptCount val="34"/>
                <c:pt idx="0">
                  <c:v>2.4209142338587697E-3</c:v>
                </c:pt>
                <c:pt idx="1">
                  <c:v>4.0305823789072185E-3</c:v>
                </c:pt>
                <c:pt idx="2">
                  <c:v>6.4787024519234095E-3</c:v>
                </c:pt>
                <c:pt idx="3">
                  <c:v>1.0054028263267489E-2</c:v>
                </c:pt>
                <c:pt idx="4">
                  <c:v>1.5063434508930112E-2</c:v>
                </c:pt>
                <c:pt idx="5">
                  <c:v>2.1789122478946411E-2</c:v>
                </c:pt>
                <c:pt idx="6">
                  <c:v>3.0428974146042211E-2</c:v>
                </c:pt>
                <c:pt idx="7">
                  <c:v>4.1026712396133133E-2</c:v>
                </c:pt>
                <c:pt idx="8">
                  <c:v>5.3404512781535914E-2</c:v>
                </c:pt>
                <c:pt idx="9">
                  <c:v>6.7115222182789355E-2</c:v>
                </c:pt>
                <c:pt idx="10">
                  <c:v>8.1432157592485108E-2</c:v>
                </c:pt>
                <c:pt idx="11">
                  <c:v>9.5389964253164414E-2</c:v>
                </c:pt>
                <c:pt idx="12">
                  <c:v>0.10788008124893132</c:v>
                </c:pt>
                <c:pt idx="13">
                  <c:v>0.11779088324482959</c:v>
                </c:pt>
                <c:pt idx="14">
                  <c:v>0.12416921239023086</c:v>
                </c:pt>
                <c:pt idx="15">
                  <c:v>0.12637117077828353</c:v>
                </c:pt>
                <c:pt idx="16">
                  <c:v>7.6647989580810177E-2</c:v>
                </c:pt>
                <c:pt idx="17">
                  <c:v>1.7102478190221357E-2</c:v>
                </c:pt>
                <c:pt idx="18">
                  <c:v>1.403856898709579E-3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0-4CEB-B4A2-CCF774902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b0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Sheet3!$C$2:$C$30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2.5499999999999998</c:v>
                </c:pt>
                <c:pt idx="7">
                  <c:v>3.2849999999999997</c:v>
                </c:pt>
                <c:pt idx="8">
                  <c:v>3.7994999999999997</c:v>
                </c:pt>
                <c:pt idx="9">
                  <c:v>4.1596500000000001</c:v>
                </c:pt>
                <c:pt idx="10">
                  <c:v>4.4117550000000003</c:v>
                </c:pt>
                <c:pt idx="11">
                  <c:v>4.5882285000000005</c:v>
                </c:pt>
                <c:pt idx="12">
                  <c:v>4.7117599500000003</c:v>
                </c:pt>
                <c:pt idx="13">
                  <c:v>4.7982319650000003</c:v>
                </c:pt>
                <c:pt idx="14">
                  <c:v>6.3587623755000005</c:v>
                </c:pt>
                <c:pt idx="15">
                  <c:v>7.4511336628500002</c:v>
                </c:pt>
                <c:pt idx="16">
                  <c:v>8.2157935639949997</c:v>
                </c:pt>
                <c:pt idx="17">
                  <c:v>8.7510554947964998</c:v>
                </c:pt>
                <c:pt idx="18">
                  <c:v>9.1257388463575495</c:v>
                </c:pt>
                <c:pt idx="19">
                  <c:v>9.3880171924502847</c:v>
                </c:pt>
                <c:pt idx="20">
                  <c:v>9.5716120347151996</c:v>
                </c:pt>
                <c:pt idx="21">
                  <c:v>9.7001284243006403</c:v>
                </c:pt>
                <c:pt idx="22">
                  <c:v>9.7900898970104482</c:v>
                </c:pt>
                <c:pt idx="23">
                  <c:v>9.8530629279073132</c:v>
                </c:pt>
                <c:pt idx="24">
                  <c:v>9.8971440495351199</c:v>
                </c:pt>
                <c:pt idx="25">
                  <c:v>9.9280008346745845</c:v>
                </c:pt>
                <c:pt idx="26">
                  <c:v>9.9496005842722095</c:v>
                </c:pt>
                <c:pt idx="27">
                  <c:v>9.9647204089905461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D-450D-AF6A-BD60570A8857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0.44999999999999996</c:v>
                </c:pt>
                <c:pt idx="6">
                  <c:v>1.0799999999999998</c:v>
                </c:pt>
                <c:pt idx="7">
                  <c:v>1.7414999999999998</c:v>
                </c:pt>
                <c:pt idx="8">
                  <c:v>2.3588999999999998</c:v>
                </c:pt>
                <c:pt idx="9">
                  <c:v>2.8991249999999997</c:v>
                </c:pt>
                <c:pt idx="10">
                  <c:v>3.3529139999999997</c:v>
                </c:pt>
                <c:pt idx="11">
                  <c:v>3.7235083499999999</c:v>
                </c:pt>
                <c:pt idx="12">
                  <c:v>4.0199838300000001</c:v>
                </c:pt>
                <c:pt idx="13">
                  <c:v>4.2534582705000004</c:v>
                </c:pt>
                <c:pt idx="14">
                  <c:v>4.8850495020000002</c:v>
                </c:pt>
                <c:pt idx="15">
                  <c:v>5.6548747502549999</c:v>
                </c:pt>
                <c:pt idx="16">
                  <c:v>6.4231503943770001</c:v>
                </c:pt>
                <c:pt idx="17">
                  <c:v>7.1215219245028498</c:v>
                </c:pt>
                <c:pt idx="18">
                  <c:v>7.7227870010592596</c:v>
                </c:pt>
                <c:pt idx="19">
                  <c:v>8.2223560584765671</c:v>
                </c:pt>
                <c:pt idx="20">
                  <c:v>8.6271328513481578</c:v>
                </c:pt>
                <c:pt idx="21">
                  <c:v>8.9490315232339022</c:v>
                </c:pt>
                <c:pt idx="22">
                  <c:v>9.2013490353668654</c:v>
                </c:pt>
                <c:pt idx="23">
                  <c:v>9.3968632031289996</c:v>
                </c:pt>
                <c:pt idx="24">
                  <c:v>9.5469474570508357</c:v>
                </c:pt>
                <c:pt idx="25">
                  <c:v>9.6612634703379605</c:v>
                </c:pt>
                <c:pt idx="26">
                  <c:v>9.7477646045182347</c:v>
                </c:pt>
                <c:pt idx="27">
                  <c:v>9.8128513458599276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D-450D-AF6A-BD60570A8857}"/>
            </c:ext>
          </c:extLst>
        </c:ser>
        <c:ser>
          <c:idx val="2"/>
          <c:order val="2"/>
          <c:tx>
            <c:strRef>
              <c:f>Sheet3!$E$1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0.13499999999999998</c:v>
                </c:pt>
                <c:pt idx="6">
                  <c:v>0.41849999999999987</c:v>
                </c:pt>
                <c:pt idx="7">
                  <c:v>0.8153999999999999</c:v>
                </c:pt>
                <c:pt idx="8">
                  <c:v>1.2784499999999999</c:v>
                </c:pt>
                <c:pt idx="9">
                  <c:v>1.7646524999999997</c:v>
                </c:pt>
                <c:pt idx="10">
                  <c:v>2.2411309499999996</c:v>
                </c:pt>
                <c:pt idx="11">
                  <c:v>2.6858441699999998</c:v>
                </c:pt>
                <c:pt idx="12">
                  <c:v>3.0860860679999997</c:v>
                </c:pt>
                <c:pt idx="13">
                  <c:v>3.4362977287500001</c:v>
                </c:pt>
                <c:pt idx="14">
                  <c:v>3.8709232607250001</c:v>
                </c:pt>
                <c:pt idx="15">
                  <c:v>4.406108707584</c:v>
                </c:pt>
                <c:pt idx="16">
                  <c:v>5.0112212136218997</c:v>
                </c:pt>
                <c:pt idx="17">
                  <c:v>5.6443114268861851</c:v>
                </c:pt>
                <c:pt idx="18">
                  <c:v>6.2678540991381073</c:v>
                </c:pt>
                <c:pt idx="19">
                  <c:v>6.8542046869396449</c:v>
                </c:pt>
                <c:pt idx="20">
                  <c:v>7.386083136262199</c:v>
                </c:pt>
                <c:pt idx="21">
                  <c:v>7.85496765235371</c:v>
                </c:pt>
                <c:pt idx="22">
                  <c:v>8.2588820672576571</c:v>
                </c:pt>
                <c:pt idx="23">
                  <c:v>8.6002764080190595</c:v>
                </c:pt>
                <c:pt idx="24">
                  <c:v>8.8842777227285925</c:v>
                </c:pt>
                <c:pt idx="25">
                  <c:v>9.1173734470114027</c:v>
                </c:pt>
                <c:pt idx="26">
                  <c:v>9.3064907942634516</c:v>
                </c:pt>
                <c:pt idx="27">
                  <c:v>9.4583989597423948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DD-450D-AF6A-BD60570A8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109680"/>
        <c:axId val="1481244880"/>
      </c:scatterChart>
      <c:valAx>
        <c:axId val="201610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1244880"/>
        <c:crosses val="autoZero"/>
        <c:crossBetween val="midCat"/>
      </c:valAx>
      <c:valAx>
        <c:axId val="148124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610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184541482204468E-2"/>
          <c:y val="4.4249232933449761E-2"/>
          <c:w val="0.95389162328359445"/>
          <c:h val="0.90542205536815923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Sheet1!$I$1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Sheet1!$D$3:$D$306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0.3125</c:v>
                </c:pt>
                <c:pt idx="8">
                  <c:v>0.9375</c:v>
                </c:pt>
                <c:pt idx="9">
                  <c:v>1.875</c:v>
                </c:pt>
                <c:pt idx="10">
                  <c:v>3.125</c:v>
                </c:pt>
                <c:pt idx="11">
                  <c:v>4.0625</c:v>
                </c:pt>
                <c:pt idx="12">
                  <c:v>4.6875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5.125</c:v>
                </c:pt>
                <c:pt idx="27">
                  <c:v>5.375</c:v>
                </c:pt>
                <c:pt idx="28">
                  <c:v>5.75</c:v>
                </c:pt>
                <c:pt idx="29">
                  <c:v>6.25</c:v>
                </c:pt>
                <c:pt idx="30">
                  <c:v>6.625</c:v>
                </c:pt>
                <c:pt idx="31">
                  <c:v>6.875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62-CD42-9DC7-942465CBD87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62-CD42-9DC7-942465CBD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785812</xdr:colOff>
      <xdr:row>7</xdr:row>
      <xdr:rowOff>104775</xdr:rowOff>
    </xdr:from>
    <xdr:to>
      <xdr:col>17</xdr:col>
      <xdr:colOff>504825</xdr:colOff>
      <xdr:row>27</xdr:row>
      <xdr:rowOff>200025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1A5DF-C4A6-4683-EF6D-A7B339DE0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E2A23A-5220-4787-BCC5-DD5C6C392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526676</xdr:colOff>
      <xdr:row>19</xdr:row>
      <xdr:rowOff>219637</xdr:rowOff>
    </xdr:from>
    <xdr:to>
      <xdr:col>18</xdr:col>
      <xdr:colOff>840441</xdr:colOff>
      <xdr:row>31</xdr:row>
      <xdr:rowOff>138955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23A3E-9CB1-420F-BA68-766B198A4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647699</xdr:colOff>
      <xdr:row>8</xdr:row>
      <xdr:rowOff>60511</xdr:rowOff>
    </xdr:from>
    <xdr:to>
      <xdr:col>20</xdr:col>
      <xdr:colOff>847724</xdr:colOff>
      <xdr:row>28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7BE0A5-3C96-441A-8EF7-1E3AF9326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9EB530-C2CC-4F7E-B558-AF8108B70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526676</xdr:colOff>
      <xdr:row>19</xdr:row>
      <xdr:rowOff>219637</xdr:rowOff>
    </xdr:from>
    <xdr:to>
      <xdr:col>18</xdr:col>
      <xdr:colOff>840441</xdr:colOff>
      <xdr:row>31</xdr:row>
      <xdr:rowOff>138955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629A8A-9E9C-4F6C-A58B-1D1907240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647700</xdr:colOff>
      <xdr:row>3</xdr:row>
      <xdr:rowOff>31936</xdr:rowOff>
    </xdr:from>
    <xdr:to>
      <xdr:col>18</xdr:col>
      <xdr:colOff>163606</xdr:colOff>
      <xdr:row>26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7A866-9F56-7C1E-D720-3D721465B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31039-5561-4400-A823-C588FA36F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336173</xdr:colOff>
      <xdr:row>6</xdr:row>
      <xdr:rowOff>118781</xdr:rowOff>
    </xdr:from>
    <xdr:to>
      <xdr:col>13</xdr:col>
      <xdr:colOff>44822</xdr:colOff>
      <xdr:row>33</xdr:row>
      <xdr:rowOff>56030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7AF14A-8452-4408-983E-0623AE919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750794</xdr:colOff>
      <xdr:row>20</xdr:row>
      <xdr:rowOff>118783</xdr:rowOff>
    </xdr:from>
    <xdr:to>
      <xdr:col>20</xdr:col>
      <xdr:colOff>0</xdr:colOff>
      <xdr:row>32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E4FDE2-E406-4245-9F48-6D0CD1C4F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7EEDC-A421-4943-B0B8-AF5A2AE79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67233</xdr:colOff>
      <xdr:row>17</xdr:row>
      <xdr:rowOff>62753</xdr:rowOff>
    </xdr:from>
    <xdr:to>
      <xdr:col>9</xdr:col>
      <xdr:colOff>582705</xdr:colOff>
      <xdr:row>34</xdr:row>
      <xdr:rowOff>212911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61E049-DCA6-78E9-F9AF-342C031F2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806824</xdr:colOff>
      <xdr:row>19</xdr:row>
      <xdr:rowOff>152401</xdr:rowOff>
    </xdr:from>
    <xdr:to>
      <xdr:col>15</xdr:col>
      <xdr:colOff>56030</xdr:colOff>
      <xdr:row>31</xdr:row>
      <xdr:rowOff>71719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2B1CA2-2644-3AD2-FB3C-AE44020FC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7D503-FD62-4B57-8D1B-BEC344845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156879</xdr:colOff>
      <xdr:row>6</xdr:row>
      <xdr:rowOff>40340</xdr:rowOff>
    </xdr:from>
    <xdr:to>
      <xdr:col>12</xdr:col>
      <xdr:colOff>930087</xdr:colOff>
      <xdr:row>32</xdr:row>
      <xdr:rowOff>212912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4BE11-D78E-4C49-B627-407D79CEE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750794</xdr:colOff>
      <xdr:row>20</xdr:row>
      <xdr:rowOff>118783</xdr:rowOff>
    </xdr:from>
    <xdr:to>
      <xdr:col>20</xdr:col>
      <xdr:colOff>0</xdr:colOff>
      <xdr:row>32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C2DA19-CF4A-4539-8848-5AAEB1EF9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728662</xdr:colOff>
      <xdr:row>3</xdr:row>
      <xdr:rowOff>114300</xdr:rowOff>
    </xdr:from>
    <xdr:to>
      <xdr:col>15</xdr:col>
      <xdr:colOff>476250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86211-D559-A3AA-9216-C316F1893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1004794</xdr:colOff>
      <xdr:row>13</xdr:row>
      <xdr:rowOff>23906</xdr:rowOff>
    </xdr:from>
    <xdr:to>
      <xdr:col>15</xdr:col>
      <xdr:colOff>1055594</xdr:colOff>
      <xdr:row>32</xdr:row>
      <xdr:rowOff>144929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7FDE0F-7C44-374F-9CCE-5D4FA6AAF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9B63-E1D4-4540-8D12-AE5445AFD8A3}">
  <dimension ref="A1:K52"/>
  <sheetViews>
    <sheetView zoomScaleNormal="100" workbookViewId="0">
      <selection activeCell="M4" sqref="M4"/>
    </sheetView>
  </sheetViews>
  <sheetFormatPr defaultColWidth="9.8984375" defaultRowHeight="18.75" x14ac:dyDescent="0.3"/>
  <cols>
    <col min="1" max="1" width="9.8984375" style="2"/>
    <col min="3" max="9" width="9.8984375" style="2"/>
    <col min="10" max="10" width="12" style="2" customWidth="1"/>
    <col min="11" max="16384" width="9.8984375" style="2"/>
  </cols>
  <sheetData>
    <row r="1" spans="1:11" x14ac:dyDescent="0.3">
      <c r="A1" s="2" t="s">
        <v>1</v>
      </c>
      <c r="B1" t="str">
        <f>'asimmetric gauss)'!C2</f>
        <v>input</v>
      </c>
      <c r="C1" s="2" t="s">
        <v>4</v>
      </c>
      <c r="D1" s="2" t="s">
        <v>21</v>
      </c>
      <c r="E1" s="2" t="s">
        <v>14</v>
      </c>
      <c r="F1" s="2" t="s">
        <v>15</v>
      </c>
      <c r="G1" s="2" t="s">
        <v>16</v>
      </c>
      <c r="H1" s="2" t="s">
        <v>20</v>
      </c>
      <c r="I1" s="2" t="s">
        <v>23</v>
      </c>
    </row>
    <row r="2" spans="1:11" x14ac:dyDescent="0.3">
      <c r="A2" s="2">
        <v>0</v>
      </c>
      <c r="C2" s="2">
        <f>SUM($B$2:B2)</f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22</v>
      </c>
      <c r="K2" s="2">
        <v>0.4</v>
      </c>
    </row>
    <row r="3" spans="1:11" x14ac:dyDescent="0.3">
      <c r="A3" s="2">
        <v>1</v>
      </c>
      <c r="C3" s="2">
        <f>SUM($B$2:B3)</f>
        <v>0</v>
      </c>
      <c r="D3" s="2">
        <f>D2+coeff1*(C3-D2)</f>
        <v>0</v>
      </c>
      <c r="E3" s="2">
        <f>E2+coeff2*(C3-E2)</f>
        <v>0</v>
      </c>
      <c r="F3" s="2">
        <f>F2+coeff2*(E3-F2)</f>
        <v>0</v>
      </c>
      <c r="G3" s="2">
        <f>G2+coeff2*(F3-G2)</f>
        <v>0</v>
      </c>
      <c r="H3" s="2">
        <f>H2+coeff2*(G3-H2)</f>
        <v>0</v>
      </c>
      <c r="I3" s="2">
        <f>I2+coeff2*(H3-I2)</f>
        <v>0</v>
      </c>
      <c r="J3" s="2" t="s">
        <v>24</v>
      </c>
      <c r="K3" s="2">
        <v>0.2</v>
      </c>
    </row>
    <row r="4" spans="1:11" x14ac:dyDescent="0.3">
      <c r="A4" s="2">
        <v>2</v>
      </c>
      <c r="C4" s="2">
        <f>SUM($B$2:B4)</f>
        <v>0</v>
      </c>
      <c r="D4" s="2">
        <f>D3+coeff1*(C4-D3)</f>
        <v>0</v>
      </c>
      <c r="E4" s="2">
        <f>E3+coeff2*(C4-E3)</f>
        <v>0</v>
      </c>
      <c r="F4" s="2">
        <f>F3+coeff2*(E4-F3)</f>
        <v>0</v>
      </c>
      <c r="G4" s="2">
        <f>G3+coeff2*(F4-G3)</f>
        <v>0</v>
      </c>
      <c r="H4" s="2">
        <f>H3+coeff2*(G4-H3)</f>
        <v>0</v>
      </c>
      <c r="I4" s="2">
        <f>I3+coeff2*(H4-I3)</f>
        <v>0</v>
      </c>
    </row>
    <row r="5" spans="1:11" x14ac:dyDescent="0.3">
      <c r="A5" s="2">
        <v>3</v>
      </c>
      <c r="C5" s="2">
        <f>SUM($B$2:B5)</f>
        <v>0</v>
      </c>
      <c r="D5" s="2">
        <f>D4+coeff1*(C5-D4)</f>
        <v>0</v>
      </c>
      <c r="E5" s="2">
        <f>E4+coeff2*(C5-E4)</f>
        <v>0</v>
      </c>
      <c r="F5" s="2">
        <f>F4+coeff2*(E5-F4)</f>
        <v>0</v>
      </c>
      <c r="G5" s="2">
        <f>G4+coeff2*(F5-G4)</f>
        <v>0</v>
      </c>
      <c r="H5" s="2">
        <f>H4+coeff2*(G5-H4)</f>
        <v>0</v>
      </c>
      <c r="I5" s="2">
        <f>I4+coeff2*(H5-I4)</f>
        <v>0</v>
      </c>
    </row>
    <row r="6" spans="1:11" x14ac:dyDescent="0.3">
      <c r="A6" s="2">
        <v>4</v>
      </c>
      <c r="C6" s="2">
        <f>SUM($B$2:B6)</f>
        <v>0</v>
      </c>
      <c r="D6" s="2">
        <f>D5+coeff1*(C6-D5)</f>
        <v>0</v>
      </c>
      <c r="E6" s="2">
        <f>E5+coeff2*(C6-E5)</f>
        <v>0</v>
      </c>
      <c r="F6" s="2">
        <f>F5+coeff2*(E6-F5)</f>
        <v>0</v>
      </c>
      <c r="G6" s="2">
        <f>G5+coeff2*(F6-G5)</f>
        <v>0</v>
      </c>
      <c r="H6" s="2">
        <f>H5+coeff2*(G6-H5)</f>
        <v>0</v>
      </c>
      <c r="I6" s="2">
        <f>I5+coeff2*(H6-I5)</f>
        <v>0</v>
      </c>
    </row>
    <row r="7" spans="1:11" x14ac:dyDescent="0.3">
      <c r="A7" s="2">
        <v>5</v>
      </c>
      <c r="C7" s="2">
        <f>SUM($B$2:B7)</f>
        <v>0</v>
      </c>
      <c r="D7" s="2">
        <f>D6+coeff1*(C7-D6)</f>
        <v>0</v>
      </c>
      <c r="E7" s="2">
        <f>E6+coeff2*(C7-E6)</f>
        <v>0</v>
      </c>
      <c r="F7" s="2">
        <f>F6+coeff2*(E7-F6)</f>
        <v>0</v>
      </c>
      <c r="G7" s="2">
        <f>G6+coeff2*(F7-G6)</f>
        <v>0</v>
      </c>
      <c r="H7" s="2">
        <f>H6+coeff2*(G7-H6)</f>
        <v>0</v>
      </c>
      <c r="I7" s="2">
        <f>I6+coeff2*(H7-I6)</f>
        <v>0</v>
      </c>
    </row>
    <row r="8" spans="1:11" x14ac:dyDescent="0.3">
      <c r="A8" s="2">
        <v>6</v>
      </c>
      <c r="C8" s="2">
        <f>SUM($B$2:B8)</f>
        <v>0</v>
      </c>
      <c r="D8" s="2">
        <f>D7+coeff1*(C8-D7)</f>
        <v>0</v>
      </c>
      <c r="E8" s="2">
        <f>E7+coeff2*(C8-E7)</f>
        <v>0</v>
      </c>
      <c r="F8" s="2">
        <f>F7+coeff2*(E8-F7)</f>
        <v>0</v>
      </c>
      <c r="G8" s="2">
        <f>G7+coeff2*(F8-G7)</f>
        <v>0</v>
      </c>
      <c r="H8" s="2">
        <f>H7+coeff2*(G8-H7)</f>
        <v>0</v>
      </c>
      <c r="I8" s="2">
        <f>I7+coeff2*(H8-I7)</f>
        <v>0</v>
      </c>
    </row>
    <row r="9" spans="1:11" x14ac:dyDescent="0.3">
      <c r="A9" s="2">
        <v>7</v>
      </c>
      <c r="C9" s="2">
        <f>SUM($B$2:B9)</f>
        <v>0</v>
      </c>
      <c r="D9" s="2">
        <f>D8+coeff1*(C9-D8)</f>
        <v>0</v>
      </c>
      <c r="E9" s="2">
        <f>E8+coeff2*(C9-E8)</f>
        <v>0</v>
      </c>
      <c r="F9" s="2">
        <f>F8+coeff2*(E9-F8)</f>
        <v>0</v>
      </c>
      <c r="G9" s="2">
        <f>G8+coeff2*(F9-G8)</f>
        <v>0</v>
      </c>
      <c r="H9" s="2">
        <f>H8+coeff2*(G9-H8)</f>
        <v>0</v>
      </c>
      <c r="I9" s="2">
        <f>I8+coeff2*(H9-I8)</f>
        <v>0</v>
      </c>
    </row>
    <row r="10" spans="1:11" x14ac:dyDescent="0.3">
      <c r="A10" s="2">
        <v>8</v>
      </c>
      <c r="C10" s="2">
        <f>SUM($B$2:B10)</f>
        <v>0</v>
      </c>
      <c r="D10" s="2">
        <f>D9+coeff1*(C10-D9)</f>
        <v>0</v>
      </c>
      <c r="E10" s="2">
        <f>E9+coeff2*(C10-E9)</f>
        <v>0</v>
      </c>
      <c r="F10" s="2">
        <f>F9+coeff2*(E10-F9)</f>
        <v>0</v>
      </c>
      <c r="G10" s="2">
        <f>G9+coeff2*(F10-G9)</f>
        <v>0</v>
      </c>
      <c r="H10" s="2">
        <f>H9+coeff2*(G10-H9)</f>
        <v>0</v>
      </c>
      <c r="I10" s="2">
        <f>I9+coeff2*(H10-I9)</f>
        <v>0</v>
      </c>
    </row>
    <row r="11" spans="1:11" x14ac:dyDescent="0.3">
      <c r="A11" s="2">
        <v>9</v>
      </c>
      <c r="C11" s="2">
        <f>SUM($B$2:B11)</f>
        <v>0</v>
      </c>
      <c r="D11" s="2">
        <f>D10+coeff1*(C11-D10)</f>
        <v>0</v>
      </c>
      <c r="E11" s="2">
        <f>E10+coeff2*(C11-E10)</f>
        <v>0</v>
      </c>
      <c r="F11" s="2">
        <f>F10+coeff2*(E11-F10)</f>
        <v>0</v>
      </c>
      <c r="G11" s="2">
        <f>G10+coeff2*(F11-G10)</f>
        <v>0</v>
      </c>
      <c r="H11" s="2">
        <f>H10+coeff2*(G11-H10)</f>
        <v>0</v>
      </c>
      <c r="I11" s="2">
        <f>I10+coeff2*(H11-I10)</f>
        <v>0</v>
      </c>
    </row>
    <row r="12" spans="1:11" x14ac:dyDescent="0.3">
      <c r="A12" s="2">
        <v>10</v>
      </c>
      <c r="B12">
        <v>10</v>
      </c>
      <c r="C12" s="2">
        <f>SUM($B$2:B12)</f>
        <v>10</v>
      </c>
      <c r="D12" s="2">
        <f>D11+coeff1*(C12-D11)</f>
        <v>4</v>
      </c>
      <c r="E12" s="2">
        <f>E11+coeff2*(C12-E11)</f>
        <v>2</v>
      </c>
      <c r="F12" s="2">
        <f>F11+coeff2*(E12-F11)</f>
        <v>0.4</v>
      </c>
      <c r="G12" s="2">
        <f>G11+coeff2*(F12-G11)</f>
        <v>8.0000000000000016E-2</v>
      </c>
      <c r="H12" s="2">
        <f>H11+coeff2*(G12-H11)</f>
        <v>1.6000000000000004E-2</v>
      </c>
      <c r="I12" s="2">
        <f>I11+coeff2*(H12-I11)</f>
        <v>3.200000000000001E-3</v>
      </c>
    </row>
    <row r="13" spans="1:11" x14ac:dyDescent="0.3">
      <c r="A13" s="2">
        <v>11</v>
      </c>
      <c r="C13" s="2">
        <f>SUM($B$2:B13)</f>
        <v>10</v>
      </c>
      <c r="D13" s="2">
        <f>D12+coeff1*(C13-D12)</f>
        <v>6.4</v>
      </c>
      <c r="E13" s="2">
        <f>E12+coeff2*(C13-E12)</f>
        <v>3.6</v>
      </c>
      <c r="F13" s="2">
        <f>F12+coeff2*(E13-F12)</f>
        <v>1.04</v>
      </c>
      <c r="G13" s="2">
        <f>G12+coeff2*(F13-G12)</f>
        <v>0.27200000000000002</v>
      </c>
      <c r="H13" s="2">
        <f>H12+coeff2*(G13-H12)</f>
        <v>6.720000000000001E-2</v>
      </c>
      <c r="I13" s="2">
        <f>I12+coeff2*(H13-I12)</f>
        <v>1.6000000000000004E-2</v>
      </c>
    </row>
    <row r="14" spans="1:11" x14ac:dyDescent="0.3">
      <c r="A14" s="2">
        <v>12</v>
      </c>
      <c r="C14" s="2">
        <f>SUM($B$2:B14)</f>
        <v>10</v>
      </c>
      <c r="D14" s="2">
        <f>D13+coeff1*(C14-D13)</f>
        <v>7.84</v>
      </c>
      <c r="E14" s="2">
        <f>E13+coeff2*(C14-E13)</f>
        <v>4.8800000000000008</v>
      </c>
      <c r="F14" s="2">
        <f>F13+coeff2*(E14-F13)</f>
        <v>1.8080000000000003</v>
      </c>
      <c r="G14" s="2">
        <f>G13+coeff2*(F14-G13)</f>
        <v>0.57920000000000016</v>
      </c>
      <c r="H14" s="2">
        <f>H13+coeff2*(G14-H13)</f>
        <v>0.16960000000000003</v>
      </c>
      <c r="I14" s="2">
        <f>I13+coeff2*(H14-I13)</f>
        <v>4.6720000000000012E-2</v>
      </c>
    </row>
    <row r="15" spans="1:11" x14ac:dyDescent="0.3">
      <c r="A15" s="2">
        <v>13</v>
      </c>
      <c r="C15" s="2">
        <f>SUM($B$2:B15)</f>
        <v>10</v>
      </c>
      <c r="D15" s="2">
        <f>D14+coeff1*(C15-D14)</f>
        <v>8.7040000000000006</v>
      </c>
      <c r="E15" s="2">
        <f>E14+coeff2*(C15-E14)</f>
        <v>5.9040000000000008</v>
      </c>
      <c r="F15" s="2">
        <f>F14+coeff2*(E15-F14)</f>
        <v>2.6272000000000002</v>
      </c>
      <c r="G15" s="2">
        <f>G14+coeff2*(F15-G14)</f>
        <v>0.98880000000000012</v>
      </c>
      <c r="H15" s="2">
        <f>H14+coeff2*(G15-H14)</f>
        <v>0.33344000000000007</v>
      </c>
      <c r="I15" s="2">
        <f>I14+coeff2*(H15-I14)</f>
        <v>0.10406400000000003</v>
      </c>
    </row>
    <row r="16" spans="1:11" x14ac:dyDescent="0.3">
      <c r="A16" s="2">
        <v>14</v>
      </c>
      <c r="C16" s="2">
        <f>SUM($B$2:B16)</f>
        <v>10</v>
      </c>
      <c r="D16" s="2">
        <f>D15+coeff1*(C16-D15)</f>
        <v>9.2224000000000004</v>
      </c>
      <c r="E16" s="2">
        <f>E15+coeff2*(C16-E15)</f>
        <v>6.7232000000000003</v>
      </c>
      <c r="F16" s="2">
        <f>F15+coeff2*(E16-F15)</f>
        <v>3.4464000000000001</v>
      </c>
      <c r="G16" s="2">
        <f>G15+coeff2*(F16-G15)</f>
        <v>1.4803200000000003</v>
      </c>
      <c r="H16" s="2">
        <f>H15+coeff2*(G16-H15)</f>
        <v>0.56281600000000021</v>
      </c>
      <c r="I16" s="2">
        <f>I15+coeff2*(H16-I15)</f>
        <v>0.19581440000000006</v>
      </c>
    </row>
    <row r="17" spans="1:9" x14ac:dyDescent="0.3">
      <c r="A17" s="2">
        <v>15</v>
      </c>
      <c r="C17" s="2">
        <f>SUM($B$2:B17)</f>
        <v>10</v>
      </c>
      <c r="D17" s="2">
        <f>D16+coeff1*(C17-D16)</f>
        <v>9.5334400000000006</v>
      </c>
      <c r="E17" s="2">
        <f>E16+coeff2*(C17-E16)</f>
        <v>7.3785600000000002</v>
      </c>
      <c r="F17" s="2">
        <f>F16+coeff2*(E17-F16)</f>
        <v>4.2328320000000001</v>
      </c>
      <c r="G17" s="2">
        <f>G16+coeff2*(F17-G16)</f>
        <v>2.0308224000000004</v>
      </c>
      <c r="H17" s="2">
        <f>H16+coeff2*(G17-H16)</f>
        <v>0.85641728000000028</v>
      </c>
      <c r="I17" s="2">
        <f>I16+coeff2*(H17-I16)</f>
        <v>0.3279349760000001</v>
      </c>
    </row>
    <row r="18" spans="1:9" x14ac:dyDescent="0.3">
      <c r="A18" s="2">
        <v>16</v>
      </c>
      <c r="C18" s="2">
        <f>SUM($B$2:B18)</f>
        <v>10</v>
      </c>
      <c r="D18" s="2">
        <f>D17+coeff1*(C18-D17)</f>
        <v>9.7200640000000007</v>
      </c>
      <c r="E18" s="2">
        <f>E17+coeff2*(C18-E17)</f>
        <v>7.9028480000000005</v>
      </c>
      <c r="F18" s="2">
        <f>F17+coeff2*(E18-F17)</f>
        <v>4.9668352000000002</v>
      </c>
      <c r="G18" s="2">
        <f>G17+coeff2*(F18-G17)</f>
        <v>2.6180249600000005</v>
      </c>
      <c r="H18" s="2">
        <f>H17+coeff2*(G18-H17)</f>
        <v>1.2087388160000003</v>
      </c>
      <c r="I18" s="2">
        <f>I17+coeff2*(H18-I17)</f>
        <v>0.50409574400000012</v>
      </c>
    </row>
    <row r="19" spans="1:9" x14ac:dyDescent="0.3">
      <c r="A19" s="2">
        <v>17</v>
      </c>
      <c r="C19" s="2">
        <f>SUM($B$2:B19)</f>
        <v>10</v>
      </c>
      <c r="D19" s="2">
        <f>D18+coeff1*(C19-D18)</f>
        <v>9.8320384000000001</v>
      </c>
      <c r="E19" s="2">
        <f>E18+coeff2*(C19-E18)</f>
        <v>8.3222784000000001</v>
      </c>
      <c r="F19" s="2">
        <f>F18+coeff2*(E19-F18)</f>
        <v>5.63792384</v>
      </c>
      <c r="G19" s="2">
        <f>G18+coeff2*(F19-G18)</f>
        <v>3.2220047360000006</v>
      </c>
      <c r="H19" s="2">
        <f>H18+coeff2*(G19-H18)</f>
        <v>1.6113920000000004</v>
      </c>
      <c r="I19" s="2">
        <f>I18+coeff2*(H19-I18)</f>
        <v>0.72555499520000022</v>
      </c>
    </row>
    <row r="20" spans="1:9" x14ac:dyDescent="0.3">
      <c r="A20" s="2">
        <v>18</v>
      </c>
      <c r="C20" s="2">
        <f>SUM($B$2:B20)</f>
        <v>10</v>
      </c>
      <c r="D20" s="2">
        <f>D19+coeff1*(C20-D19)</f>
        <v>9.8992230400000008</v>
      </c>
      <c r="E20" s="2">
        <f>E19+coeff2*(C20-E19)</f>
        <v>8.6578227200000004</v>
      </c>
      <c r="F20" s="2">
        <f>F19+coeff2*(E20-F19)</f>
        <v>6.2419036160000001</v>
      </c>
      <c r="G20" s="2">
        <f>G19+coeff2*(F20-G19)</f>
        <v>3.8259845120000007</v>
      </c>
      <c r="H20" s="2">
        <f>H19+coeff2*(G20-H19)</f>
        <v>2.0543105024000003</v>
      </c>
      <c r="I20" s="2">
        <f>I19+coeff2*(H20-I19)</f>
        <v>0.99130609664000024</v>
      </c>
    </row>
    <row r="21" spans="1:9" x14ac:dyDescent="0.3">
      <c r="A21" s="2">
        <v>19</v>
      </c>
      <c r="C21" s="2">
        <f>SUM($B$2:B21)</f>
        <v>10</v>
      </c>
      <c r="D21" s="2">
        <f>D20+coeff1*(C21-D20)</f>
        <v>9.9395338239999997</v>
      </c>
      <c r="E21" s="2">
        <f>E20+coeff2*(C21-E20)</f>
        <v>8.926258176000001</v>
      </c>
      <c r="F21" s="2">
        <f>F20+coeff2*(E21-F20)</f>
        <v>6.7787745280000005</v>
      </c>
      <c r="G21" s="2">
        <f>G20+coeff2*(F21-G20)</f>
        <v>4.4165425152000006</v>
      </c>
      <c r="H21" s="2">
        <f>H20+coeff2*(G21-H20)</f>
        <v>2.5267569049600005</v>
      </c>
      <c r="I21" s="2">
        <f>I20+coeff2*(H21-I20)</f>
        <v>1.2983962583040003</v>
      </c>
    </row>
    <row r="22" spans="1:9" x14ac:dyDescent="0.3">
      <c r="A22" s="2">
        <v>20</v>
      </c>
      <c r="C22" s="2">
        <f>SUM($B$2:B22)</f>
        <v>10</v>
      </c>
      <c r="D22" s="2">
        <f>D21+coeff1*(C22-D21)</f>
        <v>9.9637202943999998</v>
      </c>
      <c r="E22" s="2">
        <f>E21+coeff2*(C22-E21)</f>
        <v>9.1410065408000012</v>
      </c>
      <c r="F22" s="2">
        <f>F21+coeff2*(E22-F21)</f>
        <v>7.2512209305600006</v>
      </c>
      <c r="G22" s="2">
        <f>G21+coeff2*(F22-G21)</f>
        <v>4.9834781982720004</v>
      </c>
      <c r="H22" s="2">
        <f>H21+coeff2*(G22-H21)</f>
        <v>3.0181011636224007</v>
      </c>
      <c r="I22" s="2">
        <f>I21+coeff2*(H22-I21)</f>
        <v>1.6423372393676803</v>
      </c>
    </row>
    <row r="23" spans="1:9" x14ac:dyDescent="0.3">
      <c r="A23" s="2">
        <v>21</v>
      </c>
      <c r="C23" s="2">
        <f>SUM($B$2:B23)</f>
        <v>10</v>
      </c>
      <c r="D23" s="2">
        <f>D22+coeff1*(C23-D22)</f>
        <v>9.9782321766400006</v>
      </c>
      <c r="E23" s="2">
        <f>E22+coeff2*(C23-E22)</f>
        <v>9.3128052326400006</v>
      </c>
      <c r="F23" s="2">
        <f>F22+coeff2*(E23-F22)</f>
        <v>7.663537790976001</v>
      </c>
      <c r="G23" s="2">
        <f>G22+coeff2*(F23-G22)</f>
        <v>5.5194901168128006</v>
      </c>
      <c r="H23" s="2">
        <f>H22+coeff2*(G23-H22)</f>
        <v>3.5183789542604806</v>
      </c>
      <c r="I23" s="2">
        <f>I22+coeff2*(H23-I22)</f>
        <v>2.0175455823462403</v>
      </c>
    </row>
    <row r="24" spans="1:9" x14ac:dyDescent="0.3">
      <c r="A24" s="2">
        <v>22</v>
      </c>
      <c r="C24" s="2">
        <f>SUM($B$2:B24)</f>
        <v>10</v>
      </c>
      <c r="D24" s="2">
        <f>D23+coeff1*(C24-D23)</f>
        <v>9.9869393059840004</v>
      </c>
      <c r="E24" s="2">
        <f>E23+coeff2*(C24-E23)</f>
        <v>9.4502441861120001</v>
      </c>
      <c r="F24" s="2">
        <f>F23+coeff2*(E24-F23)</f>
        <v>8.0208790700032004</v>
      </c>
      <c r="G24" s="2">
        <f>G23+coeff2*(F24-G23)</f>
        <v>6.0197679074508805</v>
      </c>
      <c r="H24" s="2">
        <f>H23+coeff2*(G24-H23)</f>
        <v>4.0186567448985606</v>
      </c>
      <c r="I24" s="2">
        <f>I23+coeff2*(H24-I23)</f>
        <v>2.4177678148567043</v>
      </c>
    </row>
    <row r="25" spans="1:9" x14ac:dyDescent="0.3">
      <c r="A25" s="2">
        <v>23</v>
      </c>
      <c r="C25" s="2">
        <f>SUM($B$2:B25)</f>
        <v>10</v>
      </c>
      <c r="D25" s="2">
        <f>D24+coeff1*(C25-D24)</f>
        <v>9.9921635835904006</v>
      </c>
      <c r="E25" s="2">
        <f>E24+coeff2*(C25-E24)</f>
        <v>9.5601953488896001</v>
      </c>
      <c r="F25" s="2">
        <f>F24+coeff2*(E25-F24)</f>
        <v>8.32874232578048</v>
      </c>
      <c r="G25" s="2">
        <f>G24+coeff2*(F25-G24)</f>
        <v>6.4815627911168008</v>
      </c>
      <c r="H25" s="2">
        <f>H24+coeff2*(G25-H24)</f>
        <v>4.5112379541422083</v>
      </c>
      <c r="I25" s="2">
        <f>I24+coeff2*(H25-I24)</f>
        <v>2.8364618427138053</v>
      </c>
    </row>
    <row r="26" spans="1:9" x14ac:dyDescent="0.3">
      <c r="A26" s="2">
        <v>24</v>
      </c>
      <c r="C26" s="2">
        <f>SUM($B$2:B26)</f>
        <v>10</v>
      </c>
      <c r="D26" s="2">
        <f>D25+coeff1*(C26-D25)</f>
        <v>9.9952981501542411</v>
      </c>
      <c r="E26" s="2">
        <f>E25+coeff2*(C26-E25)</f>
        <v>9.6481562791116797</v>
      </c>
      <c r="F26" s="2">
        <f>F25+coeff2*(E26-F25)</f>
        <v>8.5926251164467207</v>
      </c>
      <c r="G26" s="2">
        <f>G25+coeff2*(F26-G25)</f>
        <v>6.9037752561827848</v>
      </c>
      <c r="H26" s="2">
        <f>H25+coeff2*(G26-H25)</f>
        <v>4.9897454145503239</v>
      </c>
      <c r="I26" s="2">
        <f>I25+coeff2*(H26-I25)</f>
        <v>3.2671185570811092</v>
      </c>
    </row>
    <row r="27" spans="1:9" x14ac:dyDescent="0.3">
      <c r="A27" s="2">
        <v>25</v>
      </c>
      <c r="C27" s="2">
        <f>SUM($B$2:B27)</f>
        <v>10</v>
      </c>
      <c r="D27" s="2">
        <f>D26+coeff1*(C27-D26)</f>
        <v>9.9971788900925453</v>
      </c>
      <c r="E27" s="2">
        <f>E26+coeff2*(C27-E26)</f>
        <v>9.7185250232893434</v>
      </c>
      <c r="F27" s="2">
        <f>F26+coeff2*(E27-F26)</f>
        <v>8.8178050978152456</v>
      </c>
      <c r="G27" s="2">
        <f>G26+coeff2*(F27-G26)</f>
        <v>7.2865812245092769</v>
      </c>
      <c r="H27" s="2">
        <f>H26+coeff2*(G27-H26)</f>
        <v>5.4491125765421149</v>
      </c>
      <c r="I27" s="2">
        <f>I26+coeff2*(H27-I26)</f>
        <v>3.7035173609733105</v>
      </c>
    </row>
    <row r="28" spans="1:9" x14ac:dyDescent="0.3">
      <c r="A28" s="2">
        <v>26</v>
      </c>
      <c r="C28" s="2">
        <f>SUM($B$2:B28)</f>
        <v>10</v>
      </c>
      <c r="D28" s="2">
        <f>D27+coeff1*(C28-D27)</f>
        <v>9.9983073340555269</v>
      </c>
      <c r="E28" s="2">
        <f>E27+coeff2*(C28-E27)</f>
        <v>9.7748200186314751</v>
      </c>
      <c r="F28" s="2">
        <f>F27+coeff2*(E28-F27)</f>
        <v>9.0092080819784908</v>
      </c>
      <c r="G28" s="2">
        <f>G27+coeff2*(F28-G27)</f>
        <v>7.6311065960031197</v>
      </c>
      <c r="H28" s="2">
        <f>H27+coeff2*(G28-H27)</f>
        <v>5.8855113804343162</v>
      </c>
      <c r="I28" s="2">
        <f>I27+coeff2*(H28-I27)</f>
        <v>4.1399161648655118</v>
      </c>
    </row>
    <row r="29" spans="1:9" x14ac:dyDescent="0.3">
      <c r="A29" s="2">
        <v>27</v>
      </c>
      <c r="C29" s="2">
        <f>SUM($B$2:B29)</f>
        <v>10</v>
      </c>
      <c r="D29" s="2">
        <f>D28+coeff1*(C29-D28)</f>
        <v>9.9989844004333168</v>
      </c>
      <c r="E29" s="2">
        <f>E28+coeff2*(C29-E28)</f>
        <v>9.8198560149051808</v>
      </c>
      <c r="F29" s="2">
        <f>F28+coeff2*(E29-F28)</f>
        <v>9.1713376685638295</v>
      </c>
      <c r="G29" s="2">
        <f>G28+coeff2*(F29-G28)</f>
        <v>7.939152810515262</v>
      </c>
      <c r="H29" s="2">
        <f>H28+coeff2*(G29-H28)</f>
        <v>6.2962396664505054</v>
      </c>
      <c r="I29" s="2">
        <f>I28+coeff2*(H29-I28)</f>
        <v>4.5711808651825105</v>
      </c>
    </row>
    <row r="30" spans="1:9" x14ac:dyDescent="0.3">
      <c r="A30" s="2">
        <v>28</v>
      </c>
      <c r="C30" s="2">
        <f>SUM($B$2:B30)</f>
        <v>10</v>
      </c>
      <c r="D30" s="2">
        <f>D29+coeff1*(C30-D29)</f>
        <v>9.9993906402599908</v>
      </c>
      <c r="E30" s="2">
        <f>E29+coeff2*(C30-E29)</f>
        <v>9.8558848119241453</v>
      </c>
      <c r="F30" s="2">
        <f>F29+coeff2*(E30-F29)</f>
        <v>9.3082470972358919</v>
      </c>
      <c r="G30" s="2">
        <f>G29+coeff2*(F30-G29)</f>
        <v>8.2129716678593887</v>
      </c>
      <c r="H30" s="2">
        <f>H29+coeff2*(G30-H29)</f>
        <v>6.6795860667322824</v>
      </c>
      <c r="I30" s="2">
        <f>I29+coeff2*(H30-I29)</f>
        <v>4.9928619054924646</v>
      </c>
    </row>
    <row r="31" spans="1:9" x14ac:dyDescent="0.3">
      <c r="A31" s="2">
        <v>29</v>
      </c>
      <c r="C31" s="2">
        <f>SUM($B$2:B31)</f>
        <v>10</v>
      </c>
      <c r="D31" s="2">
        <f>D30+coeff1*(C31-D30)</f>
        <v>9.9996343841559945</v>
      </c>
      <c r="E31" s="2">
        <f>E30+coeff2*(C31-E30)</f>
        <v>9.8847078495393159</v>
      </c>
      <c r="F31" s="2">
        <f>F30+coeff2*(E31-F30)</f>
        <v>9.423539247696576</v>
      </c>
      <c r="G31" s="2">
        <f>G30+coeff2*(F31-G30)</f>
        <v>8.4550851838268262</v>
      </c>
      <c r="H31" s="2">
        <f>H30+coeff2*(G31-H30)</f>
        <v>7.0346858901511915</v>
      </c>
      <c r="I31" s="2">
        <f>I30+coeff2*(H31-I30)</f>
        <v>5.4012267024242098</v>
      </c>
    </row>
    <row r="32" spans="1:9" x14ac:dyDescent="0.3">
      <c r="A32" s="2">
        <v>30</v>
      </c>
      <c r="C32" s="2">
        <f>SUM($B$2:B32)</f>
        <v>10</v>
      </c>
      <c r="D32" s="2">
        <f>D31+coeff1*(C32-D31)</f>
        <v>9.9997806304935963</v>
      </c>
      <c r="E32" s="2">
        <f>E31+coeff2*(C32-E31)</f>
        <v>9.9077662796314527</v>
      </c>
      <c r="F32" s="2">
        <f>F31+coeff2*(E32-F31)</f>
        <v>9.5203846540835517</v>
      </c>
      <c r="G32" s="2">
        <f>G31+coeff2*(F32-G31)</f>
        <v>8.6681450778781706</v>
      </c>
      <c r="H32" s="2">
        <f>H31+coeff2*(G32-H31)</f>
        <v>7.3613777276965875</v>
      </c>
      <c r="I32" s="2">
        <f>I31+coeff2*(H32-I31)</f>
        <v>5.7932569074786855</v>
      </c>
    </row>
    <row r="33" spans="1:9" x14ac:dyDescent="0.3">
      <c r="A33" s="2">
        <v>31</v>
      </c>
      <c r="C33" s="2">
        <f>SUM($B$2:B33)</f>
        <v>10</v>
      </c>
      <c r="D33" s="2">
        <f>D32+coeff1*(C33-D32)</f>
        <v>9.9998683782961582</v>
      </c>
      <c r="E33" s="2">
        <f>E32+coeff2*(C33-E32)</f>
        <v>9.9262130237051629</v>
      </c>
      <c r="F33" s="2">
        <f>F32+coeff2*(E33-F32)</f>
        <v>9.6015503280078747</v>
      </c>
      <c r="G33" s="2">
        <f>G32+coeff2*(F33-G32)</f>
        <v>8.8548261279041114</v>
      </c>
      <c r="H33" s="2">
        <f>H32+coeff2*(G33-H32)</f>
        <v>7.6600674077380919</v>
      </c>
      <c r="I33" s="2">
        <f>I32+coeff2*(H33-I32)</f>
        <v>6.1666190075305671</v>
      </c>
    </row>
    <row r="34" spans="1:9" x14ac:dyDescent="0.3">
      <c r="A34" s="2">
        <v>32</v>
      </c>
      <c r="C34" s="2">
        <f>SUM($B$2:B34)</f>
        <v>10</v>
      </c>
      <c r="D34" s="2">
        <f>D33+coeff1*(C34-D33)</f>
        <v>9.9999210269776952</v>
      </c>
      <c r="E34" s="2">
        <f>E33+coeff2*(C34-E33)</f>
        <v>9.940970418964131</v>
      </c>
      <c r="F34" s="2">
        <f>F33+coeff2*(E34-F33)</f>
        <v>9.6694343461991252</v>
      </c>
      <c r="G34" s="2">
        <f>G33+coeff2*(F34-G33)</f>
        <v>9.0177477715631138</v>
      </c>
      <c r="H34" s="2">
        <f>H33+coeff2*(G34-H33)</f>
        <v>7.9316034805030959</v>
      </c>
      <c r="I34" s="2">
        <f>I33+coeff2*(H34-I33)</f>
        <v>6.5196159021250732</v>
      </c>
    </row>
    <row r="35" spans="1:9" x14ac:dyDescent="0.3">
      <c r="A35" s="2">
        <v>33</v>
      </c>
      <c r="C35" s="2">
        <f>SUM($B$2:B35)</f>
        <v>10</v>
      </c>
      <c r="D35" s="2">
        <f>D34+coeff1*(C35-D34)</f>
        <v>9.9999526161866168</v>
      </c>
      <c r="E35" s="2">
        <f>E34+coeff2*(C35-E34)</f>
        <v>9.9527763351713041</v>
      </c>
      <c r="F35" s="2">
        <f>F34+coeff2*(E35-F34)</f>
        <v>9.726102743993561</v>
      </c>
      <c r="G35" s="2">
        <f>G34+coeff2*(F35-G34)</f>
        <v>9.1594187660492032</v>
      </c>
      <c r="H35" s="2">
        <f>H34+coeff2*(G35-H34)</f>
        <v>8.177166537612317</v>
      </c>
      <c r="I35" s="2">
        <f>I34+coeff2*(H35-I34)</f>
        <v>6.851126029222522</v>
      </c>
    </row>
    <row r="36" spans="1:9" x14ac:dyDescent="0.3">
      <c r="A36" s="2">
        <v>34</v>
      </c>
      <c r="C36" s="2">
        <f>SUM($B$2:B36)</f>
        <v>10</v>
      </c>
      <c r="D36" s="2">
        <f>D35+coeff1*(C36-D35)</f>
        <v>9.9999715697119704</v>
      </c>
      <c r="E36" s="2">
        <f>E35+coeff2*(C36-E35)</f>
        <v>9.962221068137044</v>
      </c>
      <c r="F36" s="2">
        <f>F35+coeff2*(E36-F35)</f>
        <v>9.7733264088222569</v>
      </c>
      <c r="G36" s="2">
        <f>G35+coeff2*(F36-G35)</f>
        <v>9.2822002946038147</v>
      </c>
      <c r="H36" s="2">
        <f>H35+coeff2*(G36-H35)</f>
        <v>8.3981732890106162</v>
      </c>
      <c r="I36" s="2">
        <f>I35+coeff2*(H36-I35)</f>
        <v>7.1605354811801405</v>
      </c>
    </row>
    <row r="37" spans="1:9" x14ac:dyDescent="0.3">
      <c r="A37" s="2">
        <v>35</v>
      </c>
      <c r="C37" s="2">
        <f>SUM($B$2:B37)</f>
        <v>10</v>
      </c>
      <c r="D37" s="2">
        <f>D36+coeff1*(C37-D36)</f>
        <v>9.9999829418271826</v>
      </c>
      <c r="E37" s="2">
        <f>E36+coeff2*(C37-E36)</f>
        <v>9.9697768545096359</v>
      </c>
      <c r="F37" s="2">
        <f>F36+coeff2*(E37-F36)</f>
        <v>9.8126164979597323</v>
      </c>
      <c r="G37" s="2">
        <f>G36+coeff2*(F37-G36)</f>
        <v>9.3882835352749989</v>
      </c>
      <c r="H37" s="2">
        <f>H36+coeff2*(G37-H36)</f>
        <v>8.5961953382634935</v>
      </c>
      <c r="I37" s="2">
        <f>I36+coeff2*(H37-I36)</f>
        <v>7.4476674525968107</v>
      </c>
    </row>
    <row r="38" spans="1:9" x14ac:dyDescent="0.3">
      <c r="A38" s="2">
        <v>36</v>
      </c>
      <c r="C38" s="2">
        <f>SUM($B$2:B38)</f>
        <v>10</v>
      </c>
      <c r="D38" s="2">
        <f>D37+coeff1*(C38-D37)</f>
        <v>9.9999897650963092</v>
      </c>
      <c r="E38" s="2">
        <f>E37+coeff2*(C38-E37)</f>
        <v>9.9758214836077084</v>
      </c>
      <c r="F38" s="2">
        <f>F37+coeff2*(E38-F37)</f>
        <v>9.8452574950893279</v>
      </c>
      <c r="G38" s="2">
        <f>G37+coeff2*(F38-G37)</f>
        <v>9.4796783272378651</v>
      </c>
      <c r="H38" s="2">
        <f>H37+coeff2*(G38-H37)</f>
        <v>8.7728919360583681</v>
      </c>
      <c r="I38" s="2">
        <f>I37+coeff2*(H38-I37)</f>
        <v>7.7127123492891219</v>
      </c>
    </row>
    <row r="39" spans="1:9" x14ac:dyDescent="0.3">
      <c r="A39" s="2">
        <v>37</v>
      </c>
      <c r="C39" s="2">
        <f>SUM($B$2:B39)</f>
        <v>10</v>
      </c>
      <c r="D39" s="2">
        <f>D38+coeff1*(C39-D38)</f>
        <v>9.9999938590577848</v>
      </c>
      <c r="E39" s="2">
        <f>E38+coeff2*(C39-E38)</f>
        <v>9.980657186886166</v>
      </c>
      <c r="F39" s="2">
        <f>F38+coeff2*(E39-F38)</f>
        <v>9.8723374334486955</v>
      </c>
      <c r="G39" s="2">
        <f>G38+coeff2*(F39-G38)</f>
        <v>9.5582101484800308</v>
      </c>
      <c r="H39" s="2">
        <f>H38+coeff2*(G39-H38)</f>
        <v>8.9299555785427014</v>
      </c>
      <c r="I39" s="2">
        <f>I38+coeff2*(H39-I38)</f>
        <v>7.9561609951398378</v>
      </c>
    </row>
    <row r="40" spans="1:9" x14ac:dyDescent="0.3">
      <c r="A40" s="2">
        <v>38</v>
      </c>
      <c r="C40" s="2">
        <f>SUM($B$2:B40)</f>
        <v>10</v>
      </c>
      <c r="D40" s="2">
        <f>D39+coeff1*(C40-D39)</f>
        <v>9.9999963154346716</v>
      </c>
      <c r="E40" s="2">
        <f>E39+coeff2*(C40-E39)</f>
        <v>9.9845257495089328</v>
      </c>
      <c r="F40" s="2">
        <f>F39+coeff2*(E40-F39)</f>
        <v>9.8947750966607426</v>
      </c>
      <c r="G40" s="2">
        <f>G39+coeff2*(F40-G39)</f>
        <v>9.6255231381161739</v>
      </c>
      <c r="H40" s="2">
        <f>H39+coeff2*(G40-H39)</f>
        <v>9.0690690904573952</v>
      </c>
      <c r="I40" s="2">
        <f>I39+coeff2*(H40-I39)</f>
        <v>8.1787426142033492</v>
      </c>
    </row>
    <row r="41" spans="1:9" x14ac:dyDescent="0.3">
      <c r="A41" s="2">
        <v>39</v>
      </c>
      <c r="C41" s="2">
        <f>SUM($B$2:B41)</f>
        <v>10</v>
      </c>
      <c r="D41" s="2">
        <f>D40+coeff1*(C41-D40)</f>
        <v>9.999997789260803</v>
      </c>
      <c r="E41" s="2">
        <f>E40+coeff2*(C41-E40)</f>
        <v>9.9876205996071459</v>
      </c>
      <c r="F41" s="2">
        <f>F40+coeff2*(E41-F40)</f>
        <v>9.9133441972500229</v>
      </c>
      <c r="G41" s="2">
        <f>G40+coeff2*(F41-G40)</f>
        <v>9.6830873499429444</v>
      </c>
      <c r="H41" s="2">
        <f>H40+coeff2*(G41-H40)</f>
        <v>9.191872742354505</v>
      </c>
      <c r="I41" s="2">
        <f>I40+coeff2*(H41-I40)</f>
        <v>8.38136863983358</v>
      </c>
    </row>
    <row r="42" spans="1:9" x14ac:dyDescent="0.3">
      <c r="A42" s="2">
        <v>40</v>
      </c>
      <c r="C42" s="2">
        <f>SUM($B$2:B42)</f>
        <v>10</v>
      </c>
      <c r="D42" s="2">
        <f>D41+coeff1*(C42-D41)</f>
        <v>9.9999986735564814</v>
      </c>
      <c r="E42" s="2">
        <f>E41+coeff2*(C42-E41)</f>
        <v>9.9900964796857163</v>
      </c>
      <c r="F42" s="2">
        <f>F41+coeff2*(E42-F41)</f>
        <v>9.9286946537371623</v>
      </c>
      <c r="G42" s="2">
        <f>G41+coeff2*(F42-G41)</f>
        <v>9.7322088107017883</v>
      </c>
      <c r="H42" s="2">
        <f>H41+coeff2*(G42-H41)</f>
        <v>9.2999399560239624</v>
      </c>
      <c r="I42" s="2">
        <f>I41+coeff2*(H42-I41)</f>
        <v>8.5650829030716569</v>
      </c>
    </row>
    <row r="43" spans="1:9" x14ac:dyDescent="0.3">
      <c r="A43" s="2">
        <v>41</v>
      </c>
      <c r="C43" s="2">
        <f>SUM($B$2:B43)</f>
        <v>10</v>
      </c>
      <c r="D43" s="2">
        <f>D42+coeff1*(C43-D42)</f>
        <v>9.9999992041338892</v>
      </c>
      <c r="E43" s="2">
        <f>E42+coeff2*(C43-E42)</f>
        <v>9.9920771837485738</v>
      </c>
      <c r="F43" s="2">
        <f>F42+coeff2*(E43-F42)</f>
        <v>9.941371159739445</v>
      </c>
      <c r="G43" s="2">
        <f>G42+coeff2*(F43-G42)</f>
        <v>9.7740412805093193</v>
      </c>
      <c r="H43" s="2">
        <f>H42+coeff2*(G43-H42)</f>
        <v>9.3947602209210341</v>
      </c>
      <c r="I43" s="2">
        <f>I42+coeff2*(H43-I42)</f>
        <v>8.731018366641532</v>
      </c>
    </row>
    <row r="44" spans="1:9" x14ac:dyDescent="0.3">
      <c r="A44" s="2">
        <v>42</v>
      </c>
      <c r="C44" s="2">
        <f>SUM($B$2:B44)</f>
        <v>10</v>
      </c>
      <c r="D44" s="2">
        <f>D43+coeff1*(C44-D43)</f>
        <v>9.9999995224803335</v>
      </c>
      <c r="E44" s="2">
        <f>E43+coeff2*(C44-E43)</f>
        <v>9.9936617469988587</v>
      </c>
      <c r="F44" s="2">
        <f>F43+coeff2*(E44-F43)</f>
        <v>9.9518292771913277</v>
      </c>
      <c r="G44" s="2">
        <f>G43+coeff2*(F44-G43)</f>
        <v>9.809598879845721</v>
      </c>
      <c r="H44" s="2">
        <f>H43+coeff2*(G44-H43)</f>
        <v>9.4777279527059708</v>
      </c>
      <c r="I44" s="2">
        <f>I43+coeff2*(H44-I43)</f>
        <v>8.8803602838544204</v>
      </c>
    </row>
    <row r="45" spans="1:9" x14ac:dyDescent="0.3">
      <c r="A45" s="2">
        <v>43</v>
      </c>
      <c r="C45" s="2">
        <f>SUM($B$2:B45)</f>
        <v>10</v>
      </c>
      <c r="D45" s="2">
        <f>D44+coeff1*(C45-D44)</f>
        <v>9.9999997134882008</v>
      </c>
      <c r="E45" s="2">
        <f>E44+coeff2*(C45-E44)</f>
        <v>9.9949293975990869</v>
      </c>
      <c r="F45" s="2">
        <f>F44+coeff2*(E45-F44)</f>
        <v>9.9604493012728792</v>
      </c>
      <c r="G45" s="2">
        <f>G44+coeff2*(F45-G44)</f>
        <v>9.839768964131153</v>
      </c>
      <c r="H45" s="2">
        <f>H44+coeff2*(G45-H44)</f>
        <v>9.5501361549910069</v>
      </c>
      <c r="I45" s="2">
        <f>I44+coeff2*(H45-I44)</f>
        <v>9.0143154580817377</v>
      </c>
    </row>
    <row r="46" spans="1:9" x14ac:dyDescent="0.3">
      <c r="A46" s="2">
        <v>44</v>
      </c>
      <c r="C46" s="2">
        <f>SUM($B$2:B46)</f>
        <v>10</v>
      </c>
      <c r="D46" s="2">
        <f>D45+coeff1*(C46-D45)</f>
        <v>9.9999998280929212</v>
      </c>
      <c r="E46" s="2">
        <f>E45+coeff2*(C46-E45)</f>
        <v>9.9959435180792688</v>
      </c>
      <c r="F46" s="2">
        <f>F45+coeff2*(E46-F45)</f>
        <v>9.9675481446341578</v>
      </c>
      <c r="G46" s="2">
        <f>G45+coeff2*(F46-G45)</f>
        <v>9.865324800231754</v>
      </c>
      <c r="H46" s="2">
        <f>H45+coeff2*(G46-H45)</f>
        <v>9.6131738840391563</v>
      </c>
      <c r="I46" s="2">
        <f>I45+coeff2*(H46-I45)</f>
        <v>9.1340871432732218</v>
      </c>
    </row>
    <row r="47" spans="1:9" x14ac:dyDescent="0.3">
      <c r="A47" s="2">
        <v>45</v>
      </c>
      <c r="C47" s="2">
        <f>SUM($B$2:B47)</f>
        <v>10</v>
      </c>
      <c r="D47" s="2">
        <f>D46+coeff1*(C47-D46)</f>
        <v>9.9999998968557531</v>
      </c>
      <c r="E47" s="2">
        <f>E46+coeff2*(C47-E46)</f>
        <v>9.9967548144634151</v>
      </c>
      <c r="F47" s="2">
        <f>F46+coeff2*(E47-F46)</f>
        <v>9.9733894786000086</v>
      </c>
      <c r="G47" s="2">
        <f>G46+coeff2*(F47-G46)</f>
        <v>9.8869377359054056</v>
      </c>
      <c r="H47" s="2">
        <f>H46+coeff2*(G47-H46)</f>
        <v>9.6679266544124065</v>
      </c>
      <c r="I47" s="2">
        <f>I46+coeff2*(H47-I46)</f>
        <v>9.2408550455010587</v>
      </c>
    </row>
    <row r="48" spans="1:9" x14ac:dyDescent="0.3">
      <c r="A48" s="2">
        <v>46</v>
      </c>
      <c r="C48" s="2">
        <f>SUM($B$2:B48)</f>
        <v>10</v>
      </c>
      <c r="D48" s="2">
        <f>D47+coeff1*(C48-D47)</f>
        <v>9.9999999381134526</v>
      </c>
      <c r="E48" s="2">
        <f>E47+coeff2*(C48-E47)</f>
        <v>9.9974038515707324</v>
      </c>
      <c r="F48" s="2">
        <f>F47+coeff2*(E48-F47)</f>
        <v>9.978192353194153</v>
      </c>
      <c r="G48" s="2">
        <f>G47+coeff2*(F48-G47)</f>
        <v>9.9051886593631551</v>
      </c>
      <c r="H48" s="2">
        <f>H47+coeff2*(G48-H47)</f>
        <v>9.7153790554025559</v>
      </c>
      <c r="I48" s="2">
        <f>I47+coeff2*(H48-I47)</f>
        <v>9.3357598474813575</v>
      </c>
    </row>
    <row r="49" spans="1:9" x14ac:dyDescent="0.3">
      <c r="A49" s="2">
        <v>47</v>
      </c>
      <c r="C49" s="2">
        <f>SUM($B$2:B49)</f>
        <v>10</v>
      </c>
      <c r="D49" s="2">
        <f>D48+coeff1*(C49-D48)</f>
        <v>9.9999999628680722</v>
      </c>
      <c r="E49" s="2">
        <f>E48+coeff2*(C49-E48)</f>
        <v>9.9979230812565856</v>
      </c>
      <c r="F49" s="2">
        <f>F48+coeff2*(E49-F48)</f>
        <v>9.9821384988066395</v>
      </c>
      <c r="G49" s="2">
        <f>G48+coeff2*(F49-G48)</f>
        <v>9.9205786272518512</v>
      </c>
      <c r="H49" s="2">
        <f>H48+coeff2*(G49-H48)</f>
        <v>9.7564189697724153</v>
      </c>
      <c r="I49" s="2">
        <f>I48+coeff2*(H49-I48)</f>
        <v>9.4198916719395687</v>
      </c>
    </row>
    <row r="50" spans="1:9" x14ac:dyDescent="0.3">
      <c r="A50" s="2">
        <v>48</v>
      </c>
      <c r="C50" s="2">
        <f>SUM($B$2:B50)</f>
        <v>10</v>
      </c>
      <c r="D50" s="2">
        <f>D49+coeff1*(C50-D49)</f>
        <v>9.9999999777208437</v>
      </c>
      <c r="E50" s="2">
        <f>E49+coeff2*(C50-E49)</f>
        <v>9.9983384650052685</v>
      </c>
      <c r="F50" s="2">
        <f>F49+coeff2*(E50-F49)</f>
        <v>9.9853784920463653</v>
      </c>
      <c r="G50" s="2">
        <f>G49+coeff2*(F50-G49)</f>
        <v>9.9335386002107544</v>
      </c>
      <c r="H50" s="2">
        <f>H49+coeff2*(G50-H49)</f>
        <v>9.7918428958600838</v>
      </c>
      <c r="I50" s="2">
        <f>I49+coeff2*(H50-I49)</f>
        <v>9.4942819167236721</v>
      </c>
    </row>
    <row r="51" spans="1:9" x14ac:dyDescent="0.3">
      <c r="A51" s="2">
        <v>49</v>
      </c>
      <c r="C51" s="2">
        <f>SUM($B$2:B51)</f>
        <v>10</v>
      </c>
      <c r="D51" s="2">
        <f>D50+coeff1*(C51-D50)</f>
        <v>9.9999999866325062</v>
      </c>
      <c r="E51" s="2">
        <f>E50+coeff2*(C51-E50)</f>
        <v>9.9986707720042141</v>
      </c>
      <c r="F51" s="2">
        <f>F50+coeff2*(E51-F50)</f>
        <v>9.9880369480379354</v>
      </c>
      <c r="G51" s="2">
        <f>G50+coeff2*(F51-G50)</f>
        <v>9.9444382697761906</v>
      </c>
      <c r="H51" s="2">
        <f>H50+coeff2*(G51-H50)</f>
        <v>9.8223619706433052</v>
      </c>
      <c r="I51" s="2">
        <f>I50+coeff2*(H51-I50)</f>
        <v>9.559897927507599</v>
      </c>
    </row>
    <row r="52" spans="1:9" x14ac:dyDescent="0.3">
      <c r="A52" s="2">
        <v>50</v>
      </c>
      <c r="C52" s="2">
        <f>SUM($B$2:B52)</f>
        <v>10</v>
      </c>
      <c r="D52" s="2">
        <f>D51+coeff1*(C52-D51)</f>
        <v>9.9999999919795037</v>
      </c>
      <c r="E52" s="2">
        <f>E51+coeff2*(C52-E51)</f>
        <v>9.9989366176033716</v>
      </c>
      <c r="F52" s="2">
        <f>F51+coeff2*(E52-F51)</f>
        <v>9.9902168819510226</v>
      </c>
      <c r="G52" s="2">
        <f>G51+coeff2*(F52-G51)</f>
        <v>9.9535939922111574</v>
      </c>
      <c r="H52" s="2">
        <f>H51+coeff2*(G52-H51)</f>
        <v>9.8486083749568749</v>
      </c>
      <c r="I52" s="2">
        <f>I51+coeff2*(H52-I51)</f>
        <v>9.6176400169974539</v>
      </c>
    </row>
  </sheetData>
  <pageMargins left="0.7" right="0.7" top="0.75" bottom="0.75" header="0.3" footer="0.3"/>
  <ignoredErrors>
    <ignoredError sqref="C11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C379-50B0-4AB1-AD93-7E9164BD6925}">
  <dimension ref="A1:O53"/>
  <sheetViews>
    <sheetView tabSelected="1" zoomScaleNormal="100" workbookViewId="0">
      <selection activeCell="E7" sqref="E7"/>
    </sheetView>
  </sheetViews>
  <sheetFormatPr defaultColWidth="9.8984375" defaultRowHeight="18.75" x14ac:dyDescent="0.3"/>
  <cols>
    <col min="1" max="2" width="9.8984375" style="2"/>
    <col min="4" max="16384" width="9.8984375" style="2"/>
  </cols>
  <sheetData>
    <row r="1" spans="1:15" x14ac:dyDescent="0.3">
      <c r="C1">
        <f>'asimmetric gauss)'!C1</f>
        <v>0</v>
      </c>
      <c r="K1" s="2" t="s">
        <v>0</v>
      </c>
      <c r="L1" s="2">
        <v>13</v>
      </c>
    </row>
    <row r="2" spans="1:15" x14ac:dyDescent="0.3">
      <c r="A2" s="2" t="s">
        <v>1</v>
      </c>
      <c r="B2" s="2" t="s">
        <v>7</v>
      </c>
      <c r="C2" t="str">
        <f>'asimmetric gauss)'!C2</f>
        <v>input</v>
      </c>
      <c r="D2" s="2" t="s">
        <v>4</v>
      </c>
      <c r="E2" s="2" t="s">
        <v>5</v>
      </c>
      <c r="F2" s="2" t="s">
        <v>6</v>
      </c>
      <c r="G2" s="2" t="s">
        <v>14</v>
      </c>
      <c r="H2" s="2" t="s">
        <v>15</v>
      </c>
      <c r="I2" s="2" t="s">
        <v>16</v>
      </c>
      <c r="J2" s="2" t="s">
        <v>20</v>
      </c>
      <c r="K2" s="2" t="s">
        <v>18</v>
      </c>
      <c r="L2" s="2">
        <v>0.15</v>
      </c>
    </row>
    <row r="3" spans="1:15" x14ac:dyDescent="0.3">
      <c r="A3" s="2">
        <v>0</v>
      </c>
      <c r="B3" s="2">
        <f t="shared" ref="B3:B34" si="0">IF(A3-filter &lt; 0, A3,filter)</f>
        <v>0</v>
      </c>
      <c r="D3" s="2">
        <f>SUM($C$3:C3)</f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N3" s="2" cm="1">
        <f t="array" ref="N3:N15">((filter-1)*0.5+1)-ABS(_xlfn.SEQUENCE(filter)-((filter-1)*0.5+1))</f>
        <v>1</v>
      </c>
      <c r="O3" s="2">
        <f>N3/SUM(_xlfn.ANCHORARRAY($N$3))</f>
        <v>2.0408163265306121E-2</v>
      </c>
    </row>
    <row r="4" spans="1:15" x14ac:dyDescent="0.3">
      <c r="A4" s="2">
        <v>1</v>
      </c>
      <c r="B4" s="2">
        <f t="shared" ref="B4:B35" si="1">IF(A4-filter &lt; 0, A4,filter)</f>
        <v>1</v>
      </c>
      <c r="D4" s="2">
        <f>SUM($C$3:C4)</f>
        <v>0</v>
      </c>
      <c r="E4" s="2" cm="1">
        <f t="array" aca="1" ref="E4" ca="1">SUMPRODUCT(IF(B4-filter&lt;0,_xlfn.VSTACK(_xlfn.SEQUENCE(filter-B4)*0,OFFSET(D4,0,0,-B4)),(OFFSET(D4,0,0,-B4))),OFFSET($O$3,0,0,filter))</f>
        <v>0</v>
      </c>
      <c r="F4" s="2">
        <f t="shared" ref="F4" ca="1" si="2">(F3-E4)*timescale+E4</f>
        <v>0</v>
      </c>
      <c r="G4" s="2">
        <f>G3+coeff2*(D4-G3)</f>
        <v>0</v>
      </c>
      <c r="H4" s="2">
        <f>H3+coeff2*(G4-H3)</f>
        <v>0</v>
      </c>
      <c r="I4" s="2">
        <f>I3+coeff2*(H4-I3)</f>
        <v>0</v>
      </c>
      <c r="J4" s="2">
        <f>J3+coeff2*(I4-J3)</f>
        <v>0</v>
      </c>
      <c r="K4" s="2" t="s">
        <v>19</v>
      </c>
      <c r="L4" s="2">
        <v>0.4</v>
      </c>
      <c r="N4" s="2">
        <v>2</v>
      </c>
      <c r="O4" s="2">
        <f>N4/SUM(_xlfn.ANCHORARRAY($N$3))</f>
        <v>4.0816326530612242E-2</v>
      </c>
    </row>
    <row r="5" spans="1:15" x14ac:dyDescent="0.3">
      <c r="A5" s="2">
        <v>2</v>
      </c>
      <c r="B5" s="2">
        <f t="shared" ref="B5:B36" si="3">IF(A5-filter &lt; 0, A5,filter)</f>
        <v>2</v>
      </c>
      <c r="D5" s="2">
        <f>SUM($C$3:C5)</f>
        <v>0</v>
      </c>
      <c r="E5" s="2" cm="1">
        <f t="array" aca="1" ref="E5" ca="1">SUMPRODUCT(IF(B5-filter&lt;0,_xlfn.VSTACK(_xlfn.SEQUENCE(filter-B5)*0,OFFSET(D5,0,0,-B5)),(OFFSET(D5,0,0,-B5))),OFFSET($O$3,0,0,filter))</f>
        <v>0</v>
      </c>
      <c r="F5" s="2">
        <f t="shared" ref="F5" ca="1" si="4">(F4-E5)*timescale+E5</f>
        <v>0</v>
      </c>
      <c r="G5" s="2">
        <f>G4+coeff2*(D5-G4)</f>
        <v>0</v>
      </c>
      <c r="H5" s="2">
        <f>H4+coeff2*(G5-H4)</f>
        <v>0</v>
      </c>
      <c r="I5" s="2">
        <f>I4+coeff2*(H5-I4)</f>
        <v>0</v>
      </c>
      <c r="J5" s="2">
        <f>J4+coeff2*(I5-J4)</f>
        <v>0</v>
      </c>
      <c r="N5" s="2">
        <v>3</v>
      </c>
      <c r="O5" s="2">
        <f t="shared" ref="O5:O23" si="5">N5/SUM(_xlfn.ANCHORARRAY($N$3))</f>
        <v>6.1224489795918366E-2</v>
      </c>
    </row>
    <row r="6" spans="1:15" x14ac:dyDescent="0.3">
      <c r="A6" s="2">
        <v>3</v>
      </c>
      <c r="B6" s="2">
        <f t="shared" ref="B6:B37" si="6">IF(A6-filter &lt; 0, A6,filter)</f>
        <v>3</v>
      </c>
      <c r="D6" s="2">
        <f>SUM($C$3:C6)</f>
        <v>0</v>
      </c>
      <c r="E6" s="2" cm="1">
        <f t="array" aca="1" ref="E6" ca="1">SUMPRODUCT(IF(B6-filter&lt;0,_xlfn.VSTACK(_xlfn.SEQUENCE(filter-B6)*0,OFFSET(D6,0,0,-B6)),(OFFSET(D6,0,0,-B6))),OFFSET($O$3,0,0,filter))</f>
        <v>0</v>
      </c>
      <c r="F6" s="2">
        <f t="shared" ref="F6" ca="1" si="7">(F5-E6)*timescale+E6</f>
        <v>0</v>
      </c>
      <c r="G6" s="2">
        <f>G5+coeff2*(D6-G5)</f>
        <v>0</v>
      </c>
      <c r="H6" s="2">
        <f>H5+coeff2*(G6-H5)</f>
        <v>0</v>
      </c>
      <c r="I6" s="2">
        <f>I5+coeff2*(H6-I5)</f>
        <v>0</v>
      </c>
      <c r="J6" s="2">
        <f>J5+coeff2*(I6-J5)</f>
        <v>0</v>
      </c>
      <c r="N6" s="2">
        <v>4</v>
      </c>
      <c r="O6" s="2">
        <f t="shared" si="5"/>
        <v>8.1632653061224483E-2</v>
      </c>
    </row>
    <row r="7" spans="1:15" x14ac:dyDescent="0.3">
      <c r="A7" s="2">
        <v>4</v>
      </c>
      <c r="B7" s="2">
        <f t="shared" ref="B7:B38" si="8">IF(A7-filter &lt; 0, A7,filter)</f>
        <v>4</v>
      </c>
      <c r="D7" s="2">
        <f>SUM($C$3:C7)</f>
        <v>0</v>
      </c>
      <c r="E7" s="2" cm="1">
        <f t="array" aca="1" ref="E7" ca="1">SUMPRODUCT(IF(B7-filter&lt;0,_xlfn.VSTACK(_xlfn.SEQUENCE(filter-B7)*0,OFFSET(D7,0,0,-B7)),(OFFSET(D7,0,0,-B7))),OFFSET($O$3,0,0,filter))</f>
        <v>0</v>
      </c>
      <c r="F7" s="2">
        <f t="shared" ref="F7" ca="1" si="9">(F6-E7)*timescale+E7</f>
        <v>0</v>
      </c>
      <c r="G7" s="2">
        <f>G6+coeff2*(D7-G6)</f>
        <v>0</v>
      </c>
      <c r="H7" s="2">
        <f>H6+coeff2*(G7-H6)</f>
        <v>0</v>
      </c>
      <c r="I7" s="2">
        <f>I6+coeff2*(H7-I6)</f>
        <v>0</v>
      </c>
      <c r="J7" s="2">
        <f>J6+coeff2*(I7-J6)</f>
        <v>0</v>
      </c>
      <c r="N7" s="2">
        <v>5</v>
      </c>
      <c r="O7" s="2">
        <f t="shared" si="5"/>
        <v>0.10204081632653061</v>
      </c>
    </row>
    <row r="8" spans="1:15" x14ac:dyDescent="0.3">
      <c r="A8" s="2">
        <v>5</v>
      </c>
      <c r="B8" s="2">
        <f t="shared" ref="B8:B39" si="10">IF(A8-filter &lt; 0, A8,filter)</f>
        <v>5</v>
      </c>
      <c r="D8" s="2">
        <f>SUM($C$3:C8)</f>
        <v>0</v>
      </c>
      <c r="E8" s="2" cm="1">
        <f t="array" aca="1" ref="E8" ca="1">SUMPRODUCT(IF(B8-filter&lt;0,_xlfn.VSTACK(_xlfn.SEQUENCE(filter-B8)*0,OFFSET(D8,0,0,-B8)),(OFFSET(D8,0,0,-B8))),OFFSET($O$3,0,0,filter))</f>
        <v>0</v>
      </c>
      <c r="F8" s="2">
        <f t="shared" ref="F8" ca="1" si="11">(F7-E8)*timescale+E8</f>
        <v>0</v>
      </c>
      <c r="G8" s="2">
        <f>G7+coeff2*(D8-G7)</f>
        <v>0</v>
      </c>
      <c r="H8" s="2">
        <f>H7+coeff2*(G8-H7)</f>
        <v>0</v>
      </c>
      <c r="I8" s="2">
        <f>I7+coeff2*(H8-I7)</f>
        <v>0</v>
      </c>
      <c r="J8" s="2">
        <f>J7+coeff2*(I8-J7)</f>
        <v>0</v>
      </c>
      <c r="N8" s="2">
        <v>6</v>
      </c>
      <c r="O8" s="2">
        <f t="shared" si="5"/>
        <v>0.12244897959183673</v>
      </c>
    </row>
    <row r="9" spans="1:15" x14ac:dyDescent="0.3">
      <c r="A9" s="2">
        <v>6</v>
      </c>
      <c r="B9" s="2">
        <f t="shared" ref="B9:B40" si="12">IF(A9-filter &lt; 0, A9,filter)</f>
        <v>6</v>
      </c>
      <c r="D9" s="2">
        <f>SUM($C$3:C9)</f>
        <v>0</v>
      </c>
      <c r="E9" s="2" cm="1">
        <f t="array" aca="1" ref="E9" ca="1">SUMPRODUCT(IF(B9-filter&lt;0,_xlfn.VSTACK(_xlfn.SEQUENCE(filter-B9)*0,OFFSET(D9,0,0,-B9)),(OFFSET(D9,0,0,-B9))),OFFSET($O$3,0,0,filter))</f>
        <v>0</v>
      </c>
      <c r="F9" s="2">
        <f t="shared" ref="F9" ca="1" si="13">(F8-E9)*timescale+E9</f>
        <v>0</v>
      </c>
      <c r="G9" s="2">
        <f>G8+coeff2*(D9-G8)</f>
        <v>0</v>
      </c>
      <c r="H9" s="2">
        <f>H8+coeff2*(G9-H8)</f>
        <v>0</v>
      </c>
      <c r="I9" s="2">
        <f>I8+coeff2*(H9-I8)</f>
        <v>0</v>
      </c>
      <c r="J9" s="2">
        <f>J8+coeff2*(I9-J8)</f>
        <v>0</v>
      </c>
      <c r="N9" s="2">
        <v>7</v>
      </c>
      <c r="O9" s="2">
        <f t="shared" si="5"/>
        <v>0.14285714285714285</v>
      </c>
    </row>
    <row r="10" spans="1:15" x14ac:dyDescent="0.3">
      <c r="A10" s="2">
        <v>7</v>
      </c>
      <c r="B10" s="2">
        <f t="shared" ref="B10:B41" si="14">IF(A10-filter &lt; 0, A10,filter)</f>
        <v>7</v>
      </c>
      <c r="D10" s="2">
        <f>SUM($C$3:C10)</f>
        <v>0</v>
      </c>
      <c r="E10" s="2" cm="1">
        <f t="array" aca="1" ref="E10" ca="1">SUMPRODUCT(IF(B10-filter&lt;0,_xlfn.VSTACK(_xlfn.SEQUENCE(filter-B10)*0,OFFSET(D10,0,0,-B10)),(OFFSET(D10,0,0,-B10))),OFFSET($O$3,0,0,filter))</f>
        <v>0</v>
      </c>
      <c r="F10" s="2">
        <f t="shared" ref="F10" ca="1" si="15">(F9-E10)*timescale+E10</f>
        <v>0</v>
      </c>
      <c r="G10" s="2">
        <f>G9+coeff2*(D10-G9)</f>
        <v>0</v>
      </c>
      <c r="H10" s="2">
        <f>H9+coeff2*(G10-H9)</f>
        <v>0</v>
      </c>
      <c r="I10" s="2">
        <f>I9+coeff2*(H10-I9)</f>
        <v>0</v>
      </c>
      <c r="J10" s="2">
        <f>J9+coeff2*(I10-J9)</f>
        <v>0</v>
      </c>
      <c r="N10" s="2">
        <v>6</v>
      </c>
      <c r="O10" s="2">
        <f t="shared" si="5"/>
        <v>0.12244897959183673</v>
      </c>
    </row>
    <row r="11" spans="1:15" x14ac:dyDescent="0.3">
      <c r="A11" s="2">
        <v>8</v>
      </c>
      <c r="B11" s="2">
        <f t="shared" ref="B11:B42" si="16">IF(A11-filter &lt; 0, A11,filter)</f>
        <v>8</v>
      </c>
      <c r="D11" s="2">
        <f>SUM($C$3:C11)</f>
        <v>0</v>
      </c>
      <c r="E11" s="2" cm="1">
        <f t="array" aca="1" ref="E11" ca="1">SUMPRODUCT(IF(B11-filter&lt;0,_xlfn.VSTACK(_xlfn.SEQUENCE(filter-B11)*0,OFFSET(D11,0,0,-B11)),(OFFSET(D11,0,0,-B11))),OFFSET($O$3,0,0,filter))</f>
        <v>0</v>
      </c>
      <c r="F11" s="2">
        <f t="shared" ref="F11" ca="1" si="17">(F10-E11)*timescale+E11</f>
        <v>0</v>
      </c>
      <c r="G11" s="2">
        <f>G10+coeff2*(D11-G10)</f>
        <v>0</v>
      </c>
      <c r="H11" s="2">
        <f>H10+coeff2*(G11-H10)</f>
        <v>0</v>
      </c>
      <c r="I11" s="2">
        <f>I10+coeff2*(H11-I10)</f>
        <v>0</v>
      </c>
      <c r="J11" s="2">
        <f>J10+coeff2*(I11-J10)</f>
        <v>0</v>
      </c>
      <c r="N11" s="2">
        <v>5</v>
      </c>
      <c r="O11" s="2">
        <f t="shared" si="5"/>
        <v>0.10204081632653061</v>
      </c>
    </row>
    <row r="12" spans="1:15" x14ac:dyDescent="0.3">
      <c r="A12" s="2">
        <v>9</v>
      </c>
      <c r="B12" s="2">
        <f t="shared" ref="B12:B43" si="18">IF(A12-filter &lt; 0, A12,filter)</f>
        <v>9</v>
      </c>
      <c r="D12" s="2">
        <f>SUM($C$3:C12)</f>
        <v>0</v>
      </c>
      <c r="E12" s="2" cm="1">
        <f t="array" aca="1" ref="E12" ca="1">SUMPRODUCT(IF(B12-filter&lt;0,_xlfn.VSTACK(_xlfn.SEQUENCE(filter-B12)*0,OFFSET(D12,0,0,-B12)),(OFFSET(D12,0,0,-B12))),OFFSET($O$3,0,0,filter))</f>
        <v>0</v>
      </c>
      <c r="F12" s="2">
        <f t="shared" ref="F12" ca="1" si="19">(F11-E12)*timescale+E12</f>
        <v>0</v>
      </c>
      <c r="G12" s="2">
        <f>G11+coeff2*(D12-G11)</f>
        <v>0</v>
      </c>
      <c r="H12" s="2">
        <f>H11+coeff2*(G12-H11)</f>
        <v>0</v>
      </c>
      <c r="I12" s="2">
        <f>I11+coeff2*(H12-I11)</f>
        <v>0</v>
      </c>
      <c r="J12" s="2">
        <f>J11+coeff2*(I12-J11)</f>
        <v>0</v>
      </c>
      <c r="N12" s="2">
        <v>4</v>
      </c>
      <c r="O12" s="2">
        <f t="shared" si="5"/>
        <v>8.1632653061224483E-2</v>
      </c>
    </row>
    <row r="13" spans="1:15" x14ac:dyDescent="0.3">
      <c r="A13" s="2">
        <v>10</v>
      </c>
      <c r="B13" s="2">
        <f t="shared" ref="B13:B44" si="20">IF(A13-filter &lt; 0, A13,filter)</f>
        <v>10</v>
      </c>
      <c r="C13">
        <v>10</v>
      </c>
      <c r="D13" s="2">
        <f>SUM($C$3:C13)</f>
        <v>10</v>
      </c>
      <c r="E13" s="2" cm="1">
        <f t="array" aca="1" ref="E13" ca="1">SUMPRODUCT(IF(B13-filter&lt;0,_xlfn.VSTACK(_xlfn.SEQUENCE(filter-B13)*0,OFFSET(D13,0,0,-B13)),(OFFSET(D13,0,0,-B13))),OFFSET($O$3,0,0,filter))</f>
        <v>0.2040816326530612</v>
      </c>
      <c r="F13" s="2">
        <f t="shared" ref="F13" ca="1" si="21">(F12-E13)*timescale+E13</f>
        <v>0.17346938775510201</v>
      </c>
      <c r="G13" s="2">
        <f>G12+coeff2*(D13-G12)</f>
        <v>4</v>
      </c>
      <c r="H13" s="2">
        <f>H12+coeff2*(G13-H12)</f>
        <v>1.6</v>
      </c>
      <c r="I13" s="2">
        <f>I12+coeff2*(H13-I12)</f>
        <v>0.64000000000000012</v>
      </c>
      <c r="J13" s="2">
        <f>J12+coeff2*(I13-J12)</f>
        <v>0.25600000000000006</v>
      </c>
      <c r="N13" s="2">
        <v>3</v>
      </c>
      <c r="O13" s="2">
        <f t="shared" si="5"/>
        <v>6.1224489795918366E-2</v>
      </c>
    </row>
    <row r="14" spans="1:15" x14ac:dyDescent="0.3">
      <c r="A14" s="2">
        <v>11</v>
      </c>
      <c r="B14" s="2">
        <f t="shared" ref="B14:B45" si="22">IF(A14-filter &lt; 0, A14,filter)</f>
        <v>11</v>
      </c>
      <c r="D14" s="2">
        <f>SUM($C$3:C14)</f>
        <v>10</v>
      </c>
      <c r="E14" s="2" cm="1">
        <f t="array" aca="1" ref="E14" ca="1">SUMPRODUCT(IF(B14-filter&lt;0,_xlfn.VSTACK(_xlfn.SEQUENCE(filter-B14)*0,OFFSET(D14,0,0,-B14)),(OFFSET(D14,0,0,-B14))),OFFSET($O$3,0,0,filter))</f>
        <v>0.61224489795918358</v>
      </c>
      <c r="F14" s="2">
        <f t="shared" ref="F14" ca="1" si="23">(F13-E14)*timescale+E14</f>
        <v>0.54642857142857137</v>
      </c>
      <c r="G14" s="2">
        <f>G13+coeff2*(D14-G13)</f>
        <v>6.4</v>
      </c>
      <c r="H14" s="2">
        <f>H13+coeff2*(G14-H13)</f>
        <v>3.5200000000000005</v>
      </c>
      <c r="I14" s="2">
        <f>I13+coeff2*(H14-I13)</f>
        <v>1.7920000000000003</v>
      </c>
      <c r="J14" s="2">
        <f>J13+coeff2*(I14-J13)</f>
        <v>0.87040000000000028</v>
      </c>
      <c r="N14" s="2">
        <v>2</v>
      </c>
      <c r="O14" s="2">
        <f t="shared" si="5"/>
        <v>4.0816326530612242E-2</v>
      </c>
    </row>
    <row r="15" spans="1:15" x14ac:dyDescent="0.3">
      <c r="A15" s="2">
        <v>12</v>
      </c>
      <c r="B15" s="2">
        <f t="shared" ref="B15:B46" si="24">IF(A15-filter &lt; 0, A15,filter)</f>
        <v>12</v>
      </c>
      <c r="D15" s="2">
        <f>SUM($C$3:C15)</f>
        <v>10</v>
      </c>
      <c r="E15" s="2" cm="1">
        <f t="array" aca="1" ref="E15" ca="1">SUMPRODUCT(IF(B15-filter&lt;0,_xlfn.VSTACK(_xlfn.SEQUENCE(filter-B15)*0,OFFSET(D15,0,0,-B15)),(OFFSET(D15,0,0,-B15))),OFFSET($O$3,0,0,filter))</f>
        <v>1.2244897959183674</v>
      </c>
      <c r="F15" s="2">
        <f t="shared" ref="F15" ca="1" si="25">(F14-E15)*timescale+E15</f>
        <v>1.122780612244898</v>
      </c>
      <c r="G15" s="2">
        <f>G14+coeff2*(D15-G14)</f>
        <v>7.84</v>
      </c>
      <c r="H15" s="2">
        <f>H14+coeff2*(G15-H14)</f>
        <v>5.2480000000000002</v>
      </c>
      <c r="I15" s="2">
        <f>I14+coeff2*(H15-I14)</f>
        <v>3.1744000000000003</v>
      </c>
      <c r="J15" s="2">
        <f>J14+coeff2*(I15-J14)</f>
        <v>1.7920000000000005</v>
      </c>
      <c r="N15" s="2">
        <v>1</v>
      </c>
      <c r="O15" s="2">
        <f t="shared" si="5"/>
        <v>2.0408163265306121E-2</v>
      </c>
    </row>
    <row r="16" spans="1:15" x14ac:dyDescent="0.3">
      <c r="A16" s="2">
        <v>13</v>
      </c>
      <c r="B16" s="2">
        <f t="shared" ref="B16:B47" si="26">IF(A16-filter &lt; 0, A16,filter)</f>
        <v>13</v>
      </c>
      <c r="D16" s="2">
        <f>SUM($C$3:C16)</f>
        <v>10</v>
      </c>
      <c r="E16" s="2" cm="1">
        <f t="array" aca="1" ref="E16" ca="1">SUMPRODUCT(IF(B16-filter&lt;0,_xlfn.VSTACK(_xlfn.SEQUENCE(filter-B16)*0,OFFSET(D16,0,0,-B16)),(OFFSET(D16,0,0,-B16))),OFFSET($O$3,0,0,filter))</f>
        <v>2.0408163265306118</v>
      </c>
      <c r="F16" s="2">
        <f t="shared" ref="F16" ca="1" si="27">(F15-E16)*timescale+E16</f>
        <v>1.9031109693877548</v>
      </c>
      <c r="G16" s="2">
        <f>G15+coeff2*(D16-G15)</f>
        <v>8.7040000000000006</v>
      </c>
      <c r="H16" s="2">
        <f>H15+coeff2*(G16-H15)</f>
        <v>6.6304000000000007</v>
      </c>
      <c r="I16" s="2">
        <f>I15+coeff2*(H16-I15)</f>
        <v>4.5568000000000008</v>
      </c>
      <c r="J16" s="2">
        <f>J15+coeff2*(I16-J15)</f>
        <v>2.8979200000000005</v>
      </c>
      <c r="O16" s="2">
        <f t="shared" si="5"/>
        <v>0</v>
      </c>
    </row>
    <row r="17" spans="1:15" x14ac:dyDescent="0.3">
      <c r="A17" s="2">
        <v>14</v>
      </c>
      <c r="B17" s="2">
        <f t="shared" ref="B17:B48" si="28">IF(A17-filter &lt; 0, A17,filter)</f>
        <v>13</v>
      </c>
      <c r="D17" s="2">
        <f>SUM($C$3:C17)</f>
        <v>10</v>
      </c>
      <c r="E17" s="2" cm="1">
        <f t="array" aca="1" ref="E17" ca="1">SUMPRODUCT(IF(B17-filter&lt;0,_xlfn.VSTACK(_xlfn.SEQUENCE(filter-B17)*0,OFFSET(D17,0,0,-B17)),(OFFSET(D17,0,0,-B17))),OFFSET($O$3,0,0,filter))</f>
        <v>3.0612244897959182</v>
      </c>
      <c r="F17" s="2">
        <f t="shared" ref="F17" ca="1" si="29">(F16-E17)*timescale+E17</f>
        <v>2.8875074617346939</v>
      </c>
      <c r="G17" s="2">
        <f>G16+coeff2*(D17-G16)</f>
        <v>9.2224000000000004</v>
      </c>
      <c r="H17" s="2">
        <f>H16+coeff2*(G17-H16)</f>
        <v>7.6672000000000011</v>
      </c>
      <c r="I17" s="2">
        <f>I16+coeff2*(H17-I16)</f>
        <v>5.8009600000000008</v>
      </c>
      <c r="J17" s="2">
        <f>J16+coeff2*(I17-J16)</f>
        <v>4.0591360000000005</v>
      </c>
      <c r="O17" s="2">
        <f t="shared" si="5"/>
        <v>0</v>
      </c>
    </row>
    <row r="18" spans="1:15" x14ac:dyDescent="0.3">
      <c r="A18" s="2">
        <v>15</v>
      </c>
      <c r="B18" s="2">
        <f t="shared" ref="B18:B49" si="30">IF(A18-filter &lt; 0, A18,filter)</f>
        <v>13</v>
      </c>
      <c r="D18" s="2">
        <f>SUM($C$3:C18)</f>
        <v>10</v>
      </c>
      <c r="E18" s="2" cm="1">
        <f t="array" aca="1" ref="E18" ca="1">SUMPRODUCT(IF(B18-filter&lt;0,_xlfn.VSTACK(_xlfn.SEQUENCE(filter-B18)*0,OFFSET(D18,0,0,-B18)),(OFFSET(D18,0,0,-B18))),OFFSET($O$3,0,0,filter))</f>
        <v>4.2857142857142856</v>
      </c>
      <c r="F18" s="2">
        <f t="shared" ref="F18" ca="1" si="31">(F17-E18)*timescale+E18</f>
        <v>4.0759832621173464</v>
      </c>
      <c r="G18" s="2">
        <f>G17+coeff2*(D18-G17)</f>
        <v>9.5334400000000006</v>
      </c>
      <c r="H18" s="2">
        <f>H17+coeff2*(G18-H17)</f>
        <v>8.4136960000000016</v>
      </c>
      <c r="I18" s="2">
        <f>I17+coeff2*(H18-I17)</f>
        <v>6.8460544000000016</v>
      </c>
      <c r="J18" s="2">
        <f>J17+coeff2*(I18-J17)</f>
        <v>5.1739033600000006</v>
      </c>
      <c r="O18" s="2">
        <f t="shared" si="5"/>
        <v>0</v>
      </c>
    </row>
    <row r="19" spans="1:15" x14ac:dyDescent="0.3">
      <c r="A19" s="2">
        <v>16</v>
      </c>
      <c r="B19" s="2">
        <f t="shared" ref="B19:B50" si="32">IF(A19-filter &lt; 0, A19,filter)</f>
        <v>13</v>
      </c>
      <c r="D19" s="2">
        <f>SUM($C$3:C19)</f>
        <v>10</v>
      </c>
      <c r="E19" s="2" cm="1">
        <f t="array" aca="1" ref="E19" ca="1">SUMPRODUCT(IF(B19-filter&lt;0,_xlfn.VSTACK(_xlfn.SEQUENCE(filter-B19)*0,OFFSET(D19,0,0,-B19)),(OFFSET(D19,0,0,-B19))),OFFSET($O$3,0,0,filter))</f>
        <v>5.7142857142857135</v>
      </c>
      <c r="F19" s="2">
        <f t="shared" ref="F19" ca="1" si="33">(F18-E19)*timescale+E19</f>
        <v>5.4685403464604585</v>
      </c>
      <c r="G19" s="2">
        <f>G18+coeff2*(D19-G18)</f>
        <v>9.7200640000000007</v>
      </c>
      <c r="H19" s="2">
        <f>H18+coeff2*(G19-H18)</f>
        <v>8.9362432000000016</v>
      </c>
      <c r="I19" s="2">
        <f>I18+coeff2*(H19-I18)</f>
        <v>7.6821299200000013</v>
      </c>
      <c r="J19" s="2">
        <f>J18+coeff2*(I19-J18)</f>
        <v>6.1771939840000005</v>
      </c>
      <c r="O19" s="2">
        <f t="shared" si="5"/>
        <v>0</v>
      </c>
    </row>
    <row r="20" spans="1:15" x14ac:dyDescent="0.3">
      <c r="A20" s="2">
        <v>17</v>
      </c>
      <c r="B20" s="2">
        <f t="shared" ref="B20:B51" si="34">IF(A20-filter &lt; 0, A20,filter)</f>
        <v>13</v>
      </c>
      <c r="D20" s="2">
        <f>SUM($C$3:C20)</f>
        <v>10</v>
      </c>
      <c r="E20" s="2" cm="1">
        <f t="array" aca="1" ref="E20" ca="1">SUMPRODUCT(IF(B20-filter&lt;0,_xlfn.VSTACK(_xlfn.SEQUENCE(filter-B20)*0,OFFSET(D20,0,0,-B20)),(OFFSET(D20,0,0,-B20))),OFFSET($O$3,0,0,filter))</f>
        <v>6.9387755102040813</v>
      </c>
      <c r="F20" s="2">
        <f t="shared" ref="F20" ca="1" si="35">(F19-E20)*timescale+E20</f>
        <v>6.7182402356425381</v>
      </c>
      <c r="G20" s="2">
        <f>G19+coeff2*(D20-G19)</f>
        <v>9.8320384000000001</v>
      </c>
      <c r="H20" s="2">
        <f>H19+coeff2*(G20-H19)</f>
        <v>9.2945612800000017</v>
      </c>
      <c r="I20" s="2">
        <f>I19+coeff2*(H20-I19)</f>
        <v>8.3271024640000011</v>
      </c>
      <c r="J20" s="2">
        <f>J19+coeff2*(I20-J19)</f>
        <v>7.0371573760000006</v>
      </c>
      <c r="O20" s="2">
        <f t="shared" si="5"/>
        <v>0</v>
      </c>
    </row>
    <row r="21" spans="1:15" x14ac:dyDescent="0.3">
      <c r="A21" s="2">
        <v>18</v>
      </c>
      <c r="B21" s="2">
        <f t="shared" ref="B21:B52" si="36">IF(A21-filter &lt; 0, A21,filter)</f>
        <v>13</v>
      </c>
      <c r="C21">
        <v>-5</v>
      </c>
      <c r="D21" s="2">
        <f>SUM($C$3:C21)</f>
        <v>5</v>
      </c>
      <c r="E21" s="2" cm="1">
        <f t="array" aca="1" ref="E21" ca="1">SUMPRODUCT(IF(B21-filter&lt;0,_xlfn.VSTACK(_xlfn.SEQUENCE(filter-B21)*0,OFFSET(D21,0,0,-B21)),(OFFSET(D21,0,0,-B21))),OFFSET($O$3,0,0,filter))</f>
        <v>7.8571428571428568</v>
      </c>
      <c r="F21" s="2">
        <f t="shared" ref="F21" ca="1" si="37">(F20-E21)*timescale+E21</f>
        <v>7.6863074639178093</v>
      </c>
      <c r="G21" s="2">
        <f>G20+coeff2*(D21-G20)</f>
        <v>7.8992230399999999</v>
      </c>
      <c r="H21" s="2">
        <f>H20+coeff2*(G21-H20)</f>
        <v>8.7364259840000003</v>
      </c>
      <c r="I21" s="2">
        <f>I20+coeff2*(H21-I20)</f>
        <v>8.4908318720000011</v>
      </c>
      <c r="J21" s="2">
        <f>J20+coeff2*(I21-J20)</f>
        <v>7.6186271744000011</v>
      </c>
      <c r="O21" s="2">
        <f t="shared" si="5"/>
        <v>0</v>
      </c>
    </row>
    <row r="22" spans="1:15" x14ac:dyDescent="0.3">
      <c r="A22" s="2">
        <v>19</v>
      </c>
      <c r="B22" s="2">
        <f t="shared" ref="B22:B53" si="38">IF(A22-filter &lt; 0, A22,filter)</f>
        <v>13</v>
      </c>
      <c r="D22" s="2">
        <f>SUM($C$3:C22)</f>
        <v>5</v>
      </c>
      <c r="E22" s="2" cm="1">
        <f t="array" aca="1" ref="E22" ca="1">SUMPRODUCT(IF(B22-filter&lt;0,_xlfn.VSTACK(_xlfn.SEQUENCE(filter-B22)*0,OFFSET(D22,0,0,-B22)),(OFFSET(D22,0,0,-B22))),OFFSET($O$3,0,0,filter))</f>
        <v>8.4693877551020389</v>
      </c>
      <c r="F22" s="2">
        <f t="shared" ref="F22" ca="1" si="39">(F21-E22)*timescale+E22</f>
        <v>8.3519257114244052</v>
      </c>
      <c r="G22" s="2">
        <f>G21+coeff2*(D22-G21)</f>
        <v>6.7395338239999996</v>
      </c>
      <c r="H22" s="2">
        <f>H21+coeff2*(G22-H21)</f>
        <v>7.9376691199999998</v>
      </c>
      <c r="I22" s="2">
        <f>I21+coeff2*(H22-I21)</f>
        <v>8.2695667712000009</v>
      </c>
      <c r="J22" s="2">
        <f>J21+coeff2*(I22-J21)</f>
        <v>7.8790030131200011</v>
      </c>
      <c r="O22" s="2">
        <f t="shared" si="5"/>
        <v>0</v>
      </c>
    </row>
    <row r="23" spans="1:15" x14ac:dyDescent="0.3">
      <c r="A23" s="2">
        <v>20</v>
      </c>
      <c r="B23" s="2">
        <f t="shared" ref="B23:B54" si="40">IF(A23-filter &lt; 0, A23,filter)</f>
        <v>13</v>
      </c>
      <c r="D23" s="2">
        <f>SUM($C$3:C23)</f>
        <v>5</v>
      </c>
      <c r="E23" s="2" cm="1">
        <f t="array" aca="1" ref="E23" ca="1">SUMPRODUCT(IF(B23-filter&lt;0,_xlfn.VSTACK(_xlfn.SEQUENCE(filter-B23)*0,OFFSET(D23,0,0,-B23)),(OFFSET(D23,0,0,-B23))),OFFSET($O$3,0,0,filter))</f>
        <v>8.7755102040816322</v>
      </c>
      <c r="F23" s="2">
        <f t="shared" ref="F23" ca="1" si="41">(F22-E23)*timescale+E23</f>
        <v>8.7119725301830488</v>
      </c>
      <c r="G23" s="2">
        <f>G22+coeff2*(D23-G22)</f>
        <v>6.0437202943999999</v>
      </c>
      <c r="H23" s="2">
        <f>H22+coeff2*(G23-H22)</f>
        <v>7.1800895897599997</v>
      </c>
      <c r="I23" s="2">
        <f>I22+coeff2*(H23-I22)</f>
        <v>7.8337758986240003</v>
      </c>
      <c r="J23" s="2">
        <f>J22+coeff2*(I23-J22)</f>
        <v>7.8609121673216009</v>
      </c>
      <c r="O23" s="2">
        <f t="shared" si="5"/>
        <v>0</v>
      </c>
    </row>
    <row r="24" spans="1:15" x14ac:dyDescent="0.3">
      <c r="A24" s="2">
        <v>21</v>
      </c>
      <c r="B24" s="2">
        <f t="shared" ref="B24:B55" si="42">IF(A24-filter &lt; 0, A24,filter)</f>
        <v>13</v>
      </c>
      <c r="D24" s="2">
        <f>SUM($C$3:C24)</f>
        <v>5</v>
      </c>
      <c r="E24" s="2" cm="1">
        <f t="array" aca="1" ref="E24" ca="1">SUMPRODUCT(IF(B24-filter&lt;0,_xlfn.VSTACK(_xlfn.SEQUENCE(filter-B24)*0,OFFSET(D24,0,0,-B24)),(OFFSET(D24,0,0,-B24))),OFFSET($O$3,0,0,filter))</f>
        <v>8.7755102040816322</v>
      </c>
      <c r="F24" s="2">
        <f t="shared" ref="F24" ca="1" si="43">(F23-E24)*timescale+E24</f>
        <v>8.7659795529968445</v>
      </c>
      <c r="G24" s="2">
        <f>G23+coeff2*(D24-G23)</f>
        <v>5.6262321766400003</v>
      </c>
      <c r="H24" s="2">
        <f>H23+coeff2*(G24-H23)</f>
        <v>6.5585466245120001</v>
      </c>
      <c r="I24" s="2">
        <f>I23+coeff2*(H24-I23)</f>
        <v>7.3236841889792004</v>
      </c>
      <c r="J24" s="2">
        <f>J23+coeff2*(I24-J23)</f>
        <v>7.6460209759846407</v>
      </c>
    </row>
    <row r="25" spans="1:15" x14ac:dyDescent="0.3">
      <c r="A25" s="2">
        <v>22</v>
      </c>
      <c r="B25" s="2">
        <f t="shared" ref="B25:B56" si="44">IF(A25-filter &lt; 0, A25,filter)</f>
        <v>13</v>
      </c>
      <c r="D25" s="2">
        <f>SUM($C$3:C25)</f>
        <v>5</v>
      </c>
      <c r="E25" s="2" cm="1">
        <f t="array" aca="1" ref="E25" ca="1">SUMPRODUCT(IF(B25-filter&lt;0,_xlfn.VSTACK(_xlfn.SEQUENCE(filter-B25)*0,OFFSET(D25,0,0,-B25)),(OFFSET(D25,0,0,-B25))),OFFSET($O$3,0,0,filter))</f>
        <v>8.4693877551020424</v>
      </c>
      <c r="F25" s="2">
        <f t="shared" ref="F25" ca="1" si="45">(F24-E25)*timescale+E25</f>
        <v>8.5138765247862622</v>
      </c>
      <c r="G25" s="2">
        <f>G24+coeff2*(D25-G24)</f>
        <v>5.3757393059840002</v>
      </c>
      <c r="H25" s="2">
        <f>H24+coeff2*(G25-H24)</f>
        <v>6.0854236971007998</v>
      </c>
      <c r="I25" s="2">
        <f>I24+coeff2*(H25-I24)</f>
        <v>6.8283799922278403</v>
      </c>
      <c r="J25" s="2">
        <f>J24+coeff2*(I25-J24)</f>
        <v>7.3189645824819207</v>
      </c>
    </row>
    <row r="26" spans="1:15" x14ac:dyDescent="0.3">
      <c r="A26" s="2">
        <v>23</v>
      </c>
      <c r="B26" s="2">
        <f t="shared" ref="B26:B57" si="46">IF(A26-filter &lt; 0, A26,filter)</f>
        <v>13</v>
      </c>
      <c r="D26" s="2">
        <f>SUM($C$3:C26)</f>
        <v>5</v>
      </c>
      <c r="E26" s="2" cm="1">
        <f t="array" aca="1" ref="E26" ca="1">SUMPRODUCT(IF(B26-filter&lt;0,_xlfn.VSTACK(_xlfn.SEQUENCE(filter-B26)*0,OFFSET(D26,0,0,-B26)),(OFFSET(D26,0,0,-B26))),OFFSET($O$3,0,0,filter))</f>
        <v>7.8571428571428577</v>
      </c>
      <c r="F26" s="2">
        <f t="shared" ref="F26" ca="1" si="47">(F25-E26)*timescale+E26</f>
        <v>7.9556529072893687</v>
      </c>
      <c r="G26" s="2">
        <f>G25+coeff2*(D26-G25)</f>
        <v>5.2254435835904003</v>
      </c>
      <c r="H26" s="2">
        <f>H25+coeff2*(G26-H25)</f>
        <v>5.7414316516966402</v>
      </c>
      <c r="I26" s="2">
        <f>I25+coeff2*(H26-I25)</f>
        <v>6.3936006560153604</v>
      </c>
      <c r="J26" s="2">
        <f>J25+coeff2*(I26-J25)</f>
        <v>6.9488190118952966</v>
      </c>
    </row>
    <row r="27" spans="1:15" x14ac:dyDescent="0.3">
      <c r="A27" s="2">
        <v>24</v>
      </c>
      <c r="B27" s="2">
        <f t="shared" ref="B27:B58" si="48">IF(A27-filter &lt; 0, A27,filter)</f>
        <v>13</v>
      </c>
      <c r="D27" s="2">
        <f>SUM($C$3:C27)</f>
        <v>5</v>
      </c>
      <c r="E27" s="2" cm="1">
        <f t="array" aca="1" ref="E27" ca="1">SUMPRODUCT(IF(B27-filter&lt;0,_xlfn.VSTACK(_xlfn.SEQUENCE(filter-B27)*0,OFFSET(D27,0,0,-B27)),(OFFSET(D27,0,0,-B27))),OFFSET($O$3,0,0,filter))</f>
        <v>7.1428571428571432</v>
      </c>
      <c r="F27" s="2">
        <f t="shared" ref="F27" ca="1" si="49">(F26-E27)*timescale+E27</f>
        <v>7.2647765075219768</v>
      </c>
      <c r="G27" s="2">
        <f>G26+coeff2*(D27-G26)</f>
        <v>5.1352661501542398</v>
      </c>
      <c r="H27" s="2">
        <f>H26+coeff2*(G27-H26)</f>
        <v>5.4989654510796804</v>
      </c>
      <c r="I27" s="2">
        <f>I26+coeff2*(H27-I26)</f>
        <v>6.0357465740410881</v>
      </c>
      <c r="J27" s="2">
        <f>J26+coeff2*(I27-J26)</f>
        <v>6.5835900367536135</v>
      </c>
    </row>
    <row r="28" spans="1:15" x14ac:dyDescent="0.3">
      <c r="A28" s="2">
        <v>25</v>
      </c>
      <c r="B28" s="2">
        <f t="shared" ref="B28:B59" si="50">IF(A28-filter &lt; 0, A28,filter)</f>
        <v>13</v>
      </c>
      <c r="D28" s="2">
        <f>SUM($C$3:C28)</f>
        <v>5</v>
      </c>
      <c r="E28" s="2" cm="1">
        <f t="array" aca="1" ref="E28" ca="1">SUMPRODUCT(IF(B28-filter&lt;0,_xlfn.VSTACK(_xlfn.SEQUENCE(filter-B28)*0,OFFSET(D28,0,0,-B28)),(OFFSET(D28,0,0,-B28))),OFFSET($O$3,0,0,filter))</f>
        <v>6.5306122448979593</v>
      </c>
      <c r="F28" s="2">
        <f t="shared" ref="F28" ca="1" si="51">(F27-E28)*timescale+E28</f>
        <v>6.6407368842915622</v>
      </c>
      <c r="G28" s="2">
        <f>G27+coeff2*(D28-G27)</f>
        <v>5.0811596900925435</v>
      </c>
      <c r="H28" s="2">
        <f>H27+coeff2*(G28-H27)</f>
        <v>5.3318431466848253</v>
      </c>
      <c r="I28" s="2">
        <f>I27+coeff2*(H28-I27)</f>
        <v>5.7541852030985829</v>
      </c>
      <c r="J28" s="2">
        <f>J27+coeff2*(I28-J27)</f>
        <v>6.2518281032916017</v>
      </c>
    </row>
    <row r="29" spans="1:15" x14ac:dyDescent="0.3">
      <c r="A29" s="2">
        <v>26</v>
      </c>
      <c r="B29" s="2">
        <f t="shared" ref="B29:B60" si="52">IF(A29-filter &lt; 0, A29,filter)</f>
        <v>13</v>
      </c>
      <c r="D29" s="2">
        <f>SUM($C$3:C29)</f>
        <v>5</v>
      </c>
      <c r="E29" s="2" cm="1">
        <f t="array" aca="1" ref="E29" ca="1">SUMPRODUCT(IF(B29-filter&lt;0,_xlfn.VSTACK(_xlfn.SEQUENCE(filter-B29)*0,OFFSET(D29,0,0,-B29)),(OFFSET(D29,0,0,-B29))),OFFSET($O$3,0,0,filter))</f>
        <v>6.0204081632653059</v>
      </c>
      <c r="F29" s="2">
        <f t="shared" ref="F29" ca="1" si="53">(F28-E29)*timescale+E29</f>
        <v>6.1134574714192444</v>
      </c>
      <c r="G29" s="2">
        <f>G28+coeff2*(D29-G28)</f>
        <v>5.0486958140555265</v>
      </c>
      <c r="H29" s="2">
        <f>H28+coeff2*(G29-H28)</f>
        <v>5.2185842136331058</v>
      </c>
      <c r="I29" s="2">
        <f>I28+coeff2*(H29-I28)</f>
        <v>5.5399448073123922</v>
      </c>
      <c r="J29" s="2">
        <f>J28+coeff2*(I29-J28)</f>
        <v>5.9670747848999177</v>
      </c>
    </row>
    <row r="30" spans="1:15" x14ac:dyDescent="0.3">
      <c r="A30" s="2">
        <v>27</v>
      </c>
      <c r="B30" s="2">
        <f t="shared" ref="B30:B61" si="54">IF(A30-filter &lt; 0, A30,filter)</f>
        <v>13</v>
      </c>
      <c r="D30" s="2">
        <f>SUM($C$3:C30)</f>
        <v>5</v>
      </c>
      <c r="E30" s="2" cm="1">
        <f t="array" aca="1" ref="E30" ca="1">SUMPRODUCT(IF(B30-filter&lt;0,_xlfn.VSTACK(_xlfn.SEQUENCE(filter-B30)*0,OFFSET(D30,0,0,-B30)),(OFFSET(D30,0,0,-B30))),OFFSET($O$3,0,0,filter))</f>
        <v>5.612244897959183</v>
      </c>
      <c r="F30" s="2">
        <f t="shared" ref="F30" ca="1" si="55">(F29-E30)*timescale+E30</f>
        <v>5.687426783978192</v>
      </c>
      <c r="G30" s="2">
        <f>G29+coeff2*(D30-G29)</f>
        <v>5.0292174884333161</v>
      </c>
      <c r="H30" s="2">
        <f>H29+coeff2*(G30-H29)</f>
        <v>5.1428375235531902</v>
      </c>
      <c r="I30" s="2">
        <f>I29+coeff2*(H30-I29)</f>
        <v>5.3811018938087116</v>
      </c>
      <c r="J30" s="2">
        <f>J29+coeff2*(I30-J29)</f>
        <v>5.7326856284634351</v>
      </c>
    </row>
    <row r="31" spans="1:15" x14ac:dyDescent="0.3">
      <c r="A31" s="2">
        <v>28</v>
      </c>
      <c r="B31" s="2">
        <f t="shared" ref="B31:B62" si="56">IF(A31-filter &lt; 0, A31,filter)</f>
        <v>13</v>
      </c>
      <c r="D31" s="2">
        <f>SUM($C$3:C31)</f>
        <v>5</v>
      </c>
      <c r="E31" s="2" cm="1">
        <f t="array" aca="1" ref="E31" ca="1">SUMPRODUCT(IF(B31-filter&lt;0,_xlfn.VSTACK(_xlfn.SEQUENCE(filter-B31)*0,OFFSET(D31,0,0,-B31)),(OFFSET(D31,0,0,-B31))),OFFSET($O$3,0,0,filter))</f>
        <v>5.3061224489795915</v>
      </c>
      <c r="F31" s="2">
        <f t="shared" ref="F31" ca="1" si="57">(F30-E31)*timescale+E31</f>
        <v>5.3633180992293816</v>
      </c>
      <c r="G31" s="2">
        <f>G30+coeff2*(D31-G30)</f>
        <v>5.01753049305999</v>
      </c>
      <c r="H31" s="2">
        <f>H30+coeff2*(G31-H30)</f>
        <v>5.0927147113559101</v>
      </c>
      <c r="I31" s="2">
        <f>I30+coeff2*(H31-I30)</f>
        <v>5.2657470208275914</v>
      </c>
      <c r="J31" s="2">
        <f>J30+coeff2*(I31-J30)</f>
        <v>5.545910185409098</v>
      </c>
    </row>
    <row r="32" spans="1:15" x14ac:dyDescent="0.3">
      <c r="A32" s="2">
        <v>29</v>
      </c>
      <c r="B32" s="2">
        <f t="shared" ref="B32:B63" si="58">IF(A32-filter &lt; 0, A32,filter)</f>
        <v>13</v>
      </c>
      <c r="D32" s="2">
        <f>SUM($C$3:C32)</f>
        <v>5</v>
      </c>
      <c r="E32" s="2" cm="1">
        <f t="array" aca="1" ref="E32" ca="1">SUMPRODUCT(IF(B32-filter&lt;0,_xlfn.VSTACK(_xlfn.SEQUENCE(filter-B32)*0,OFFSET(D32,0,0,-B32)),(OFFSET(D32,0,0,-B32))),OFFSET($O$3,0,0,filter))</f>
        <v>5.1020408163265305</v>
      </c>
      <c r="F32" s="2">
        <f t="shared" ref="F32" ca="1" si="59">(F31-E32)*timescale+E32</f>
        <v>5.1412324087619581</v>
      </c>
      <c r="G32" s="2">
        <f>G31+coeff2*(D32-G31)</f>
        <v>5.0105182958359942</v>
      </c>
      <c r="H32" s="2">
        <f>H31+coeff2*(G32-H31)</f>
        <v>5.0598361451479441</v>
      </c>
      <c r="I32" s="2">
        <f>I31+coeff2*(H32-I31)</f>
        <v>5.1833826705557327</v>
      </c>
      <c r="J32" s="2">
        <f>J31+coeff2*(I32-J31)</f>
        <v>5.4008991794677517</v>
      </c>
    </row>
    <row r="33" spans="1:10" x14ac:dyDescent="0.3">
      <c r="A33" s="2">
        <v>30</v>
      </c>
      <c r="B33" s="2">
        <f t="shared" ref="B33:B64" si="60">IF(A33-filter &lt; 0, A33,filter)</f>
        <v>13</v>
      </c>
      <c r="D33" s="2">
        <f>SUM($C$3:C33)</f>
        <v>5</v>
      </c>
      <c r="E33" s="2" cm="1">
        <f t="array" aca="1" ref="E33" ca="1">SUMPRODUCT(IF(B33-filter&lt;0,_xlfn.VSTACK(_xlfn.SEQUENCE(filter-B33)*0,OFFSET(D33,0,0,-B33)),(OFFSET(D33,0,0,-B33))),OFFSET($O$3,0,0,filter))</f>
        <v>5</v>
      </c>
      <c r="F33" s="2">
        <f t="shared" ref="F33" ca="1" si="61">(F32-E33)*timescale+E33</f>
        <v>5.0211848613142935</v>
      </c>
      <c r="G33" s="2">
        <f>G32+coeff2*(D33-G32)</f>
        <v>5.0063109775015961</v>
      </c>
      <c r="H33" s="2">
        <f>H32+coeff2*(G33-H32)</f>
        <v>5.0384260780894046</v>
      </c>
      <c r="I33" s="2">
        <f>I32+coeff2*(H33-I32)</f>
        <v>5.1254000335692016</v>
      </c>
      <c r="J33" s="2">
        <f>J32+coeff2*(I33-J32)</f>
        <v>5.2906995211083316</v>
      </c>
    </row>
    <row r="34" spans="1:10" x14ac:dyDescent="0.3">
      <c r="A34" s="2">
        <v>31</v>
      </c>
      <c r="B34" s="2">
        <f t="shared" ref="B34:B65" si="62">IF(A34-filter &lt; 0, A34,filter)</f>
        <v>13</v>
      </c>
      <c r="D34" s="2">
        <f>SUM($C$3:C34)</f>
        <v>5</v>
      </c>
      <c r="E34" s="2" cm="1">
        <f t="array" aca="1" ref="E34" ca="1">SUMPRODUCT(IF(B34-filter&lt;0,_xlfn.VSTACK(_xlfn.SEQUENCE(filter-B34)*0,OFFSET(D34,0,0,-B34)),(OFFSET(D34,0,0,-B34))),OFFSET($O$3,0,0,filter))</f>
        <v>5</v>
      </c>
      <c r="F34" s="2">
        <f t="shared" ref="F34" ca="1" si="63">(F33-E34)*timescale+E34</f>
        <v>5.0031777291971444</v>
      </c>
      <c r="G34" s="2">
        <f>G33+coeff2*(D34-G33)</f>
        <v>5.0037865865009579</v>
      </c>
      <c r="H34" s="2">
        <f>H33+coeff2*(G34-H33)</f>
        <v>5.0245702814540261</v>
      </c>
      <c r="I34" s="2">
        <f>I33+coeff2*(H34-I33)</f>
        <v>5.0850681327231317</v>
      </c>
      <c r="J34" s="2">
        <f>J33+coeff2*(I34-J33)</f>
        <v>5.208446965754252</v>
      </c>
    </row>
    <row r="35" spans="1:10" x14ac:dyDescent="0.3">
      <c r="A35" s="2">
        <v>32</v>
      </c>
      <c r="B35" s="2">
        <f t="shared" ref="B35:B53" si="64">IF(A35-filter &lt; 0, A35,filter)</f>
        <v>13</v>
      </c>
      <c r="D35" s="2">
        <f>SUM($C$3:C35)</f>
        <v>5</v>
      </c>
      <c r="E35" s="2" cm="1">
        <f t="array" aca="1" ref="E35" ca="1">SUMPRODUCT(IF(B35-filter&lt;0,_xlfn.VSTACK(_xlfn.SEQUENCE(filter-B35)*0,OFFSET(D35,0,0,-B35)),(OFFSET(D35,0,0,-B35))),OFFSET($O$3,0,0,filter))</f>
        <v>5</v>
      </c>
      <c r="F35" s="2">
        <f t="shared" ref="F35" ca="1" si="65">(F34-E35)*timescale+E35</f>
        <v>5.0004766593795713</v>
      </c>
      <c r="G35" s="2">
        <f>G34+coeff2*(D35-G34)</f>
        <v>5.0022719519005747</v>
      </c>
      <c r="H35" s="2">
        <f>H34+coeff2*(G35-H34)</f>
        <v>5.0156509496326454</v>
      </c>
      <c r="I35" s="2">
        <f>I34+coeff2*(H35-I34)</f>
        <v>5.0573012594869375</v>
      </c>
      <c r="J35" s="2">
        <f>J34+coeff2*(I35-J34)</f>
        <v>5.1479886832473261</v>
      </c>
    </row>
    <row r="36" spans="1:10" x14ac:dyDescent="0.3">
      <c r="A36" s="2">
        <v>33</v>
      </c>
      <c r="B36" s="2">
        <f t="shared" ref="B36:B54" si="66">IF(A36-filter &lt; 0, A36,filter)</f>
        <v>13</v>
      </c>
      <c r="D36" s="2">
        <f>SUM($C$3:C36)</f>
        <v>5</v>
      </c>
      <c r="E36" s="2" cm="1">
        <f t="array" aca="1" ref="E36" ca="1">SUMPRODUCT(IF(B36-filter&lt;0,_xlfn.VSTACK(_xlfn.SEQUENCE(filter-B36)*0,OFFSET(D36,0,0,-B36)),(OFFSET(D36,0,0,-B36))),OFFSET($O$3,0,0,filter))</f>
        <v>5</v>
      </c>
      <c r="F36" s="2">
        <f t="shared" ref="F36" ca="1" si="67">(F35-E36)*timescale+E36</f>
        <v>5.0000714989069355</v>
      </c>
      <c r="G36" s="2">
        <f>G35+coeff2*(D36-G35)</f>
        <v>5.001363171140345</v>
      </c>
      <c r="H36" s="2">
        <f>H35+coeff2*(G36-H35)</f>
        <v>5.0099358382357249</v>
      </c>
      <c r="I36" s="2">
        <f>I35+coeff2*(H36-I35)</f>
        <v>5.0383550909864523</v>
      </c>
      <c r="J36" s="2">
        <f>J35+coeff2*(I36-J35)</f>
        <v>5.1041352463429766</v>
      </c>
    </row>
    <row r="37" spans="1:10" x14ac:dyDescent="0.3">
      <c r="A37" s="2">
        <v>34</v>
      </c>
      <c r="B37" s="2">
        <f t="shared" ref="B37:B55" si="68">IF(A37-filter &lt; 0, A37,filter)</f>
        <v>13</v>
      </c>
      <c r="D37" s="2">
        <f>SUM($C$3:C37)</f>
        <v>5</v>
      </c>
      <c r="E37" s="2" cm="1">
        <f t="array" aca="1" ref="E37" ca="1">SUMPRODUCT(IF(B37-filter&lt;0,_xlfn.VSTACK(_xlfn.SEQUENCE(filter-B37)*0,OFFSET(D37,0,0,-B37)),(OFFSET(D37,0,0,-B37))),OFFSET($O$3,0,0,filter))</f>
        <v>5</v>
      </c>
      <c r="F37" s="2">
        <f t="shared" ref="F37" ca="1" si="69">(F36-E37)*timescale+E37</f>
        <v>5.0000107248360406</v>
      </c>
      <c r="G37" s="2">
        <f>G36+coeff2*(D37-G36)</f>
        <v>5.000817902684207</v>
      </c>
      <c r="H37" s="2">
        <f>H36+coeff2*(G37-H36)</f>
        <v>5.0062886640151181</v>
      </c>
      <c r="I37" s="2">
        <f>I36+coeff2*(H37-I36)</f>
        <v>5.025528520197919</v>
      </c>
      <c r="J37" s="2">
        <f>J36+coeff2*(I37-J36)</f>
        <v>5.0726925558849532</v>
      </c>
    </row>
    <row r="38" spans="1:10" x14ac:dyDescent="0.3">
      <c r="A38" s="2">
        <v>35</v>
      </c>
      <c r="B38" s="2">
        <f t="shared" ref="B38:B56" si="70">IF(A38-filter &lt; 0, A38,filter)</f>
        <v>13</v>
      </c>
      <c r="D38" s="2">
        <f>SUM($C$3:C38)</f>
        <v>5</v>
      </c>
      <c r="E38" s="2" cm="1">
        <f t="array" aca="1" ref="E38" ca="1">SUMPRODUCT(IF(B38-filter&lt;0,_xlfn.VSTACK(_xlfn.SEQUENCE(filter-B38)*0,OFFSET(D38,0,0,-B38)),(OFFSET(D38,0,0,-B38))),OFFSET($O$3,0,0,filter))</f>
        <v>5</v>
      </c>
      <c r="F38" s="2">
        <f t="shared" ref="F38" ca="1" si="71">(F37-E38)*timescale+E38</f>
        <v>5.0000016087254062</v>
      </c>
      <c r="G38" s="2">
        <f>G37+coeff2*(D38-G37)</f>
        <v>5.0004907416105242</v>
      </c>
      <c r="H38" s="2">
        <f>H37+coeff2*(G38-H37)</f>
        <v>5.0039694950532807</v>
      </c>
      <c r="I38" s="2">
        <f>I37+coeff2*(H38-I37)</f>
        <v>5.016904910140064</v>
      </c>
      <c r="J38" s="2">
        <f>J37+coeff2*(I38-J37)</f>
        <v>5.0503774975869975</v>
      </c>
    </row>
    <row r="39" spans="1:10" x14ac:dyDescent="0.3">
      <c r="A39" s="2">
        <v>36</v>
      </c>
      <c r="B39" s="2">
        <f t="shared" ref="B39:B57" si="72">IF(A39-filter &lt; 0, A39,filter)</f>
        <v>13</v>
      </c>
      <c r="D39" s="2">
        <f>SUM($C$3:C39)</f>
        <v>5</v>
      </c>
      <c r="E39" s="2" cm="1">
        <f t="array" aca="1" ref="E39" ca="1">SUMPRODUCT(IF(B39-filter&lt;0,_xlfn.VSTACK(_xlfn.SEQUENCE(filter-B39)*0,OFFSET(D39,0,0,-B39)),(OFFSET(D39,0,0,-B39))),OFFSET($O$3,0,0,filter))</f>
        <v>5</v>
      </c>
      <c r="F39" s="2">
        <f t="shared" ref="F39" ca="1" si="73">(F38-E39)*timescale+E39</f>
        <v>5.0000002413088112</v>
      </c>
      <c r="G39" s="2">
        <f>G38+coeff2*(D39-G38)</f>
        <v>5.0002944449663147</v>
      </c>
      <c r="H39" s="2">
        <f>H38+coeff2*(G39-H38)</f>
        <v>5.0024994750184941</v>
      </c>
      <c r="I39" s="2">
        <f>I38+coeff2*(H39-I38)</f>
        <v>5.0111427360914362</v>
      </c>
      <c r="J39" s="2">
        <f>J38+coeff2*(I39-J38)</f>
        <v>5.034683592988773</v>
      </c>
    </row>
    <row r="40" spans="1:10" x14ac:dyDescent="0.3">
      <c r="A40" s="2">
        <v>37</v>
      </c>
      <c r="B40" s="2">
        <f t="shared" ref="B40:B58" si="74">IF(A40-filter &lt; 0, A40,filter)</f>
        <v>13</v>
      </c>
      <c r="D40" s="2">
        <f>SUM($C$3:C40)</f>
        <v>5</v>
      </c>
      <c r="E40" s="2" cm="1">
        <f t="array" aca="1" ref="E40" ca="1">SUMPRODUCT(IF(B40-filter&lt;0,_xlfn.VSTACK(_xlfn.SEQUENCE(filter-B40)*0,OFFSET(D40,0,0,-B40)),(OFFSET(D40,0,0,-B40))),OFFSET($O$3,0,0,filter))</f>
        <v>5</v>
      </c>
      <c r="F40" s="2">
        <f t="shared" ref="F40" ca="1" si="75">(F39-E40)*timescale+E40</f>
        <v>5.0000000361963215</v>
      </c>
      <c r="G40" s="2">
        <f>G39+coeff2*(D40-G39)</f>
        <v>5.0001766669797885</v>
      </c>
      <c r="H40" s="2">
        <f>H39+coeff2*(G40-H39)</f>
        <v>5.0015703518030117</v>
      </c>
      <c r="I40" s="2">
        <f>I39+coeff2*(H40-I39)</f>
        <v>5.0073137823760661</v>
      </c>
      <c r="J40" s="2">
        <f>J39+coeff2*(I40-J39)</f>
        <v>5.02373566874369</v>
      </c>
    </row>
    <row r="41" spans="1:10" x14ac:dyDescent="0.3">
      <c r="A41" s="2">
        <v>38</v>
      </c>
      <c r="B41" s="2">
        <f t="shared" ref="B41:B59" si="76">IF(A41-filter &lt; 0, A41,filter)</f>
        <v>13</v>
      </c>
      <c r="D41" s="2">
        <f>SUM($C$3:C41)</f>
        <v>5</v>
      </c>
      <c r="E41" s="2" cm="1">
        <f t="array" aca="1" ref="E41" ca="1">SUMPRODUCT(IF(B41-filter&lt;0,_xlfn.VSTACK(_xlfn.SEQUENCE(filter-B41)*0,OFFSET(D41,0,0,-B41)),(OFFSET(D41,0,0,-B41))),OFFSET($O$3,0,0,filter))</f>
        <v>5</v>
      </c>
      <c r="F41" s="2">
        <f t="shared" ref="F41" ca="1" si="77">(F40-E41)*timescale+E41</f>
        <v>5.000000005429448</v>
      </c>
      <c r="G41" s="2">
        <f>G40+coeff2*(D41-G40)</f>
        <v>5.0001060001878734</v>
      </c>
      <c r="H41" s="2">
        <f>H40+coeff2*(G41-H40)</f>
        <v>5.000984611156956</v>
      </c>
      <c r="I41" s="2">
        <f>I40+coeff2*(H41-I40)</f>
        <v>5.0047821138884219</v>
      </c>
      <c r="J41" s="2">
        <f>J40+coeff2*(I41-J40)</f>
        <v>5.0161542468015829</v>
      </c>
    </row>
    <row r="42" spans="1:10" x14ac:dyDescent="0.3">
      <c r="A42" s="2">
        <v>39</v>
      </c>
      <c r="B42" s="2">
        <f t="shared" ref="B42:B60" si="78">IF(A42-filter &lt; 0, A42,filter)</f>
        <v>13</v>
      </c>
      <c r="D42" s="2">
        <f>SUM($C$3:C42)</f>
        <v>5</v>
      </c>
      <c r="E42" s="2" cm="1">
        <f t="array" aca="1" ref="E42" ca="1">SUMPRODUCT(IF(B42-filter&lt;0,_xlfn.VSTACK(_xlfn.SEQUENCE(filter-B42)*0,OFFSET(D42,0,0,-B42)),(OFFSET(D42,0,0,-B42))),OFFSET($O$3,0,0,filter))</f>
        <v>5</v>
      </c>
      <c r="F42" s="2">
        <f t="shared" ref="F42" ca="1" si="79">(F41-E42)*timescale+E42</f>
        <v>5.000000000814417</v>
      </c>
      <c r="G42" s="2">
        <f>G41+coeff2*(D42-G41)</f>
        <v>5.0000636001127239</v>
      </c>
      <c r="H42" s="2">
        <f>H41+coeff2*(G42-H41)</f>
        <v>5.000616206739263</v>
      </c>
      <c r="I42" s="2">
        <f>I41+coeff2*(H42-I41)</f>
        <v>5.0031157510287585</v>
      </c>
      <c r="J42" s="2">
        <f>J41+coeff2*(I42-J41)</f>
        <v>5.0109388484924535</v>
      </c>
    </row>
    <row r="43" spans="1:10" x14ac:dyDescent="0.3">
      <c r="A43" s="2">
        <v>40</v>
      </c>
      <c r="B43" s="2">
        <f t="shared" ref="B43:B61" si="80">IF(A43-filter &lt; 0, A43,filter)</f>
        <v>13</v>
      </c>
      <c r="D43" s="2">
        <f>SUM($C$3:C43)</f>
        <v>5</v>
      </c>
      <c r="E43" s="2" cm="1">
        <f t="array" aca="1" ref="E43" ca="1">SUMPRODUCT(IF(B43-filter&lt;0,_xlfn.VSTACK(_xlfn.SEQUENCE(filter-B43)*0,OFFSET(D43,0,0,-B43)),(OFFSET(D43,0,0,-B43))),OFFSET($O$3,0,0,filter))</f>
        <v>5</v>
      </c>
      <c r="F43" s="2">
        <f t="shared" ref="F43" ca="1" si="81">(F42-E43)*timescale+E43</f>
        <v>5.0000000001221627</v>
      </c>
      <c r="G43" s="2">
        <f>G42+coeff2*(D43-G42)</f>
        <v>5.0000381600676347</v>
      </c>
      <c r="H43" s="2">
        <f>H42+coeff2*(G43-H42)</f>
        <v>5.0003849880706115</v>
      </c>
      <c r="I43" s="2">
        <f>I42+coeff2*(H43-I42)</f>
        <v>5.0020234458454995</v>
      </c>
      <c r="J43" s="2">
        <f>J42+coeff2*(I43-J42)</f>
        <v>5.0073726874336719</v>
      </c>
    </row>
    <row r="44" spans="1:10" x14ac:dyDescent="0.3">
      <c r="A44" s="2">
        <v>41</v>
      </c>
      <c r="B44" s="2">
        <f t="shared" ref="B44:B62" si="82">IF(A44-filter &lt; 0, A44,filter)</f>
        <v>13</v>
      </c>
      <c r="D44" s="2">
        <f>SUM($C$3:C44)</f>
        <v>5</v>
      </c>
      <c r="E44" s="2" cm="1">
        <f t="array" aca="1" ref="E44" ca="1">SUMPRODUCT(IF(B44-filter&lt;0,_xlfn.VSTACK(_xlfn.SEQUENCE(filter-B44)*0,OFFSET(D44,0,0,-B44)),(OFFSET(D44,0,0,-B44))),OFFSET($O$3,0,0,filter))</f>
        <v>5</v>
      </c>
      <c r="F44" s="2">
        <f t="shared" ref="F44" ca="1" si="83">(F43-E44)*timescale+E44</f>
        <v>5.000000000018324</v>
      </c>
      <c r="G44" s="2">
        <f>G43+coeff2*(D44-G43)</f>
        <v>5.0000228960405808</v>
      </c>
      <c r="H44" s="2">
        <f>H43+coeff2*(G44-H43)</f>
        <v>5.0002401512585992</v>
      </c>
      <c r="I44" s="2">
        <f>I43+coeff2*(H44-I43)</f>
        <v>5.001310128010739</v>
      </c>
      <c r="J44" s="2">
        <f>J43+coeff2*(I44-J43)</f>
        <v>5.0049476636644989</v>
      </c>
    </row>
    <row r="45" spans="1:10" x14ac:dyDescent="0.3">
      <c r="A45" s="2">
        <v>42</v>
      </c>
      <c r="B45" s="2">
        <f t="shared" ref="B45:B63" si="84">IF(A45-filter &lt; 0, A45,filter)</f>
        <v>13</v>
      </c>
      <c r="D45" s="2">
        <f>SUM($C$3:C45)</f>
        <v>5</v>
      </c>
      <c r="E45" s="2" cm="1">
        <f t="array" aca="1" ref="E45" ca="1">SUMPRODUCT(IF(B45-filter&lt;0,_xlfn.VSTACK(_xlfn.SEQUENCE(filter-B45)*0,OFFSET(D45,0,0,-B45)),(OFFSET(D45,0,0,-B45))),OFFSET($O$3,0,0,filter))</f>
        <v>5</v>
      </c>
      <c r="F45" s="2">
        <f t="shared" ref="F45" ca="1" si="85">(F44-E45)*timescale+E45</f>
        <v>5.0000000000027489</v>
      </c>
      <c r="G45" s="2">
        <f>G44+coeff2*(D45-G44)</f>
        <v>5.0000137376243483</v>
      </c>
      <c r="H45" s="2">
        <f>H44+coeff2*(G45-H44)</f>
        <v>5.0001495858048992</v>
      </c>
      <c r="I45" s="2">
        <f>I44+coeff2*(H45-I44)</f>
        <v>5.0008459111284029</v>
      </c>
      <c r="J45" s="2">
        <f>J44+coeff2*(I45-J44)</f>
        <v>5.0033069626500604</v>
      </c>
    </row>
    <row r="46" spans="1:10" x14ac:dyDescent="0.3">
      <c r="A46" s="2">
        <v>43</v>
      </c>
      <c r="B46" s="2">
        <f t="shared" ref="B46:B64" si="86">IF(A46-filter &lt; 0, A46,filter)</f>
        <v>13</v>
      </c>
      <c r="D46" s="2">
        <f>SUM($C$3:C46)</f>
        <v>5</v>
      </c>
      <c r="E46" s="2" cm="1">
        <f t="array" aca="1" ref="E46" ca="1">SUMPRODUCT(IF(B46-filter&lt;0,_xlfn.VSTACK(_xlfn.SEQUENCE(filter-B46)*0,OFFSET(D46,0,0,-B46)),(OFFSET(D46,0,0,-B46))),OFFSET($O$3,0,0,filter))</f>
        <v>5</v>
      </c>
      <c r="F46" s="2">
        <f t="shared" ref="F46" ca="1" si="87">(F45-E46)*timescale+E46</f>
        <v>5.0000000000004121</v>
      </c>
      <c r="G46" s="2">
        <f>G45+coeff2*(D46-G45)</f>
        <v>5.0000082425746086</v>
      </c>
      <c r="H46" s="2">
        <f>H45+coeff2*(G46-H45)</f>
        <v>5.0000930485127828</v>
      </c>
      <c r="I46" s="2">
        <f>I45+coeff2*(H46-I45)</f>
        <v>5.0005447660821547</v>
      </c>
      <c r="J46" s="2">
        <f>J45+coeff2*(I46-J45)</f>
        <v>5.0022020840228985</v>
      </c>
    </row>
    <row r="47" spans="1:10" x14ac:dyDescent="0.3">
      <c r="A47" s="2">
        <v>44</v>
      </c>
      <c r="B47" s="2">
        <f t="shared" ref="B47:B65" si="88">IF(A47-filter &lt; 0, A47,filter)</f>
        <v>13</v>
      </c>
      <c r="D47" s="2">
        <f>SUM($C$3:C47)</f>
        <v>5</v>
      </c>
      <c r="E47" s="2" cm="1">
        <f t="array" aca="1" ref="E47" ca="1">SUMPRODUCT(IF(B47-filter&lt;0,_xlfn.VSTACK(_xlfn.SEQUENCE(filter-B47)*0,OFFSET(D47,0,0,-B47)),(OFFSET(D47,0,0,-B47))),OFFSET($O$3,0,0,filter))</f>
        <v>5</v>
      </c>
      <c r="F47" s="2">
        <f t="shared" ref="F47" ca="1" si="89">(F46-E47)*timescale+E47</f>
        <v>5.0000000000000622</v>
      </c>
      <c r="G47" s="2">
        <f>G46+coeff2*(D47-G46)</f>
        <v>5.0000049455447648</v>
      </c>
      <c r="H47" s="2">
        <f>H46+coeff2*(G47-H46)</f>
        <v>5.0000578073255753</v>
      </c>
      <c r="I47" s="2">
        <f>I46+coeff2*(H47-I46)</f>
        <v>5.0003499825795226</v>
      </c>
      <c r="J47" s="2">
        <f>J46+coeff2*(I47-J46)</f>
        <v>5.0014612434455481</v>
      </c>
    </row>
    <row r="48" spans="1:10" x14ac:dyDescent="0.3">
      <c r="A48" s="2">
        <v>45</v>
      </c>
      <c r="B48" s="2">
        <f t="shared" ref="B48:B66" si="90">IF(A48-filter &lt; 0, A48,filter)</f>
        <v>13</v>
      </c>
      <c r="D48" s="2">
        <f>SUM($C$3:C48)</f>
        <v>5</v>
      </c>
      <c r="E48" s="2" cm="1">
        <f t="array" aca="1" ref="E48" ca="1">SUMPRODUCT(IF(B48-filter&lt;0,_xlfn.VSTACK(_xlfn.SEQUENCE(filter-B48)*0,OFFSET(D48,0,0,-B48)),(OFFSET(D48,0,0,-B48))),OFFSET($O$3,0,0,filter))</f>
        <v>5</v>
      </c>
      <c r="F48" s="2">
        <f t="shared" ref="F48" ca="1" si="91">(F47-E48)*timescale+E48</f>
        <v>5.0000000000000089</v>
      </c>
      <c r="G48" s="2">
        <f>G47+coeff2*(D48-G47)</f>
        <v>5.0000029673268589</v>
      </c>
      <c r="H48" s="2">
        <f>H47+coeff2*(G48-H47)</f>
        <v>5.0000358713260891</v>
      </c>
      <c r="I48" s="2">
        <f>I47+coeff2*(H48-I47)</f>
        <v>5.0002243380781488</v>
      </c>
      <c r="J48" s="2">
        <f>J47+coeff2*(I48-J47)</f>
        <v>5.0009664812985886</v>
      </c>
    </row>
    <row r="49" spans="1:10" x14ac:dyDescent="0.3">
      <c r="A49" s="2">
        <v>46</v>
      </c>
      <c r="B49" s="2">
        <f t="shared" ref="B49:B67" si="92">IF(A49-filter &lt; 0, A49,filter)</f>
        <v>13</v>
      </c>
      <c r="D49" s="2">
        <f>SUM($C$3:C49)</f>
        <v>5</v>
      </c>
      <c r="E49" s="2" cm="1">
        <f t="array" aca="1" ref="E49" ca="1">SUMPRODUCT(IF(B49-filter&lt;0,_xlfn.VSTACK(_xlfn.SEQUENCE(filter-B49)*0,OFFSET(D49,0,0,-B49)),(OFFSET(D49,0,0,-B49))),OFFSET($O$3,0,0,filter))</f>
        <v>5</v>
      </c>
      <c r="F49" s="2">
        <f t="shared" ref="F49" ca="1" si="93">(F48-E49)*timescale+E49</f>
        <v>5.0000000000000018</v>
      </c>
      <c r="G49" s="2">
        <f>G48+coeff2*(D49-G48)</f>
        <v>5.000001780396115</v>
      </c>
      <c r="H49" s="2">
        <f>H48+coeff2*(G49-H48)</f>
        <v>5.0000222349540993</v>
      </c>
      <c r="I49" s="2">
        <f>I48+coeff2*(H49-I48)</f>
        <v>5.000143496828529</v>
      </c>
      <c r="J49" s="2">
        <f>J48+coeff2*(I49-J48)</f>
        <v>5.0006372875105649</v>
      </c>
    </row>
    <row r="50" spans="1:10" x14ac:dyDescent="0.3">
      <c r="A50" s="2">
        <v>47</v>
      </c>
      <c r="B50" s="2">
        <f t="shared" ref="B50:B68" si="94">IF(A50-filter &lt; 0, A50,filter)</f>
        <v>13</v>
      </c>
      <c r="D50" s="2">
        <f>SUM($C$3:C50)</f>
        <v>5</v>
      </c>
      <c r="E50" s="2" cm="1">
        <f t="array" aca="1" ref="E50" ca="1">SUMPRODUCT(IF(B50-filter&lt;0,_xlfn.VSTACK(_xlfn.SEQUENCE(filter-B50)*0,OFFSET(D50,0,0,-B50)),(OFFSET(D50,0,0,-B50))),OFFSET($O$3,0,0,filter))</f>
        <v>5</v>
      </c>
      <c r="F50" s="2">
        <f t="shared" ref="F50" ca="1" si="95">(F49-E50)*timescale+E50</f>
        <v>5</v>
      </c>
      <c r="G50" s="2">
        <f>G49+coeff2*(D50-G49)</f>
        <v>5.000001068237669</v>
      </c>
      <c r="H50" s="2">
        <f>H49+coeff2*(G50-H49)</f>
        <v>5.000013768267527</v>
      </c>
      <c r="I50" s="2">
        <f>I49+coeff2*(H50-I49)</f>
        <v>5.000091605404128</v>
      </c>
      <c r="J50" s="2">
        <f>J49+coeff2*(I50-J49)</f>
        <v>5.0004190146679903</v>
      </c>
    </row>
    <row r="51" spans="1:10" x14ac:dyDescent="0.3">
      <c r="A51" s="2">
        <v>48</v>
      </c>
      <c r="B51" s="2">
        <f t="shared" ref="B51:B69" si="96">IF(A51-filter &lt; 0, A51,filter)</f>
        <v>13</v>
      </c>
      <c r="D51" s="2">
        <f>SUM($C$3:C51)</f>
        <v>5</v>
      </c>
      <c r="E51" s="2" cm="1">
        <f t="array" aca="1" ref="E51" ca="1">SUMPRODUCT(IF(B51-filter&lt;0,_xlfn.VSTACK(_xlfn.SEQUENCE(filter-B51)*0,OFFSET(D51,0,0,-B51)),(OFFSET(D51,0,0,-B51))),OFFSET($O$3,0,0,filter))</f>
        <v>5</v>
      </c>
      <c r="F51" s="2">
        <f t="shared" ref="F51" ca="1" si="97">(F50-E51)*timescale+E51</f>
        <v>5</v>
      </c>
      <c r="G51" s="2">
        <f>G50+coeff2*(D51-G50)</f>
        <v>5.0000006409426012</v>
      </c>
      <c r="H51" s="2">
        <f>H50+coeff2*(G51-H50)</f>
        <v>5.000008517337557</v>
      </c>
      <c r="I51" s="2">
        <f>I50+coeff2*(H51-I50)</f>
        <v>5.0000583701774994</v>
      </c>
      <c r="J51" s="2">
        <f>J50+coeff2*(I51-J50)</f>
        <v>5.0002747568717938</v>
      </c>
    </row>
    <row r="52" spans="1:10" x14ac:dyDescent="0.3">
      <c r="A52" s="2">
        <v>49</v>
      </c>
      <c r="B52" s="2">
        <f t="shared" ref="B52:B70" si="98">IF(A52-filter &lt; 0, A52,filter)</f>
        <v>13</v>
      </c>
      <c r="D52" s="2">
        <f>SUM($C$3:C52)</f>
        <v>5</v>
      </c>
      <c r="E52" s="2" cm="1">
        <f t="array" aca="1" ref="E52" ca="1">SUMPRODUCT(IF(B52-filter&lt;0,_xlfn.VSTACK(_xlfn.SEQUENCE(filter-B52)*0,OFFSET(D52,0,0,-B52)),(OFFSET(D52,0,0,-B52))),OFFSET($O$3,0,0,filter))</f>
        <v>5</v>
      </c>
      <c r="F52" s="2">
        <f t="shared" ref="F52" ca="1" si="99">(F51-E52)*timescale+E52</f>
        <v>5</v>
      </c>
      <c r="G52" s="2">
        <f>G51+coeff2*(D52-G51)</f>
        <v>5.0000003845655607</v>
      </c>
      <c r="H52" s="2">
        <f>H51+coeff2*(G52-H51)</f>
        <v>5.0000052642287587</v>
      </c>
      <c r="I52" s="2">
        <f>I51+coeff2*(H52-I51)</f>
        <v>5.0000371277980031</v>
      </c>
      <c r="J52" s="2">
        <f>J51+coeff2*(I52-J51)</f>
        <v>5.0001797052422772</v>
      </c>
    </row>
    <row r="53" spans="1:10" x14ac:dyDescent="0.3">
      <c r="A53" s="2">
        <v>50</v>
      </c>
      <c r="B53" s="2">
        <f t="shared" ref="B53:B71" si="100">IF(A53-filter &lt; 0, A53,filter)</f>
        <v>13</v>
      </c>
      <c r="D53" s="2">
        <f>SUM($C$3:C53)</f>
        <v>5</v>
      </c>
      <c r="E53" s="2" cm="1">
        <f t="array" aca="1" ref="E53" ca="1">SUMPRODUCT(IF(B53-filter&lt;0,_xlfn.VSTACK(_xlfn.SEQUENCE(filter-B53)*0,OFFSET(D53,0,0,-B53)),(OFFSET(D53,0,0,-B53))),OFFSET($O$3,0,0,filter))</f>
        <v>5</v>
      </c>
      <c r="F53" s="2">
        <f t="shared" ref="F53" ca="1" si="101">(F52-E53)*timescale+E53</f>
        <v>5</v>
      </c>
      <c r="G53" s="2">
        <f>G52+coeff2*(D53-G52)</f>
        <v>5.0000002307393361</v>
      </c>
      <c r="H53" s="2">
        <f>H52+coeff2*(G53-H52)</f>
        <v>5.0000032508329895</v>
      </c>
      <c r="I53" s="2">
        <f>I52+coeff2*(H53-I52)</f>
        <v>5.0000235770119978</v>
      </c>
      <c r="J53" s="2">
        <f>J52+coeff2*(I53-J52)</f>
        <v>5.0001172539501653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4AA5-12FF-479C-AEA7-C2CB6C848958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0D13-EA6A-4F64-86D6-CB3B1923ECB1}">
  <dimension ref="A1:O53"/>
  <sheetViews>
    <sheetView zoomScaleNormal="100" workbookViewId="0">
      <selection activeCell="C20" sqref="C20"/>
    </sheetView>
  </sheetViews>
  <sheetFormatPr defaultColWidth="9.8984375" defaultRowHeight="18.75" x14ac:dyDescent="0.3"/>
  <cols>
    <col min="1" max="2" width="9.8984375" style="2"/>
    <col min="4" max="16384" width="9.8984375" style="2"/>
  </cols>
  <sheetData>
    <row r="1" spans="1:15" x14ac:dyDescent="0.3">
      <c r="C1">
        <f>'asimmetric gauss)'!C1</f>
        <v>0</v>
      </c>
      <c r="F1" s="2">
        <v>0.7</v>
      </c>
      <c r="N1" s="2" t="s">
        <v>0</v>
      </c>
      <c r="O1" s="2">
        <v>5</v>
      </c>
    </row>
    <row r="2" spans="1:15" x14ac:dyDescent="0.3">
      <c r="A2" s="2" t="s">
        <v>1</v>
      </c>
      <c r="B2" s="2" t="s">
        <v>7</v>
      </c>
      <c r="C2" t="str">
        <f>'asimmetric gauss)'!C2</f>
        <v>input</v>
      </c>
      <c r="D2" s="2" t="s">
        <v>4</v>
      </c>
      <c r="E2" s="2" t="s">
        <v>5</v>
      </c>
      <c r="F2" s="2" t="s">
        <v>6</v>
      </c>
      <c r="G2" s="2" t="s">
        <v>12</v>
      </c>
      <c r="I2" s="2" t="s">
        <v>13</v>
      </c>
    </row>
    <row r="3" spans="1:15" x14ac:dyDescent="0.3">
      <c r="A3" s="2">
        <v>0</v>
      </c>
      <c r="B3" s="2">
        <f t="shared" ref="B3:B34" si="0">IF(A3-filter &lt; 0, A3,filter)</f>
        <v>0</v>
      </c>
      <c r="D3" s="2">
        <f>SUM($C$3:C3)</f>
        <v>0</v>
      </c>
      <c r="E3" s="2">
        <v>0</v>
      </c>
      <c r="F3" s="2">
        <v>0</v>
      </c>
      <c r="G3" s="2">
        <f>D3-H3</f>
        <v>0</v>
      </c>
      <c r="H3" s="2">
        <f t="shared" ref="H3:H34" si="1">IF(C3="",H2*timescale,H2+C3)</f>
        <v>0</v>
      </c>
      <c r="I3" s="2">
        <v>0</v>
      </c>
      <c r="N3" s="2" cm="1">
        <f t="array" ref="N3:N7">((filter-1)*0.5+1)-ABS(_xlfn.SEQUENCE(filter)-((filter-1)*0.5+1))</f>
        <v>1</v>
      </c>
      <c r="O3" s="2">
        <f>N3/SUM(_xlfn.ANCHORARRAY($N$3))</f>
        <v>0.1111111111111111</v>
      </c>
    </row>
    <row r="4" spans="1:15" x14ac:dyDescent="0.3">
      <c r="A4" s="2">
        <v>1</v>
      </c>
      <c r="B4" s="2">
        <f t="shared" si="0"/>
        <v>1</v>
      </c>
      <c r="D4" s="2">
        <f>SUM($C$3:C4)</f>
        <v>0</v>
      </c>
      <c r="E4" s="2" cm="1">
        <f t="array" aca="1" ref="E4" ca="1">SUMPRODUCT(IF(B4-filter&lt;0,_xlfn.VSTACK(_xlfn.SEQUENCE(filter-B4)*0,OFFSET(D4,0,0,-B4)),(OFFSET(D4,0,0,-B4))),OFFSET($O$3,0,0,filter))</f>
        <v>0</v>
      </c>
      <c r="F4" s="2">
        <f t="shared" ref="F4:F35" ca="1" si="2">(F3-E4)*timescale+E4</f>
        <v>0</v>
      </c>
      <c r="G4" s="2">
        <f t="shared" ref="G4:G35" si="3">(G3-D4)*timescale+D4</f>
        <v>0</v>
      </c>
      <c r="H4" s="2">
        <f t="shared" si="1"/>
        <v>0</v>
      </c>
      <c r="I4" s="2" cm="1">
        <f t="array" aca="1" ref="I4" ca="1">SUMPRODUCT(IF(B4-filter&lt;0,_xlfn.VSTACK(_xlfn.SEQUENCE(filter-B4)*0,OFFSET(G4,0,0,-B4)),(OFFSET(G4,0,0,-B4))),OFFSET($O$3,0,0,filter))</f>
        <v>0</v>
      </c>
      <c r="N4" s="2">
        <v>2</v>
      </c>
      <c r="O4" s="2">
        <f>N4/SUM(_xlfn.ANCHORARRAY($N$3))</f>
        <v>0.22222222222222221</v>
      </c>
    </row>
    <row r="5" spans="1:15" x14ac:dyDescent="0.3">
      <c r="A5" s="2">
        <v>2</v>
      </c>
      <c r="B5" s="2">
        <f t="shared" si="0"/>
        <v>2</v>
      </c>
      <c r="D5" s="2">
        <f>SUM($C$3:C5)</f>
        <v>0</v>
      </c>
      <c r="E5" s="2" cm="1">
        <f t="array" aca="1" ref="E5" ca="1">SUMPRODUCT(IF(B5-filter&lt;0,_xlfn.VSTACK(_xlfn.SEQUENCE(filter-B5)*0,OFFSET(D5,0,0,-B5)),(OFFSET(D5,0,0,-B5))),OFFSET($O$3,0,0,filter))</f>
        <v>0</v>
      </c>
      <c r="F5" s="2">
        <f t="shared" ca="1" si="2"/>
        <v>0</v>
      </c>
      <c r="G5" s="2">
        <f t="shared" si="3"/>
        <v>0</v>
      </c>
      <c r="H5" s="2">
        <f t="shared" si="1"/>
        <v>0</v>
      </c>
      <c r="I5" s="2" cm="1">
        <f t="array" aca="1" ref="I5" ca="1">SUMPRODUCT(IF(B5-filter&lt;0,_xlfn.VSTACK(_xlfn.SEQUENCE(filter-B5)*0,OFFSET(G5,0,0,-B5)),(OFFSET(G5,0,0,-B5))),OFFSET($O$3,0,0,filter))</f>
        <v>0</v>
      </c>
      <c r="N5" s="2">
        <v>3</v>
      </c>
      <c r="O5" s="2">
        <f t="shared" ref="O5:O23" si="4">N5/SUM(_xlfn.ANCHORARRAY($N$3))</f>
        <v>0.33333333333333331</v>
      </c>
    </row>
    <row r="6" spans="1:15" x14ac:dyDescent="0.3">
      <c r="A6" s="2">
        <v>3</v>
      </c>
      <c r="B6" s="2">
        <f t="shared" si="0"/>
        <v>3</v>
      </c>
      <c r="D6" s="2">
        <f>SUM($C$3:C6)</f>
        <v>0</v>
      </c>
      <c r="E6" s="2" cm="1">
        <f t="array" aca="1" ref="E6" ca="1">SUMPRODUCT(IF(B6-filter&lt;0,_xlfn.VSTACK(_xlfn.SEQUENCE(filter-B6)*0,OFFSET(D6,0,0,-B6)),(OFFSET(D6,0,0,-B6))),OFFSET($O$3,0,0,filter))</f>
        <v>0</v>
      </c>
      <c r="F6" s="2">
        <f t="shared" ca="1" si="2"/>
        <v>0</v>
      </c>
      <c r="G6" s="2">
        <f t="shared" si="3"/>
        <v>0</v>
      </c>
      <c r="H6" s="2">
        <f t="shared" si="1"/>
        <v>0</v>
      </c>
      <c r="I6" s="2" cm="1">
        <f t="array" aca="1" ref="I6" ca="1">SUMPRODUCT(IF(B6-filter&lt;0,_xlfn.VSTACK(_xlfn.SEQUENCE(filter-B6)*0,OFFSET(G6,0,0,-B6)),(OFFSET(G6,0,0,-B6))),OFFSET($O$3,0,0,filter))</f>
        <v>0</v>
      </c>
      <c r="N6" s="2">
        <v>2</v>
      </c>
      <c r="O6" s="2">
        <f t="shared" si="4"/>
        <v>0.22222222222222221</v>
      </c>
    </row>
    <row r="7" spans="1:15" x14ac:dyDescent="0.3">
      <c r="A7" s="2">
        <v>4</v>
      </c>
      <c r="B7" s="2">
        <f t="shared" si="0"/>
        <v>4</v>
      </c>
      <c r="D7" s="2">
        <f>SUM($C$3:C7)</f>
        <v>0</v>
      </c>
      <c r="E7" s="2" cm="1">
        <f t="array" aca="1" ref="E7" ca="1">SUMPRODUCT(IF(B7-filter&lt;0,_xlfn.VSTACK(_xlfn.SEQUENCE(filter-B7)*0,OFFSET(D7,0,0,-B7)),(OFFSET(D7,0,0,-B7))),OFFSET($O$3,0,0,filter))</f>
        <v>0</v>
      </c>
      <c r="F7" s="2">
        <f t="shared" ca="1" si="2"/>
        <v>0</v>
      </c>
      <c r="G7" s="2">
        <f t="shared" si="3"/>
        <v>0</v>
      </c>
      <c r="H7" s="2">
        <f t="shared" si="1"/>
        <v>0</v>
      </c>
      <c r="I7" s="2" cm="1">
        <f t="array" aca="1" ref="I7" ca="1">SUMPRODUCT(IF(B7-filter&lt;0,_xlfn.VSTACK(_xlfn.SEQUENCE(filter-B7)*0,OFFSET(G7,0,0,-B7)),(OFFSET(G7,0,0,-B7))),OFFSET($O$3,0,0,filter))</f>
        <v>0</v>
      </c>
      <c r="N7" s="2">
        <v>1</v>
      </c>
      <c r="O7" s="2">
        <f t="shared" si="4"/>
        <v>0.1111111111111111</v>
      </c>
    </row>
    <row r="8" spans="1:15" x14ac:dyDescent="0.3">
      <c r="A8" s="2">
        <v>5</v>
      </c>
      <c r="B8" s="2">
        <f t="shared" si="0"/>
        <v>5</v>
      </c>
      <c r="D8" s="2">
        <f>SUM($C$3:C8)</f>
        <v>0</v>
      </c>
      <c r="E8" s="2" cm="1">
        <f t="array" aca="1" ref="E8" ca="1">SUMPRODUCT(IF(B8-filter&lt;0,_xlfn.VSTACK(_xlfn.SEQUENCE(filter-B8)*0,OFFSET(D8,0,0,-B8)),(OFFSET(D8,0,0,-B8))),OFFSET($O$3,0,0,filter))</f>
        <v>0</v>
      </c>
      <c r="F8" s="2">
        <f t="shared" ca="1" si="2"/>
        <v>0</v>
      </c>
      <c r="G8" s="2">
        <f t="shared" si="3"/>
        <v>0</v>
      </c>
      <c r="H8" s="2">
        <f t="shared" si="1"/>
        <v>0</v>
      </c>
      <c r="I8" s="2" cm="1">
        <f t="array" aca="1" ref="I8" ca="1">SUMPRODUCT(IF(B8-filter&lt;0,_xlfn.VSTACK(_xlfn.SEQUENCE(filter-B8)*0,OFFSET(G8,0,0,-B8)),(OFFSET(G8,0,0,-B8))),OFFSET($O$3,0,0,filter))</f>
        <v>0</v>
      </c>
      <c r="O8" s="2">
        <f t="shared" si="4"/>
        <v>0</v>
      </c>
    </row>
    <row r="9" spans="1:15" x14ac:dyDescent="0.3">
      <c r="A9" s="2">
        <v>6</v>
      </c>
      <c r="B9" s="2">
        <f t="shared" si="0"/>
        <v>5</v>
      </c>
      <c r="D9" s="2">
        <f>SUM($C$3:C9)</f>
        <v>0</v>
      </c>
      <c r="E9" s="2" cm="1">
        <f t="array" aca="1" ref="E9" ca="1">SUMPRODUCT(IF(B9-filter&lt;0,_xlfn.VSTACK(_xlfn.SEQUENCE(filter-B9)*0,OFFSET(D9,0,0,-B9)),(OFFSET(D9,0,0,-B9))),OFFSET($O$3,0,0,filter))</f>
        <v>0</v>
      </c>
      <c r="F9" s="2">
        <f t="shared" ca="1" si="2"/>
        <v>0</v>
      </c>
      <c r="G9" s="2">
        <f t="shared" si="3"/>
        <v>0</v>
      </c>
      <c r="H9" s="2">
        <f t="shared" si="1"/>
        <v>0</v>
      </c>
      <c r="I9" s="2" cm="1">
        <f t="array" aca="1" ref="I9" ca="1">SUMPRODUCT(IF(B9-filter&lt;0,_xlfn.VSTACK(_xlfn.SEQUENCE(filter-B9)*0,OFFSET(G9,0,0,-B9)),(OFFSET(G9,0,0,-B9))),OFFSET($O$3,0,0,filter))</f>
        <v>0</v>
      </c>
      <c r="O9" s="2">
        <f t="shared" si="4"/>
        <v>0</v>
      </c>
    </row>
    <row r="10" spans="1:15" x14ac:dyDescent="0.3">
      <c r="A10" s="2">
        <v>7</v>
      </c>
      <c r="B10" s="2">
        <f t="shared" si="0"/>
        <v>5</v>
      </c>
      <c r="D10" s="2">
        <f>SUM($C$3:C10)</f>
        <v>0</v>
      </c>
      <c r="E10" s="2" cm="1">
        <f t="array" aca="1" ref="E10" ca="1">SUMPRODUCT(IF(B10-filter&lt;0,_xlfn.VSTACK(_xlfn.SEQUENCE(filter-B10)*0,OFFSET(D10,0,0,-B10)),(OFFSET(D10,0,0,-B10))),OFFSET($O$3,0,0,filter))</f>
        <v>0</v>
      </c>
      <c r="F10" s="2">
        <f t="shared" ca="1" si="2"/>
        <v>0</v>
      </c>
      <c r="G10" s="2">
        <f t="shared" si="3"/>
        <v>0</v>
      </c>
      <c r="H10" s="2">
        <f t="shared" si="1"/>
        <v>0</v>
      </c>
      <c r="I10" s="2" cm="1">
        <f t="array" aca="1" ref="I10" ca="1">SUMPRODUCT(IF(B10-filter&lt;0,_xlfn.VSTACK(_xlfn.SEQUENCE(filter-B10)*0,OFFSET(G10,0,0,-B10)),(OFFSET(G10,0,0,-B10))),OFFSET($O$3,0,0,filter))</f>
        <v>0</v>
      </c>
      <c r="O10" s="2">
        <f t="shared" si="4"/>
        <v>0</v>
      </c>
    </row>
    <row r="11" spans="1:15" x14ac:dyDescent="0.3">
      <c r="A11" s="2">
        <v>8</v>
      </c>
      <c r="B11" s="2">
        <f t="shared" si="0"/>
        <v>5</v>
      </c>
      <c r="D11" s="2">
        <f>SUM($C$3:C11)</f>
        <v>0</v>
      </c>
      <c r="E11" s="2" cm="1">
        <f t="array" aca="1" ref="E11" ca="1">SUMPRODUCT(IF(B11-filter&lt;0,_xlfn.VSTACK(_xlfn.SEQUENCE(filter-B11)*0,OFFSET(D11,0,0,-B11)),(OFFSET(D11,0,0,-B11))),OFFSET($O$3,0,0,filter))</f>
        <v>0</v>
      </c>
      <c r="F11" s="2">
        <f t="shared" ca="1" si="2"/>
        <v>0</v>
      </c>
      <c r="G11" s="2">
        <f t="shared" si="3"/>
        <v>0</v>
      </c>
      <c r="H11" s="2">
        <f t="shared" si="1"/>
        <v>0</v>
      </c>
      <c r="I11" s="2" cm="1">
        <f t="array" aca="1" ref="I11" ca="1">SUMPRODUCT(IF(B11-filter&lt;0,_xlfn.VSTACK(_xlfn.SEQUENCE(filter-B11)*0,OFFSET(G11,0,0,-B11)),(OFFSET(G11,0,0,-B11))),OFFSET($O$3,0,0,filter))</f>
        <v>0</v>
      </c>
      <c r="O11" s="2">
        <f t="shared" si="4"/>
        <v>0</v>
      </c>
    </row>
    <row r="12" spans="1:15" x14ac:dyDescent="0.3">
      <c r="A12" s="2">
        <v>9</v>
      </c>
      <c r="B12" s="2">
        <f t="shared" si="0"/>
        <v>5</v>
      </c>
      <c r="D12" s="2">
        <f>SUM($C$3:C12)</f>
        <v>0</v>
      </c>
      <c r="E12" s="2" cm="1">
        <f t="array" aca="1" ref="E12" ca="1">SUMPRODUCT(IF(B12-filter&lt;0,_xlfn.VSTACK(_xlfn.SEQUENCE(filter-B12)*0,OFFSET(D12,0,0,-B12)),(OFFSET(D12,0,0,-B12))),OFFSET($O$3,0,0,filter))</f>
        <v>0</v>
      </c>
      <c r="F12" s="2">
        <f t="shared" ca="1" si="2"/>
        <v>0</v>
      </c>
      <c r="G12" s="2">
        <f t="shared" si="3"/>
        <v>0</v>
      </c>
      <c r="H12" s="2">
        <f t="shared" si="1"/>
        <v>0</v>
      </c>
      <c r="I12" s="2" cm="1">
        <f t="array" aca="1" ref="I12" ca="1">SUMPRODUCT(IF(B12-filter&lt;0,_xlfn.VSTACK(_xlfn.SEQUENCE(filter-B12)*0,OFFSET(G12,0,0,-B12)),(OFFSET(G12,0,0,-B12))),OFFSET($O$3,0,0,filter))</f>
        <v>0</v>
      </c>
      <c r="O12" s="2">
        <f t="shared" si="4"/>
        <v>0</v>
      </c>
    </row>
    <row r="13" spans="1:15" x14ac:dyDescent="0.3">
      <c r="A13" s="2">
        <v>10</v>
      </c>
      <c r="B13" s="2">
        <f t="shared" si="0"/>
        <v>5</v>
      </c>
      <c r="C13">
        <v>5</v>
      </c>
      <c r="D13" s="2">
        <f>SUM($C$3:C13)</f>
        <v>5</v>
      </c>
      <c r="E13" s="2" cm="1">
        <f t="array" aca="1" ref="E13" ca="1">SUMPRODUCT(IF(B13-filter&lt;0,_xlfn.VSTACK(_xlfn.SEQUENCE(filter-B13)*0,OFFSET(D13,0,0,-B13)),(OFFSET(D13,0,0,-B13))),OFFSET($O$3,0,0,filter))</f>
        <v>0.55555555555555558</v>
      </c>
      <c r="F13" s="2">
        <f t="shared" ca="1" si="2"/>
        <v>0.16666666666666669</v>
      </c>
      <c r="G13" s="2">
        <f t="shared" si="3"/>
        <v>1.5</v>
      </c>
      <c r="H13" s="2">
        <f t="shared" si="1"/>
        <v>5</v>
      </c>
      <c r="I13" s="2" cm="1">
        <f t="array" aca="1" ref="I13" ca="1">SUMPRODUCT(IF(B13-filter&lt;0,_xlfn.VSTACK(_xlfn.SEQUENCE(filter-B13)*0,OFFSET(G13,0,0,-B13)),(OFFSET(G13,0,0,-B13))),OFFSET($O$3,0,0,filter))</f>
        <v>0.16666666666666666</v>
      </c>
      <c r="O13" s="2">
        <f t="shared" si="4"/>
        <v>0</v>
      </c>
    </row>
    <row r="14" spans="1:15" x14ac:dyDescent="0.3">
      <c r="A14" s="2">
        <v>11</v>
      </c>
      <c r="B14" s="2">
        <f t="shared" si="0"/>
        <v>5</v>
      </c>
      <c r="D14" s="2">
        <f>SUM($C$3:C14)</f>
        <v>5</v>
      </c>
      <c r="E14" s="2" cm="1">
        <f t="array" aca="1" ref="E14" ca="1">SUMPRODUCT(IF(B14-filter&lt;0,_xlfn.VSTACK(_xlfn.SEQUENCE(filter-B14)*0,OFFSET(D14,0,0,-B14)),(OFFSET(D14,0,0,-B14))),OFFSET($O$3,0,0,filter))</f>
        <v>1.6666666666666667</v>
      </c>
      <c r="F14" s="2">
        <f t="shared" ca="1" si="2"/>
        <v>0.61666666666666692</v>
      </c>
      <c r="G14" s="2">
        <f t="shared" si="3"/>
        <v>2.5500000000000003</v>
      </c>
      <c r="H14" s="2">
        <f t="shared" si="1"/>
        <v>3.5</v>
      </c>
      <c r="I14" s="2" cm="1">
        <f t="array" aca="1" ref="I14" ca="1">SUMPRODUCT(IF(B14-filter&lt;0,_xlfn.VSTACK(_xlfn.SEQUENCE(filter-B14)*0,OFFSET(G14,0,0,-B14)),(OFFSET(G14,0,0,-B14))),OFFSET($O$3,0,0,filter))</f>
        <v>0.6166666666666667</v>
      </c>
      <c r="O14" s="2">
        <f t="shared" si="4"/>
        <v>0</v>
      </c>
    </row>
    <row r="15" spans="1:15" x14ac:dyDescent="0.3">
      <c r="A15" s="2">
        <v>12</v>
      </c>
      <c r="B15" s="2">
        <f t="shared" si="0"/>
        <v>5</v>
      </c>
      <c r="D15" s="2">
        <f>SUM($C$3:C15)</f>
        <v>5</v>
      </c>
      <c r="E15" s="2" cm="1">
        <f t="array" aca="1" ref="E15" ca="1">SUMPRODUCT(IF(B15-filter&lt;0,_xlfn.VSTACK(_xlfn.SEQUENCE(filter-B15)*0,OFFSET(D15,0,0,-B15)),(OFFSET(D15,0,0,-B15))),OFFSET($O$3,0,0,filter))</f>
        <v>3.333333333333333</v>
      </c>
      <c r="F15" s="2">
        <f t="shared" ca="1" si="2"/>
        <v>1.4316666666666671</v>
      </c>
      <c r="G15" s="2">
        <f t="shared" si="3"/>
        <v>3.2850000000000001</v>
      </c>
      <c r="H15" s="2">
        <f t="shared" si="1"/>
        <v>2.4499999999999997</v>
      </c>
      <c r="I15" s="2" cm="1">
        <f t="array" aca="1" ref="I15" ca="1">SUMPRODUCT(IF(B15-filter&lt;0,_xlfn.VSTACK(_xlfn.SEQUENCE(filter-B15)*0,OFFSET(G15,0,0,-B15)),(OFFSET(G15,0,0,-B15))),OFFSET($O$3,0,0,filter))</f>
        <v>1.4316666666666666</v>
      </c>
      <c r="O15" s="2">
        <f t="shared" si="4"/>
        <v>0</v>
      </c>
    </row>
    <row r="16" spans="1:15" x14ac:dyDescent="0.3">
      <c r="A16" s="2">
        <v>13</v>
      </c>
      <c r="B16" s="2">
        <f t="shared" si="0"/>
        <v>5</v>
      </c>
      <c r="D16" s="2">
        <f>SUM($C$3:C16)</f>
        <v>5</v>
      </c>
      <c r="E16" s="2" cm="1">
        <f t="array" aca="1" ref="E16" ca="1">SUMPRODUCT(IF(B16-filter&lt;0,_xlfn.VSTACK(_xlfn.SEQUENCE(filter-B16)*0,OFFSET(D16,0,0,-B16)),(OFFSET(D16,0,0,-B16))),OFFSET($O$3,0,0,filter))</f>
        <v>4.4444444444444446</v>
      </c>
      <c r="F16" s="2">
        <f t="shared" ca="1" si="2"/>
        <v>2.3355000000000006</v>
      </c>
      <c r="G16" s="2">
        <f t="shared" si="3"/>
        <v>3.7995000000000001</v>
      </c>
      <c r="H16" s="2">
        <f t="shared" si="1"/>
        <v>1.7149999999999996</v>
      </c>
      <c r="I16" s="2" cm="1">
        <f t="array" aca="1" ref="I16" ca="1">SUMPRODUCT(IF(B16-filter&lt;0,_xlfn.VSTACK(_xlfn.SEQUENCE(filter-B16)*0,OFFSET(G16,0,0,-B16)),(OFFSET(G16,0,0,-B16))),OFFSET($O$3,0,0,filter))</f>
        <v>2.3355000000000001</v>
      </c>
      <c r="O16" s="2">
        <f t="shared" si="4"/>
        <v>0</v>
      </c>
    </row>
    <row r="17" spans="1:15" x14ac:dyDescent="0.3">
      <c r="A17" s="2">
        <v>14</v>
      </c>
      <c r="B17" s="2">
        <f t="shared" si="0"/>
        <v>5</v>
      </c>
      <c r="D17" s="2">
        <f>SUM($C$3:C17)</f>
        <v>5</v>
      </c>
      <c r="E17" s="2" cm="1">
        <f t="array" aca="1" ref="E17" ca="1">SUMPRODUCT(IF(B17-filter&lt;0,_xlfn.VSTACK(_xlfn.SEQUENCE(filter-B17)*0,OFFSET(D17,0,0,-B17)),(OFFSET(D17,0,0,-B17))),OFFSET($O$3,0,0,filter))</f>
        <v>5</v>
      </c>
      <c r="F17" s="2">
        <f t="shared" ca="1" si="2"/>
        <v>3.1348500000000006</v>
      </c>
      <c r="G17" s="2">
        <f t="shared" si="3"/>
        <v>4.1596500000000001</v>
      </c>
      <c r="H17" s="2">
        <f t="shared" si="1"/>
        <v>1.2004999999999997</v>
      </c>
      <c r="I17" s="2" cm="1">
        <f t="array" aca="1" ref="I17" ca="1">SUMPRODUCT(IF(B17-filter&lt;0,_xlfn.VSTACK(_xlfn.SEQUENCE(filter-B17)*0,OFFSET(G17,0,0,-B17)),(OFFSET(G17,0,0,-B17))),OFFSET($O$3,0,0,filter))</f>
        <v>3.1348499999999997</v>
      </c>
      <c r="O17" s="2">
        <f t="shared" si="4"/>
        <v>0</v>
      </c>
    </row>
    <row r="18" spans="1:15" x14ac:dyDescent="0.3">
      <c r="A18" s="2">
        <v>15</v>
      </c>
      <c r="B18" s="2">
        <f t="shared" si="0"/>
        <v>5</v>
      </c>
      <c r="D18" s="2">
        <f>SUM($C$3:C18)</f>
        <v>5</v>
      </c>
      <c r="E18" s="2" cm="1">
        <f t="array" aca="1" ref="E18" ca="1">SUMPRODUCT(IF(B18-filter&lt;0,_xlfn.VSTACK(_xlfn.SEQUENCE(filter-B18)*0,OFFSET(D18,0,0,-B18)),(OFFSET(D18,0,0,-B18))),OFFSET($O$3,0,0,filter))</f>
        <v>5</v>
      </c>
      <c r="F18" s="2">
        <f t="shared" ca="1" si="2"/>
        <v>3.6943950000000005</v>
      </c>
      <c r="G18" s="2">
        <f t="shared" si="3"/>
        <v>4.4117550000000003</v>
      </c>
      <c r="H18" s="2">
        <f t="shared" si="1"/>
        <v>0.84034999999999971</v>
      </c>
      <c r="I18" s="2" cm="1">
        <f t="array" aca="1" ref="I18" ca="1">SUMPRODUCT(IF(B18-filter&lt;0,_xlfn.VSTACK(_xlfn.SEQUENCE(filter-B18)*0,OFFSET(G18,0,0,-B18)),(OFFSET(G18,0,0,-B18))),OFFSET($O$3,0,0,filter))</f>
        <v>3.6943950000000001</v>
      </c>
      <c r="O18" s="2">
        <f t="shared" si="4"/>
        <v>0</v>
      </c>
    </row>
    <row r="19" spans="1:15" x14ac:dyDescent="0.3">
      <c r="A19" s="2">
        <v>16</v>
      </c>
      <c r="B19" s="2">
        <f t="shared" si="0"/>
        <v>5</v>
      </c>
      <c r="D19" s="2">
        <f>SUM($C$3:C19)</f>
        <v>5</v>
      </c>
      <c r="E19" s="2" cm="1">
        <f t="array" aca="1" ref="E19" ca="1">SUMPRODUCT(IF(B19-filter&lt;0,_xlfn.VSTACK(_xlfn.SEQUENCE(filter-B19)*0,OFFSET(D19,0,0,-B19)),(OFFSET(D19,0,0,-B19))),OFFSET($O$3,0,0,filter))</f>
        <v>5</v>
      </c>
      <c r="F19" s="2">
        <f t="shared" ca="1" si="2"/>
        <v>4.0860765000000008</v>
      </c>
      <c r="G19" s="2">
        <f t="shared" si="3"/>
        <v>4.5882285000000005</v>
      </c>
      <c r="H19" s="2">
        <f t="shared" si="1"/>
        <v>0.5882449999999998</v>
      </c>
      <c r="I19" s="2" cm="1">
        <f t="array" aca="1" ref="I19" ca="1">SUMPRODUCT(IF(B19-filter&lt;0,_xlfn.VSTACK(_xlfn.SEQUENCE(filter-B19)*0,OFFSET(G19,0,0,-B19)),(OFFSET(G19,0,0,-B19))),OFFSET($O$3,0,0,filter))</f>
        <v>4.0860764999999999</v>
      </c>
      <c r="O19" s="2">
        <f t="shared" si="4"/>
        <v>0</v>
      </c>
    </row>
    <row r="20" spans="1:15" x14ac:dyDescent="0.3">
      <c r="A20" s="2">
        <v>17</v>
      </c>
      <c r="B20" s="2">
        <f t="shared" si="0"/>
        <v>5</v>
      </c>
      <c r="D20" s="2">
        <f>SUM($C$3:C20)</f>
        <v>5</v>
      </c>
      <c r="E20" s="2" cm="1">
        <f t="array" aca="1" ref="E20" ca="1">SUMPRODUCT(IF(B20-filter&lt;0,_xlfn.VSTACK(_xlfn.SEQUENCE(filter-B20)*0,OFFSET(D20,0,0,-B20)),(OFFSET(D20,0,0,-B20))),OFFSET($O$3,0,0,filter))</f>
        <v>5</v>
      </c>
      <c r="F20" s="2">
        <f t="shared" ca="1" si="2"/>
        <v>4.3602535500000004</v>
      </c>
      <c r="G20" s="2">
        <f t="shared" si="3"/>
        <v>4.7117599500000003</v>
      </c>
      <c r="H20" s="2">
        <f t="shared" si="1"/>
        <v>0.41177149999999985</v>
      </c>
      <c r="I20" s="2" cm="1">
        <f t="array" aca="1" ref="I20" ca="1">SUMPRODUCT(IF(B20-filter&lt;0,_xlfn.VSTACK(_xlfn.SEQUENCE(filter-B20)*0,OFFSET(G20,0,0,-B20)),(OFFSET(G20,0,0,-B20))),OFFSET($O$3,0,0,filter))</f>
        <v>4.3602535499999995</v>
      </c>
      <c r="O20" s="2">
        <f t="shared" si="4"/>
        <v>0</v>
      </c>
    </row>
    <row r="21" spans="1:15" x14ac:dyDescent="0.3">
      <c r="A21" s="2">
        <v>18</v>
      </c>
      <c r="B21" s="2">
        <f t="shared" si="0"/>
        <v>5</v>
      </c>
      <c r="D21" s="2">
        <f>SUM($C$3:C21)</f>
        <v>5</v>
      </c>
      <c r="E21" s="2" cm="1">
        <f t="array" aca="1" ref="E21" ca="1">SUMPRODUCT(IF(B21-filter&lt;0,_xlfn.VSTACK(_xlfn.SEQUENCE(filter-B21)*0,OFFSET(D21,0,0,-B21)),(OFFSET(D21,0,0,-B21))),OFFSET($O$3,0,0,filter))</f>
        <v>5</v>
      </c>
      <c r="F21" s="2">
        <f t="shared" ca="1" si="2"/>
        <v>4.5521774850000005</v>
      </c>
      <c r="G21" s="2">
        <f t="shared" si="3"/>
        <v>4.7982319650000003</v>
      </c>
      <c r="H21" s="2">
        <f t="shared" si="1"/>
        <v>0.28824004999999986</v>
      </c>
      <c r="I21" s="2" cm="1">
        <f t="array" aca="1" ref="I21" ca="1">SUMPRODUCT(IF(B21-filter&lt;0,_xlfn.VSTACK(_xlfn.SEQUENCE(filter-B21)*0,OFFSET(G21,0,0,-B21)),(OFFSET(G21,0,0,-B21))),OFFSET($O$3,0,0,filter))</f>
        <v>4.5521774850000005</v>
      </c>
      <c r="O21" s="2">
        <f t="shared" si="4"/>
        <v>0</v>
      </c>
    </row>
    <row r="22" spans="1:15" x14ac:dyDescent="0.3">
      <c r="A22" s="2">
        <v>19</v>
      </c>
      <c r="B22" s="2">
        <f t="shared" si="0"/>
        <v>5</v>
      </c>
      <c r="D22" s="2">
        <f>SUM($C$3:C22)</f>
        <v>5</v>
      </c>
      <c r="E22" s="2" cm="1">
        <f t="array" aca="1" ref="E22" ca="1">SUMPRODUCT(IF(B22-filter&lt;0,_xlfn.VSTACK(_xlfn.SEQUENCE(filter-B22)*0,OFFSET(D22,0,0,-B22)),(OFFSET(D22,0,0,-B22))),OFFSET($O$3,0,0,filter))</f>
        <v>5</v>
      </c>
      <c r="F22" s="2">
        <f t="shared" ca="1" si="2"/>
        <v>4.6865242395000006</v>
      </c>
      <c r="G22" s="2">
        <f t="shared" si="3"/>
        <v>4.8587623755000005</v>
      </c>
      <c r="H22" s="2">
        <f t="shared" si="1"/>
        <v>0.2017680349999999</v>
      </c>
      <c r="I22" s="2" cm="1">
        <f t="array" aca="1" ref="I22" ca="1">SUMPRODUCT(IF(B22-filter&lt;0,_xlfn.VSTACK(_xlfn.SEQUENCE(filter-B22)*0,OFFSET(G22,0,0,-B22)),(OFFSET(G22,0,0,-B22))),OFFSET($O$3,0,0,filter))</f>
        <v>4.6865242394999997</v>
      </c>
      <c r="O22" s="2">
        <f t="shared" si="4"/>
        <v>0</v>
      </c>
    </row>
    <row r="23" spans="1:15" x14ac:dyDescent="0.3">
      <c r="A23" s="2">
        <v>20</v>
      </c>
      <c r="B23" s="2">
        <f t="shared" si="0"/>
        <v>5</v>
      </c>
      <c r="D23" s="2">
        <f>SUM($C$3:C23)</f>
        <v>5</v>
      </c>
      <c r="E23" s="2" cm="1">
        <f t="array" aca="1" ref="E23" ca="1">SUMPRODUCT(IF(B23-filter&lt;0,_xlfn.VSTACK(_xlfn.SEQUENCE(filter-B23)*0,OFFSET(D23,0,0,-B23)),(OFFSET(D23,0,0,-B23))),OFFSET($O$3,0,0,filter))</f>
        <v>5</v>
      </c>
      <c r="F23" s="2">
        <f t="shared" ca="1" si="2"/>
        <v>4.7805669676500004</v>
      </c>
      <c r="G23" s="2">
        <f t="shared" si="3"/>
        <v>4.9011336628500004</v>
      </c>
      <c r="H23" s="2">
        <f t="shared" si="1"/>
        <v>0.14123762449999991</v>
      </c>
      <c r="I23" s="2" cm="1">
        <f t="array" aca="1" ref="I23" ca="1">SUMPRODUCT(IF(B23-filter&lt;0,_xlfn.VSTACK(_xlfn.SEQUENCE(filter-B23)*0,OFFSET(G23,0,0,-B23)),(OFFSET(G23,0,0,-B23))),OFFSET($O$3,0,0,filter))</f>
        <v>4.7805669676500004</v>
      </c>
      <c r="O23" s="2">
        <f t="shared" si="4"/>
        <v>0</v>
      </c>
    </row>
    <row r="24" spans="1:15" x14ac:dyDescent="0.3">
      <c r="A24" s="2">
        <v>21</v>
      </c>
      <c r="B24" s="2">
        <f t="shared" si="0"/>
        <v>5</v>
      </c>
      <c r="D24" s="2">
        <f>SUM($C$3:C24)</f>
        <v>5</v>
      </c>
      <c r="E24" s="2" cm="1">
        <f t="array" aca="1" ref="E24" ca="1">SUMPRODUCT(IF(B24-filter&lt;0,_xlfn.VSTACK(_xlfn.SEQUENCE(filter-B24)*0,OFFSET(D24,0,0,-B24)),(OFFSET(D24,0,0,-B24))),OFFSET($O$3,0,0,filter))</f>
        <v>5</v>
      </c>
      <c r="F24" s="2">
        <f t="shared" ca="1" si="2"/>
        <v>4.8463968773550006</v>
      </c>
      <c r="G24" s="2">
        <f t="shared" si="3"/>
        <v>4.9307935639950005</v>
      </c>
      <c r="H24" s="2">
        <f t="shared" si="1"/>
        <v>9.8866337149999928E-2</v>
      </c>
      <c r="I24" s="2" cm="1">
        <f t="array" aca="1" ref="I24" ca="1">SUMPRODUCT(IF(B24-filter&lt;0,_xlfn.VSTACK(_xlfn.SEQUENCE(filter-B24)*0,OFFSET(G24,0,0,-B24)),(OFFSET(G24,0,0,-B24))),OFFSET($O$3,0,0,filter))</f>
        <v>4.8463968773550006</v>
      </c>
    </row>
    <row r="25" spans="1:15" x14ac:dyDescent="0.3">
      <c r="A25" s="2">
        <v>22</v>
      </c>
      <c r="B25" s="2">
        <f t="shared" si="0"/>
        <v>5</v>
      </c>
      <c r="C25">
        <v>5</v>
      </c>
      <c r="D25" s="2">
        <f>SUM($C$3:C25)</f>
        <v>10</v>
      </c>
      <c r="E25" s="2" cm="1">
        <f t="array" aca="1" ref="E25" ca="1">SUMPRODUCT(IF(B25-filter&lt;0,_xlfn.VSTACK(_xlfn.SEQUENCE(filter-B25)*0,OFFSET(D25,0,0,-B25)),(OFFSET(D25,0,0,-B25))),OFFSET($O$3,0,0,filter))</f>
        <v>5.5555555555555554</v>
      </c>
      <c r="F25" s="2">
        <f t="shared" ca="1" si="2"/>
        <v>5.0591444808151671</v>
      </c>
      <c r="G25" s="2">
        <f t="shared" si="3"/>
        <v>6.4515554947965006</v>
      </c>
      <c r="H25" s="2">
        <f t="shared" si="1"/>
        <v>5.0988663371499996</v>
      </c>
      <c r="I25" s="2" cm="1">
        <f t="array" aca="1" ref="I25" ca="1">SUMPRODUCT(IF(B25-filter&lt;0,_xlfn.VSTACK(_xlfn.SEQUENCE(filter-B25)*0,OFFSET(G25,0,0,-B25)),(OFFSET(G25,0,0,-B25))),OFFSET($O$3,0,0,filter))</f>
        <v>5.0591444808151662</v>
      </c>
    </row>
    <row r="26" spans="1:15" x14ac:dyDescent="0.3">
      <c r="A26" s="2">
        <v>23</v>
      </c>
      <c r="B26" s="2">
        <f t="shared" si="0"/>
        <v>5</v>
      </c>
      <c r="D26" s="2">
        <f>SUM($C$3:C26)</f>
        <v>10</v>
      </c>
      <c r="E26" s="2" cm="1">
        <f t="array" aca="1" ref="E26" ca="1">SUMPRODUCT(IF(B26-filter&lt;0,_xlfn.VSTACK(_xlfn.SEQUENCE(filter-B26)*0,OFFSET(D26,0,0,-B26)),(OFFSET(D26,0,0,-B26))),OFFSET($O$3,0,0,filter))</f>
        <v>6.6666666666666661</v>
      </c>
      <c r="F26" s="2">
        <f t="shared" ca="1" si="2"/>
        <v>5.5414011365706166</v>
      </c>
      <c r="G26" s="2">
        <f t="shared" si="3"/>
        <v>7.516088846357551</v>
      </c>
      <c r="H26" s="2">
        <f t="shared" si="1"/>
        <v>3.5692064360049995</v>
      </c>
      <c r="I26" s="2" cm="1">
        <f t="array" aca="1" ref="I26" ca="1">SUMPRODUCT(IF(B26-filter&lt;0,_xlfn.VSTACK(_xlfn.SEQUENCE(filter-B26)*0,OFFSET(G26,0,0,-B26)),(OFFSET(G26,0,0,-B26))),OFFSET($O$3,0,0,filter))</f>
        <v>5.5414011365706166</v>
      </c>
    </row>
    <row r="27" spans="1:15" x14ac:dyDescent="0.3">
      <c r="A27" s="2">
        <v>24</v>
      </c>
      <c r="B27" s="2">
        <f t="shared" si="0"/>
        <v>5</v>
      </c>
      <c r="D27" s="2">
        <f>SUM($C$3:C27)</f>
        <v>10</v>
      </c>
      <c r="E27" s="2" cm="1">
        <f t="array" aca="1" ref="E27" ca="1">SUMPRODUCT(IF(B27-filter&lt;0,_xlfn.VSTACK(_xlfn.SEQUENCE(filter-B27)*0,OFFSET(D27,0,0,-B27)),(OFFSET(D27,0,0,-B27))),OFFSET($O$3,0,0,filter))</f>
        <v>8.3333333333333339</v>
      </c>
      <c r="F27" s="2">
        <f t="shared" ca="1" si="2"/>
        <v>6.378980795599432</v>
      </c>
      <c r="G27" s="2">
        <f t="shared" si="3"/>
        <v>8.2612621924502854</v>
      </c>
      <c r="H27" s="2">
        <f t="shared" si="1"/>
        <v>2.4984445052034996</v>
      </c>
      <c r="I27" s="2" cm="1">
        <f t="array" aca="1" ref="I27" ca="1">SUMPRODUCT(IF(B27-filter&lt;0,_xlfn.VSTACK(_xlfn.SEQUENCE(filter-B27)*0,OFFSET(G27,0,0,-B27)),(OFFSET(G27,0,0,-B27))),OFFSET($O$3,0,0,filter))</f>
        <v>6.3789807955994311</v>
      </c>
    </row>
    <row r="28" spans="1:15" x14ac:dyDescent="0.3">
      <c r="A28" s="2">
        <v>25</v>
      </c>
      <c r="B28" s="2">
        <f t="shared" si="0"/>
        <v>5</v>
      </c>
      <c r="D28" s="2">
        <f>SUM($C$3:C28)</f>
        <v>10</v>
      </c>
      <c r="E28" s="2" cm="1">
        <f t="array" aca="1" ref="E28" ca="1">SUMPRODUCT(IF(B28-filter&lt;0,_xlfn.VSTACK(_xlfn.SEQUENCE(filter-B28)*0,OFFSET(D28,0,0,-B28)),(OFFSET(D28,0,0,-B28))),OFFSET($O$3,0,0,filter))</f>
        <v>9.4444444444444429</v>
      </c>
      <c r="F28" s="2">
        <f t="shared" ca="1" si="2"/>
        <v>7.2986198902529349</v>
      </c>
      <c r="G28" s="2">
        <f t="shared" si="3"/>
        <v>8.7828835347152001</v>
      </c>
      <c r="H28" s="2">
        <f t="shared" si="1"/>
        <v>1.7489111536424495</v>
      </c>
      <c r="I28" s="2" cm="1">
        <f t="array" aca="1" ref="I28" ca="1">SUMPRODUCT(IF(B28-filter&lt;0,_xlfn.VSTACK(_xlfn.SEQUENCE(filter-B28)*0,OFFSET(G28,0,0,-B28)),(OFFSET(G28,0,0,-B28))),OFFSET($O$3,0,0,filter))</f>
        <v>7.2986198902529367</v>
      </c>
    </row>
    <row r="29" spans="1:15" x14ac:dyDescent="0.3">
      <c r="A29" s="2">
        <v>26</v>
      </c>
      <c r="B29" s="2">
        <f t="shared" si="0"/>
        <v>5</v>
      </c>
      <c r="D29" s="2">
        <f>SUM($C$3:C29)</f>
        <v>10</v>
      </c>
      <c r="E29" s="2" cm="1">
        <f t="array" aca="1" ref="E29" ca="1">SUMPRODUCT(IF(B29-filter&lt;0,_xlfn.VSTACK(_xlfn.SEQUENCE(filter-B29)*0,OFFSET(D29,0,0,-B29)),(OFFSET(D29,0,0,-B29))),OFFSET($O$3,0,0,filter))</f>
        <v>10</v>
      </c>
      <c r="F29" s="2">
        <f t="shared" ca="1" si="2"/>
        <v>8.109033923177055</v>
      </c>
      <c r="G29" s="2">
        <f t="shared" si="3"/>
        <v>9.1480184743006401</v>
      </c>
      <c r="H29" s="2">
        <f t="shared" si="1"/>
        <v>1.2242378075497147</v>
      </c>
      <c r="I29" s="2" cm="1">
        <f t="array" aca="1" ref="I29" ca="1">SUMPRODUCT(IF(B29-filter&lt;0,_xlfn.VSTACK(_xlfn.SEQUENCE(filter-B29)*0,OFFSET(G29,0,0,-B29)),(OFFSET(G29,0,0,-B29))),OFFSET($O$3,0,0,filter))</f>
        <v>8.109033923177055</v>
      </c>
    </row>
    <row r="30" spans="1:15" x14ac:dyDescent="0.3">
      <c r="A30" s="2">
        <v>27</v>
      </c>
      <c r="B30" s="2">
        <f t="shared" si="0"/>
        <v>5</v>
      </c>
      <c r="D30" s="2">
        <f>SUM($C$3:C30)</f>
        <v>10</v>
      </c>
      <c r="E30" s="2" cm="1">
        <f t="array" aca="1" ref="E30" ca="1">SUMPRODUCT(IF(B30-filter&lt;0,_xlfn.VSTACK(_xlfn.SEQUENCE(filter-B30)*0,OFFSET(D30,0,0,-B30)),(OFFSET(D30,0,0,-B30))),OFFSET($O$3,0,0,filter))</f>
        <v>10</v>
      </c>
      <c r="F30" s="2">
        <f t="shared" ca="1" si="2"/>
        <v>8.6763237462239395</v>
      </c>
      <c r="G30" s="2">
        <f t="shared" si="3"/>
        <v>9.4036129320104482</v>
      </c>
      <c r="H30" s="2">
        <f t="shared" si="1"/>
        <v>0.85696646528480025</v>
      </c>
      <c r="I30" s="2" cm="1">
        <f t="array" aca="1" ref="I30" ca="1">SUMPRODUCT(IF(B30-filter&lt;0,_xlfn.VSTACK(_xlfn.SEQUENCE(filter-B30)*0,OFFSET(G30,0,0,-B30)),(OFFSET(G30,0,0,-B30))),OFFSET($O$3,0,0,filter))</f>
        <v>8.6763237462239395</v>
      </c>
    </row>
    <row r="31" spans="1:15" x14ac:dyDescent="0.3">
      <c r="A31" s="2">
        <v>28</v>
      </c>
      <c r="B31" s="2">
        <f t="shared" si="0"/>
        <v>5</v>
      </c>
      <c r="D31" s="2">
        <f>SUM($C$3:C31)</f>
        <v>10</v>
      </c>
      <c r="E31" s="2" cm="1">
        <f t="array" aca="1" ref="E31" ca="1">SUMPRODUCT(IF(B31-filter&lt;0,_xlfn.VSTACK(_xlfn.SEQUENCE(filter-B31)*0,OFFSET(D31,0,0,-B31)),(OFFSET(D31,0,0,-B31))),OFFSET($O$3,0,0,filter))</f>
        <v>10</v>
      </c>
      <c r="F31" s="2">
        <f t="shared" ca="1" si="2"/>
        <v>9.0734266223567577</v>
      </c>
      <c r="G31" s="2">
        <f t="shared" si="3"/>
        <v>9.5825290524073132</v>
      </c>
      <c r="H31" s="2">
        <f t="shared" si="1"/>
        <v>0.59987652569936012</v>
      </c>
      <c r="I31" s="2" cm="1">
        <f t="array" aca="1" ref="I31" ca="1">SUMPRODUCT(IF(B31-filter&lt;0,_xlfn.VSTACK(_xlfn.SEQUENCE(filter-B31)*0,OFFSET(G31,0,0,-B31)),(OFFSET(G31,0,0,-B31))),OFFSET($O$3,0,0,filter))</f>
        <v>9.0734266223567577</v>
      </c>
    </row>
    <row r="32" spans="1:15" x14ac:dyDescent="0.3">
      <c r="A32" s="2">
        <v>29</v>
      </c>
      <c r="B32" s="2">
        <f t="shared" si="0"/>
        <v>5</v>
      </c>
      <c r="D32" s="2">
        <f>SUM($C$3:C32)</f>
        <v>10</v>
      </c>
      <c r="E32" s="2" cm="1">
        <f t="array" aca="1" ref="E32" ca="1">SUMPRODUCT(IF(B32-filter&lt;0,_xlfn.VSTACK(_xlfn.SEQUENCE(filter-B32)*0,OFFSET(D32,0,0,-B32)),(OFFSET(D32,0,0,-B32))),OFFSET($O$3,0,0,filter))</f>
        <v>10</v>
      </c>
      <c r="F32" s="2">
        <f t="shared" ca="1" si="2"/>
        <v>9.3513986356497298</v>
      </c>
      <c r="G32" s="2">
        <f t="shared" si="3"/>
        <v>9.7077703366851189</v>
      </c>
      <c r="H32" s="2">
        <f t="shared" si="1"/>
        <v>0.41991356798955204</v>
      </c>
      <c r="I32" s="2" cm="1">
        <f t="array" aca="1" ref="I32" ca="1">SUMPRODUCT(IF(B32-filter&lt;0,_xlfn.VSTACK(_xlfn.SEQUENCE(filter-B32)*0,OFFSET(G32,0,0,-B32)),(OFFSET(G32,0,0,-B32))),OFFSET($O$3,0,0,filter))</f>
        <v>9.3513986356497298</v>
      </c>
    </row>
    <row r="33" spans="1:9" x14ac:dyDescent="0.3">
      <c r="A33" s="2">
        <v>30</v>
      </c>
      <c r="B33" s="2">
        <f t="shared" si="0"/>
        <v>5</v>
      </c>
      <c r="D33" s="2">
        <f>SUM($C$3:C33)</f>
        <v>10</v>
      </c>
      <c r="E33" s="2" cm="1">
        <f t="array" aca="1" ref="E33" ca="1">SUMPRODUCT(IF(B33-filter&lt;0,_xlfn.VSTACK(_xlfn.SEQUENCE(filter-B33)*0,OFFSET(D33,0,0,-B33)),(OFFSET(D33,0,0,-B33))),OFFSET($O$3,0,0,filter))</f>
        <v>10</v>
      </c>
      <c r="F33" s="2">
        <f t="shared" ca="1" si="2"/>
        <v>9.5459790449548105</v>
      </c>
      <c r="G33" s="2">
        <f t="shared" si="3"/>
        <v>9.7954392356795825</v>
      </c>
      <c r="H33" s="2">
        <f t="shared" si="1"/>
        <v>0.29393949759268639</v>
      </c>
      <c r="I33" s="2" cm="1">
        <f t="array" aca="1" ref="I33" ca="1">SUMPRODUCT(IF(B33-filter&lt;0,_xlfn.VSTACK(_xlfn.SEQUENCE(filter-B33)*0,OFFSET(G33,0,0,-B33)),(OFFSET(G33,0,0,-B33))),OFFSET($O$3,0,0,filter))</f>
        <v>9.5459790449548105</v>
      </c>
    </row>
    <row r="34" spans="1:9" x14ac:dyDescent="0.3">
      <c r="A34" s="2">
        <v>31</v>
      </c>
      <c r="B34" s="2">
        <f t="shared" si="0"/>
        <v>5</v>
      </c>
      <c r="D34" s="2">
        <f>SUM($C$3:C34)</f>
        <v>10</v>
      </c>
      <c r="E34" s="2" cm="1">
        <f t="array" aca="1" ref="E34" ca="1">SUMPRODUCT(IF(B34-filter&lt;0,_xlfn.VSTACK(_xlfn.SEQUENCE(filter-B34)*0,OFFSET(D34,0,0,-B34)),(OFFSET(D34,0,0,-B34))),OFFSET($O$3,0,0,filter))</f>
        <v>10</v>
      </c>
      <c r="F34" s="2">
        <f t="shared" ca="1" si="2"/>
        <v>9.6821853314683679</v>
      </c>
      <c r="G34" s="2">
        <f t="shared" si="3"/>
        <v>9.8568074649757076</v>
      </c>
      <c r="H34" s="2">
        <f t="shared" si="1"/>
        <v>0.20575764831488047</v>
      </c>
      <c r="I34" s="2" cm="1">
        <f t="array" aca="1" ref="I34" ca="1">SUMPRODUCT(IF(B34-filter&lt;0,_xlfn.VSTACK(_xlfn.SEQUENCE(filter-B34)*0,OFFSET(G34,0,0,-B34)),(OFFSET(G34,0,0,-B34))),OFFSET($O$3,0,0,filter))</f>
        <v>9.6821853314683679</v>
      </c>
    </row>
    <row r="35" spans="1:9" x14ac:dyDescent="0.3">
      <c r="A35" s="2">
        <v>32</v>
      </c>
      <c r="B35" s="2">
        <f t="shared" ref="B35:B53" si="5">IF(A35-filter &lt; 0, A35,filter)</f>
        <v>5</v>
      </c>
      <c r="D35" s="2">
        <f>SUM($C$3:C35)</f>
        <v>10</v>
      </c>
      <c r="E35" s="2" cm="1">
        <f t="array" aca="1" ref="E35" ca="1">SUMPRODUCT(IF(B35-filter&lt;0,_xlfn.VSTACK(_xlfn.SEQUENCE(filter-B35)*0,OFFSET(D35,0,0,-B35)),(OFFSET(D35,0,0,-B35))),OFFSET($O$3,0,0,filter))</f>
        <v>10</v>
      </c>
      <c r="F35" s="2">
        <f t="shared" ca="1" si="2"/>
        <v>9.7775297320278582</v>
      </c>
      <c r="G35" s="2">
        <f t="shared" si="3"/>
        <v>9.8997652254829944</v>
      </c>
      <c r="H35" s="2">
        <f t="shared" ref="H35:H53" si="6">IF(C35="",H34*timescale,H34+C35)</f>
        <v>0.14403035382041632</v>
      </c>
      <c r="I35" s="2" cm="1">
        <f t="array" aca="1" ref="I35" ca="1">SUMPRODUCT(IF(B35-filter&lt;0,_xlfn.VSTACK(_xlfn.SEQUENCE(filter-B35)*0,OFFSET(G35,0,0,-B35)),(OFFSET(G35,0,0,-B35))),OFFSET($O$3,0,0,filter))</f>
        <v>9.7775297320278547</v>
      </c>
    </row>
    <row r="36" spans="1:9" x14ac:dyDescent="0.3">
      <c r="A36" s="2">
        <v>33</v>
      </c>
      <c r="B36" s="2">
        <f t="shared" si="5"/>
        <v>5</v>
      </c>
      <c r="D36" s="2">
        <f>SUM($C$3:C36)</f>
        <v>10</v>
      </c>
      <c r="E36" s="2" cm="1">
        <f t="array" aca="1" ref="E36" ca="1">SUMPRODUCT(IF(B36-filter&lt;0,_xlfn.VSTACK(_xlfn.SEQUENCE(filter-B36)*0,OFFSET(D36,0,0,-B36)),(OFFSET(D36,0,0,-B36))),OFFSET($O$3,0,0,filter))</f>
        <v>10</v>
      </c>
      <c r="F36" s="2">
        <f t="shared" ref="F36:F67" ca="1" si="7">(F35-E36)*timescale+E36</f>
        <v>9.8442708124195004</v>
      </c>
      <c r="G36" s="2">
        <f t="shared" ref="G36:G53" si="8">(G35-D36)*timescale+D36</f>
        <v>9.9298356578380957</v>
      </c>
      <c r="H36" s="2">
        <f t="shared" si="6"/>
        <v>0.10082124767429142</v>
      </c>
      <c r="I36" s="2" cm="1">
        <f t="array" aca="1" ref="I36" ca="1">SUMPRODUCT(IF(B36-filter&lt;0,_xlfn.VSTACK(_xlfn.SEQUENCE(filter-B36)*0,OFFSET(G36,0,0,-B36)),(OFFSET(G36,0,0,-B36))),OFFSET($O$3,0,0,filter))</f>
        <v>9.8442708124194986</v>
      </c>
    </row>
    <row r="37" spans="1:9" x14ac:dyDescent="0.3">
      <c r="A37" s="2">
        <v>34</v>
      </c>
      <c r="B37" s="2">
        <f t="shared" si="5"/>
        <v>5</v>
      </c>
      <c r="D37" s="2">
        <f>SUM($C$3:C37)</f>
        <v>10</v>
      </c>
      <c r="E37" s="2" cm="1">
        <f t="array" aca="1" ref="E37" ca="1">SUMPRODUCT(IF(B37-filter&lt;0,_xlfn.VSTACK(_xlfn.SEQUENCE(filter-B37)*0,OFFSET(D37,0,0,-B37)),(OFFSET(D37,0,0,-B37))),OFFSET($O$3,0,0,filter))</f>
        <v>10</v>
      </c>
      <c r="F37" s="2">
        <f t="shared" ca="1" si="7"/>
        <v>9.8909895686936498</v>
      </c>
      <c r="G37" s="2">
        <f t="shared" si="8"/>
        <v>9.9508849604866665</v>
      </c>
      <c r="H37" s="2">
        <f t="shared" si="6"/>
        <v>7.0574873372003993E-2</v>
      </c>
      <c r="I37" s="2" cm="1">
        <f t="array" aca="1" ref="I37" ca="1">SUMPRODUCT(IF(B37-filter&lt;0,_xlfn.VSTACK(_xlfn.SEQUENCE(filter-B37)*0,OFFSET(G37,0,0,-B37)),(OFFSET(G37,0,0,-B37))),OFFSET($O$3,0,0,filter))</f>
        <v>9.890989568693648</v>
      </c>
    </row>
    <row r="38" spans="1:9" x14ac:dyDescent="0.3">
      <c r="A38" s="2">
        <v>35</v>
      </c>
      <c r="B38" s="2">
        <f t="shared" si="5"/>
        <v>5</v>
      </c>
      <c r="D38" s="2">
        <f>SUM($C$3:C38)</f>
        <v>10</v>
      </c>
      <c r="E38" s="2" cm="1">
        <f t="array" aca="1" ref="E38" ca="1">SUMPRODUCT(IF(B38-filter&lt;0,_xlfn.VSTACK(_xlfn.SEQUENCE(filter-B38)*0,OFFSET(D38,0,0,-B38)),(OFFSET(D38,0,0,-B38))),OFFSET($O$3,0,0,filter))</f>
        <v>10</v>
      </c>
      <c r="F38" s="2">
        <f t="shared" ca="1" si="7"/>
        <v>9.9236926980855547</v>
      </c>
      <c r="G38" s="2">
        <f t="shared" si="8"/>
        <v>9.9656194723406664</v>
      </c>
      <c r="H38" s="2">
        <f t="shared" si="6"/>
        <v>4.9402411360402791E-2</v>
      </c>
      <c r="I38" s="2" cm="1">
        <f t="array" aca="1" ref="I38" ca="1">SUMPRODUCT(IF(B38-filter&lt;0,_xlfn.VSTACK(_xlfn.SEQUENCE(filter-B38)*0,OFFSET(G38,0,0,-B38)),(OFFSET(G38,0,0,-B38))),OFFSET($O$3,0,0,filter))</f>
        <v>9.9236926980855529</v>
      </c>
    </row>
    <row r="39" spans="1:9" x14ac:dyDescent="0.3">
      <c r="A39" s="2">
        <v>36</v>
      </c>
      <c r="B39" s="2">
        <f t="shared" si="5"/>
        <v>5</v>
      </c>
      <c r="D39" s="2">
        <f>SUM($C$3:C39)</f>
        <v>10</v>
      </c>
      <c r="E39" s="2" cm="1">
        <f t="array" aca="1" ref="E39" ca="1">SUMPRODUCT(IF(B39-filter&lt;0,_xlfn.VSTACK(_xlfn.SEQUENCE(filter-B39)*0,OFFSET(D39,0,0,-B39)),(OFFSET(D39,0,0,-B39))),OFFSET($O$3,0,0,filter))</f>
        <v>10</v>
      </c>
      <c r="F39" s="2">
        <f t="shared" ca="1" si="7"/>
        <v>9.9465848886598884</v>
      </c>
      <c r="G39" s="2">
        <f t="shared" si="8"/>
        <v>9.9759336306384672</v>
      </c>
      <c r="H39" s="2">
        <f t="shared" si="6"/>
        <v>3.4581687952281955E-2</v>
      </c>
      <c r="I39" s="2" cm="1">
        <f t="array" aca="1" ref="I39" ca="1">SUMPRODUCT(IF(B39-filter&lt;0,_xlfn.VSTACK(_xlfn.SEQUENCE(filter-B39)*0,OFFSET(G39,0,0,-B39)),(OFFSET(G39,0,0,-B39))),OFFSET($O$3,0,0,filter))</f>
        <v>9.9465848886598884</v>
      </c>
    </row>
    <row r="40" spans="1:9" x14ac:dyDescent="0.3">
      <c r="A40" s="2">
        <v>37</v>
      </c>
      <c r="B40" s="2">
        <f t="shared" si="5"/>
        <v>5</v>
      </c>
      <c r="D40" s="2">
        <f>SUM($C$3:C40)</f>
        <v>10</v>
      </c>
      <c r="E40" s="2" cm="1">
        <f t="array" aca="1" ref="E40" ca="1">SUMPRODUCT(IF(B40-filter&lt;0,_xlfn.VSTACK(_xlfn.SEQUENCE(filter-B40)*0,OFFSET(D40,0,0,-B40)),(OFFSET(D40,0,0,-B40))),OFFSET($O$3,0,0,filter))</f>
        <v>10</v>
      </c>
      <c r="F40" s="2">
        <f t="shared" ca="1" si="7"/>
        <v>9.9626094220619219</v>
      </c>
      <c r="G40" s="2">
        <f t="shared" si="8"/>
        <v>9.9831535414469279</v>
      </c>
      <c r="H40" s="2">
        <f t="shared" si="6"/>
        <v>2.4207181566597367E-2</v>
      </c>
      <c r="I40" s="2" cm="1">
        <f t="array" aca="1" ref="I40" ca="1">SUMPRODUCT(IF(B40-filter&lt;0,_xlfn.VSTACK(_xlfn.SEQUENCE(filter-B40)*0,OFFSET(G40,0,0,-B40)),(OFFSET(G40,0,0,-B40))),OFFSET($O$3,0,0,filter))</f>
        <v>9.9626094220619201</v>
      </c>
    </row>
    <row r="41" spans="1:9" x14ac:dyDescent="0.3">
      <c r="A41" s="2">
        <v>38</v>
      </c>
      <c r="B41" s="2">
        <f t="shared" si="5"/>
        <v>5</v>
      </c>
      <c r="D41" s="2">
        <f>SUM($C$3:C41)</f>
        <v>10</v>
      </c>
      <c r="E41" s="2" cm="1">
        <f t="array" aca="1" ref="E41" ca="1">SUMPRODUCT(IF(B41-filter&lt;0,_xlfn.VSTACK(_xlfn.SEQUENCE(filter-B41)*0,OFFSET(D41,0,0,-B41)),(OFFSET(D41,0,0,-B41))),OFFSET($O$3,0,0,filter))</f>
        <v>10</v>
      </c>
      <c r="F41" s="2">
        <f t="shared" ca="1" si="7"/>
        <v>9.9738265954433452</v>
      </c>
      <c r="G41" s="2">
        <f t="shared" si="8"/>
        <v>9.9882074790128499</v>
      </c>
      <c r="H41" s="2">
        <f t="shared" si="6"/>
        <v>1.6945027096618156E-2</v>
      </c>
      <c r="I41" s="2" cm="1">
        <f t="array" aca="1" ref="I41" ca="1">SUMPRODUCT(IF(B41-filter&lt;0,_xlfn.VSTACK(_xlfn.SEQUENCE(filter-B41)*0,OFFSET(G41,0,0,-B41)),(OFFSET(G41,0,0,-B41))),OFFSET($O$3,0,0,filter))</f>
        <v>9.9738265954433452</v>
      </c>
    </row>
    <row r="42" spans="1:9" x14ac:dyDescent="0.3">
      <c r="A42" s="2">
        <v>39</v>
      </c>
      <c r="B42" s="2">
        <f t="shared" si="5"/>
        <v>5</v>
      </c>
      <c r="D42" s="2">
        <f>SUM($C$3:C42)</f>
        <v>10</v>
      </c>
      <c r="E42" s="2" cm="1">
        <f t="array" aca="1" ref="E42" ca="1">SUMPRODUCT(IF(B42-filter&lt;0,_xlfn.VSTACK(_xlfn.SEQUENCE(filter-B42)*0,OFFSET(D42,0,0,-B42)),(OFFSET(D42,0,0,-B42))),OFFSET($O$3,0,0,filter))</f>
        <v>10</v>
      </c>
      <c r="F42" s="2">
        <f t="shared" ca="1" si="7"/>
        <v>9.981678616810342</v>
      </c>
      <c r="G42" s="2">
        <f t="shared" si="8"/>
        <v>9.9917452353089953</v>
      </c>
      <c r="H42" s="2">
        <f t="shared" si="6"/>
        <v>1.1861518967632708E-2</v>
      </c>
      <c r="I42" s="2" cm="1">
        <f t="array" aca="1" ref="I42" ca="1">SUMPRODUCT(IF(B42-filter&lt;0,_xlfn.VSTACK(_xlfn.SEQUENCE(filter-B42)*0,OFFSET(G42,0,0,-B42)),(OFFSET(G42,0,0,-B42))),OFFSET($O$3,0,0,filter))</f>
        <v>9.981678616810342</v>
      </c>
    </row>
    <row r="43" spans="1:9" x14ac:dyDescent="0.3">
      <c r="A43" s="2">
        <v>40</v>
      </c>
      <c r="B43" s="2">
        <f t="shared" si="5"/>
        <v>5</v>
      </c>
      <c r="D43" s="2">
        <f>SUM($C$3:C43)</f>
        <v>10</v>
      </c>
      <c r="E43" s="2" cm="1">
        <f t="array" aca="1" ref="E43" ca="1">SUMPRODUCT(IF(B43-filter&lt;0,_xlfn.VSTACK(_xlfn.SEQUENCE(filter-B43)*0,OFFSET(D43,0,0,-B43)),(OFFSET(D43,0,0,-B43))),OFFSET($O$3,0,0,filter))</f>
        <v>10</v>
      </c>
      <c r="F43" s="2">
        <f t="shared" ca="1" si="7"/>
        <v>9.9871750317672401</v>
      </c>
      <c r="G43" s="2">
        <f t="shared" si="8"/>
        <v>9.9942216647162958</v>
      </c>
      <c r="H43" s="2">
        <f t="shared" si="6"/>
        <v>8.3030632773428946E-3</v>
      </c>
      <c r="I43" s="2" cm="1">
        <f t="array" aca="1" ref="I43" ca="1">SUMPRODUCT(IF(B43-filter&lt;0,_xlfn.VSTACK(_xlfn.SEQUENCE(filter-B43)*0,OFFSET(G43,0,0,-B43)),(OFFSET(G43,0,0,-B43))),OFFSET($O$3,0,0,filter))</f>
        <v>9.9871750317672401</v>
      </c>
    </row>
    <row r="44" spans="1:9" x14ac:dyDescent="0.3">
      <c r="A44" s="2">
        <v>41</v>
      </c>
      <c r="B44" s="2">
        <f t="shared" si="5"/>
        <v>5</v>
      </c>
      <c r="D44" s="2">
        <f>SUM($C$3:C44)</f>
        <v>10</v>
      </c>
      <c r="E44" s="2" cm="1">
        <f t="array" aca="1" ref="E44" ca="1">SUMPRODUCT(IF(B44-filter&lt;0,_xlfn.VSTACK(_xlfn.SEQUENCE(filter-B44)*0,OFFSET(D44,0,0,-B44)),(OFFSET(D44,0,0,-B44))),OFFSET($O$3,0,0,filter))</f>
        <v>10</v>
      </c>
      <c r="F44" s="2">
        <f t="shared" ca="1" si="7"/>
        <v>9.9910225222370688</v>
      </c>
      <c r="G44" s="2">
        <f t="shared" si="8"/>
        <v>9.9959551653014067</v>
      </c>
      <c r="H44" s="2">
        <f t="shared" si="6"/>
        <v>5.8121442941400257E-3</v>
      </c>
      <c r="I44" s="2" cm="1">
        <f t="array" aca="1" ref="I44" ca="1">SUMPRODUCT(IF(B44-filter&lt;0,_xlfn.VSTACK(_xlfn.SEQUENCE(filter-B44)*0,OFFSET(G44,0,0,-B44)),(OFFSET(G44,0,0,-B44))),OFFSET($O$3,0,0,filter))</f>
        <v>9.9910225222370688</v>
      </c>
    </row>
    <row r="45" spans="1:9" x14ac:dyDescent="0.3">
      <c r="A45" s="2">
        <v>42</v>
      </c>
      <c r="B45" s="2">
        <f t="shared" si="5"/>
        <v>5</v>
      </c>
      <c r="D45" s="2">
        <f>SUM($C$3:C45)</f>
        <v>10</v>
      </c>
      <c r="E45" s="2" cm="1">
        <f t="array" aca="1" ref="E45" ca="1">SUMPRODUCT(IF(B45-filter&lt;0,_xlfn.VSTACK(_xlfn.SEQUENCE(filter-B45)*0,OFFSET(D45,0,0,-B45)),(OFFSET(D45,0,0,-B45))),OFFSET($O$3,0,0,filter))</f>
        <v>10</v>
      </c>
      <c r="F45" s="2">
        <f t="shared" ca="1" si="7"/>
        <v>9.9937157655659483</v>
      </c>
      <c r="G45" s="2">
        <f t="shared" si="8"/>
        <v>9.9971686157109847</v>
      </c>
      <c r="H45" s="2">
        <f t="shared" si="6"/>
        <v>4.0685010058980177E-3</v>
      </c>
      <c r="I45" s="2" cm="1">
        <f t="array" aca="1" ref="I45" ca="1">SUMPRODUCT(IF(B45-filter&lt;0,_xlfn.VSTACK(_xlfn.SEQUENCE(filter-B45)*0,OFFSET(G45,0,0,-B45)),(OFFSET(G45,0,0,-B45))),OFFSET($O$3,0,0,filter))</f>
        <v>9.9937157655659483</v>
      </c>
    </row>
    <row r="46" spans="1:9" x14ac:dyDescent="0.3">
      <c r="A46" s="2">
        <v>43</v>
      </c>
      <c r="B46" s="2">
        <f t="shared" si="5"/>
        <v>5</v>
      </c>
      <c r="D46" s="2">
        <f>SUM($C$3:C46)</f>
        <v>10</v>
      </c>
      <c r="E46" s="2" cm="1">
        <f t="array" aca="1" ref="E46" ca="1">SUMPRODUCT(IF(B46-filter&lt;0,_xlfn.VSTACK(_xlfn.SEQUENCE(filter-B46)*0,OFFSET(D46,0,0,-B46)),(OFFSET(D46,0,0,-B46))),OFFSET($O$3,0,0,filter))</f>
        <v>10</v>
      </c>
      <c r="F46" s="2">
        <f t="shared" ca="1" si="7"/>
        <v>9.9956010358961631</v>
      </c>
      <c r="G46" s="2">
        <f t="shared" si="8"/>
        <v>9.9980180309976898</v>
      </c>
      <c r="H46" s="2">
        <f t="shared" si="6"/>
        <v>2.8479507041286123E-3</v>
      </c>
      <c r="I46" s="2" cm="1">
        <f t="array" aca="1" ref="I46" ca="1">SUMPRODUCT(IF(B46-filter&lt;0,_xlfn.VSTACK(_xlfn.SEQUENCE(filter-B46)*0,OFFSET(G46,0,0,-B46)),(OFFSET(G46,0,0,-B46))),OFFSET($O$3,0,0,filter))</f>
        <v>9.9956010358961613</v>
      </c>
    </row>
    <row r="47" spans="1:9" x14ac:dyDescent="0.3">
      <c r="A47" s="2">
        <v>44</v>
      </c>
      <c r="B47" s="2">
        <f t="shared" si="5"/>
        <v>5</v>
      </c>
      <c r="D47" s="2">
        <f>SUM($C$3:C47)</f>
        <v>10</v>
      </c>
      <c r="E47" s="2" cm="1">
        <f t="array" aca="1" ref="E47" ca="1">SUMPRODUCT(IF(B47-filter&lt;0,_xlfn.VSTACK(_xlfn.SEQUENCE(filter-B47)*0,OFFSET(D47,0,0,-B47)),(OFFSET(D47,0,0,-B47))),OFFSET($O$3,0,0,filter))</f>
        <v>10</v>
      </c>
      <c r="F47" s="2">
        <f t="shared" ca="1" si="7"/>
        <v>9.996920725127314</v>
      </c>
      <c r="G47" s="2">
        <f t="shared" si="8"/>
        <v>9.9986126216983831</v>
      </c>
      <c r="H47" s="2">
        <f t="shared" si="6"/>
        <v>1.9935654928900284E-3</v>
      </c>
      <c r="I47" s="2" cm="1">
        <f t="array" aca="1" ref="I47" ca="1">SUMPRODUCT(IF(B47-filter&lt;0,_xlfn.VSTACK(_xlfn.SEQUENCE(filter-B47)*0,OFFSET(G47,0,0,-B47)),(OFFSET(G47,0,0,-B47))),OFFSET($O$3,0,0,filter))</f>
        <v>9.996920725127314</v>
      </c>
    </row>
    <row r="48" spans="1:9" x14ac:dyDescent="0.3">
      <c r="A48" s="2">
        <v>45</v>
      </c>
      <c r="B48" s="2">
        <f t="shared" si="5"/>
        <v>5</v>
      </c>
      <c r="D48" s="2">
        <f>SUM($C$3:C48)</f>
        <v>10</v>
      </c>
      <c r="E48" s="2" cm="1">
        <f t="array" aca="1" ref="E48" ca="1">SUMPRODUCT(IF(B48-filter&lt;0,_xlfn.VSTACK(_xlfn.SEQUENCE(filter-B48)*0,OFFSET(D48,0,0,-B48)),(OFFSET(D48,0,0,-B48))),OFFSET($O$3,0,0,filter))</f>
        <v>10</v>
      </c>
      <c r="F48" s="2">
        <f t="shared" ca="1" si="7"/>
        <v>9.9978445075891198</v>
      </c>
      <c r="G48" s="2">
        <f t="shared" si="8"/>
        <v>9.9990288351888683</v>
      </c>
      <c r="H48" s="2">
        <f t="shared" si="6"/>
        <v>1.3954958450230197E-3</v>
      </c>
      <c r="I48" s="2" cm="1">
        <f t="array" aca="1" ref="I48" ca="1">SUMPRODUCT(IF(B48-filter&lt;0,_xlfn.VSTACK(_xlfn.SEQUENCE(filter-B48)*0,OFFSET(G48,0,0,-B48)),(OFFSET(G48,0,0,-B48))),OFFSET($O$3,0,0,filter))</f>
        <v>9.997844507589118</v>
      </c>
    </row>
    <row r="49" spans="1:9" x14ac:dyDescent="0.3">
      <c r="A49" s="2">
        <v>46</v>
      </c>
      <c r="B49" s="2">
        <f t="shared" si="5"/>
        <v>5</v>
      </c>
      <c r="D49" s="2">
        <f>SUM($C$3:C49)</f>
        <v>10</v>
      </c>
      <c r="E49" s="2" cm="1">
        <f t="array" aca="1" ref="E49" ca="1">SUMPRODUCT(IF(B49-filter&lt;0,_xlfn.VSTACK(_xlfn.SEQUENCE(filter-B49)*0,OFFSET(D49,0,0,-B49)),(OFFSET(D49,0,0,-B49))),OFFSET($O$3,0,0,filter))</f>
        <v>10</v>
      </c>
      <c r="F49" s="2">
        <f t="shared" ca="1" si="7"/>
        <v>9.998491155312383</v>
      </c>
      <c r="G49" s="2">
        <f t="shared" si="8"/>
        <v>9.9993201846322073</v>
      </c>
      <c r="H49" s="2">
        <f t="shared" si="6"/>
        <v>9.7684709151611379E-4</v>
      </c>
      <c r="I49" s="2" cm="1">
        <f t="array" aca="1" ref="I49" ca="1">SUMPRODUCT(IF(B49-filter&lt;0,_xlfn.VSTACK(_xlfn.SEQUENCE(filter-B49)*0,OFFSET(G49,0,0,-B49)),(OFFSET(G49,0,0,-B49))),OFFSET($O$3,0,0,filter))</f>
        <v>9.9984911553123847</v>
      </c>
    </row>
    <row r="50" spans="1:9" x14ac:dyDescent="0.3">
      <c r="A50" s="2">
        <v>47</v>
      </c>
      <c r="B50" s="2">
        <f t="shared" si="5"/>
        <v>5</v>
      </c>
      <c r="D50" s="2">
        <f>SUM($C$3:C50)</f>
        <v>10</v>
      </c>
      <c r="E50" s="2" cm="1">
        <f t="array" aca="1" ref="E50" ca="1">SUMPRODUCT(IF(B50-filter&lt;0,_xlfn.VSTACK(_xlfn.SEQUENCE(filter-B50)*0,OFFSET(D50,0,0,-B50)),(OFFSET(D50,0,0,-B50))),OFFSET($O$3,0,0,filter))</f>
        <v>10</v>
      </c>
      <c r="F50" s="2">
        <f t="shared" ca="1" si="7"/>
        <v>9.9989438087186677</v>
      </c>
      <c r="G50" s="2">
        <f t="shared" si="8"/>
        <v>9.9995241292425447</v>
      </c>
      <c r="H50" s="2">
        <f t="shared" si="6"/>
        <v>6.8379296406127961E-4</v>
      </c>
      <c r="I50" s="2" cm="1">
        <f t="array" aca="1" ref="I50" ca="1">SUMPRODUCT(IF(B50-filter&lt;0,_xlfn.VSTACK(_xlfn.SEQUENCE(filter-B50)*0,OFFSET(G50,0,0,-B50)),(OFFSET(G50,0,0,-B50))),OFFSET($O$3,0,0,filter))</f>
        <v>9.9989438087186677</v>
      </c>
    </row>
    <row r="51" spans="1:9" x14ac:dyDescent="0.3">
      <c r="A51" s="2">
        <v>48</v>
      </c>
      <c r="B51" s="2">
        <f t="shared" si="5"/>
        <v>5</v>
      </c>
      <c r="D51" s="2">
        <f>SUM($C$3:C51)</f>
        <v>10</v>
      </c>
      <c r="E51" s="2" cm="1">
        <f t="array" aca="1" ref="E51" ca="1">SUMPRODUCT(IF(B51-filter&lt;0,_xlfn.VSTACK(_xlfn.SEQUENCE(filter-B51)*0,OFFSET(D51,0,0,-B51)),(OFFSET(D51,0,0,-B51))),OFFSET($O$3,0,0,filter))</f>
        <v>10</v>
      </c>
      <c r="F51" s="2">
        <f t="shared" ca="1" si="7"/>
        <v>9.9992606661030674</v>
      </c>
      <c r="G51" s="2">
        <f t="shared" si="8"/>
        <v>9.999666890469781</v>
      </c>
      <c r="H51" s="2">
        <f t="shared" si="6"/>
        <v>4.7865507484289569E-4</v>
      </c>
      <c r="I51" s="2" cm="1">
        <f t="array" aca="1" ref="I51" ca="1">SUMPRODUCT(IF(B51-filter&lt;0,_xlfn.VSTACK(_xlfn.SEQUENCE(filter-B51)*0,OFFSET(G51,0,0,-B51)),(OFFSET(G51,0,0,-B51))),OFFSET($O$3,0,0,filter))</f>
        <v>9.9992606661030674</v>
      </c>
    </row>
    <row r="52" spans="1:9" x14ac:dyDescent="0.3">
      <c r="A52" s="2">
        <v>49</v>
      </c>
      <c r="B52" s="2">
        <f t="shared" si="5"/>
        <v>5</v>
      </c>
      <c r="D52" s="2">
        <f>SUM($C$3:C52)</f>
        <v>10</v>
      </c>
      <c r="E52" s="2" cm="1">
        <f t="array" aca="1" ref="E52" ca="1">SUMPRODUCT(IF(B52-filter&lt;0,_xlfn.VSTACK(_xlfn.SEQUENCE(filter-B52)*0,OFFSET(D52,0,0,-B52)),(OFFSET(D52,0,0,-B52))),OFFSET($O$3,0,0,filter))</f>
        <v>10</v>
      </c>
      <c r="F52" s="2">
        <f t="shared" ca="1" si="7"/>
        <v>9.9994824662721467</v>
      </c>
      <c r="G52" s="2">
        <f t="shared" si="8"/>
        <v>9.9997668233288461</v>
      </c>
      <c r="H52" s="2">
        <f t="shared" si="6"/>
        <v>3.3505855239002695E-4</v>
      </c>
      <c r="I52" s="2" cm="1">
        <f t="array" aca="1" ref="I52" ca="1">SUMPRODUCT(IF(B52-filter&lt;0,_xlfn.VSTACK(_xlfn.SEQUENCE(filter-B52)*0,OFFSET(G52,0,0,-B52)),(OFFSET(G52,0,0,-B52))),OFFSET($O$3,0,0,filter))</f>
        <v>9.9994824662721467</v>
      </c>
    </row>
    <row r="53" spans="1:9" x14ac:dyDescent="0.3">
      <c r="A53" s="2">
        <v>50</v>
      </c>
      <c r="B53" s="2">
        <f t="shared" si="5"/>
        <v>5</v>
      </c>
      <c r="D53" s="2">
        <f>SUM($C$3:C53)</f>
        <v>10</v>
      </c>
      <c r="E53" s="2" cm="1">
        <f t="array" aca="1" ref="E53" ca="1">SUMPRODUCT(IF(B53-filter&lt;0,_xlfn.VSTACK(_xlfn.SEQUENCE(filter-B53)*0,OFFSET(D53,0,0,-B53)),(OFFSET(D53,0,0,-B53))),OFFSET($O$3,0,0,filter))</f>
        <v>10</v>
      </c>
      <c r="F53" s="2">
        <f t="shared" ca="1" si="7"/>
        <v>9.9996377263905032</v>
      </c>
      <c r="G53" s="2">
        <f t="shared" si="8"/>
        <v>9.9998367763301914</v>
      </c>
      <c r="H53" s="2">
        <f t="shared" si="6"/>
        <v>2.3454098667301886E-4</v>
      </c>
      <c r="I53" s="2" cm="1">
        <f t="array" aca="1" ref="I53" ca="1">SUMPRODUCT(IF(B53-filter&lt;0,_xlfn.VSTACK(_xlfn.SEQUENCE(filter-B53)*0,OFFSET(G53,0,0,-B53)),(OFFSET(G53,0,0,-B53))),OFFSET($O$3,0,0,filter))</f>
        <v>9.9996377263905014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DC92-B595-4B64-BCA2-7DAD610C1962}">
  <dimension ref="A1:O53"/>
  <sheetViews>
    <sheetView zoomScale="85" zoomScaleNormal="85" workbookViewId="0">
      <selection activeCell="N3" sqref="N3"/>
    </sheetView>
  </sheetViews>
  <sheetFormatPr defaultColWidth="11.19921875" defaultRowHeight="18.75" x14ac:dyDescent="0.3"/>
  <cols>
    <col min="13" max="13" width="11.19921875" style="1"/>
  </cols>
  <sheetData>
    <row r="1" spans="1:15" x14ac:dyDescent="0.3">
      <c r="F1" s="3">
        <v>0.7</v>
      </c>
      <c r="L1" t="s">
        <v>0</v>
      </c>
      <c r="M1" s="4" t="s">
        <v>10</v>
      </c>
      <c r="N1" t="s">
        <v>11</v>
      </c>
    </row>
    <row r="2" spans="1:15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>
        <f>L3-2</f>
        <v>15</v>
      </c>
      <c r="M2" s="1">
        <f>ROUND(L3*N2,0)</f>
        <v>13</v>
      </c>
      <c r="N2" s="3">
        <v>0.75</v>
      </c>
    </row>
    <row r="3" spans="1:15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L3" s="3">
        <v>17</v>
      </c>
      <c r="M3" s="1" t="str" cm="1">
        <f t="array" ref="M3:M19">IF(_xlfn.SEQUENCE(filtercalc)=halfpos,"X","-")</f>
        <v>-</v>
      </c>
      <c r="N3" cm="1">
        <f t="array" ref="N3:N19">_xlfn.VSTACK(_xlfn.SEQUENCE(halfpos-1)-1,(halfpos-1)*(1-(_xlfn.SEQUENCE(filtercalc-halfpos+1)-1)/(filtercalc-halfpos)))</f>
        <v>0</v>
      </c>
      <c r="O3">
        <f>N3/SUM(_xlfn.ANCHORARRAY($N$3))</f>
        <v>0</v>
      </c>
    </row>
    <row r="4" spans="1:15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SUMPRODUCT(IF(B4-filter&lt;0,_xlfn.VSTACK(_xlfn.SEQUENCE(filter-B4)*0,OFFSET(D4,0,0,-B4)),(OFFSET(D4,0,0,-B4))),OFFSET($O$4,0,0,filter))</f>
        <v>0</v>
      </c>
      <c r="F4">
        <f t="shared" ref="F4:F53" ca="1" si="1">(F3-E4)*$F$1+E4</f>
        <v>0</v>
      </c>
      <c r="M4" s="1" t="str">
        <v>-</v>
      </c>
      <c r="N4">
        <v>1</v>
      </c>
      <c r="O4">
        <f>N4/SUM(_xlfn.ANCHORARRAY($N$3))</f>
        <v>1.0416666666666666E-2</v>
      </c>
    </row>
    <row r="5" spans="1:15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SUMPRODUCT(IF(B5-filter&lt;0,_xlfn.VSTACK(_xlfn.SEQUENCE(filter-B5)*0,OFFSET(D5,0,0,-B5)),(OFFSET(D5,0,0,-B5))),OFFSET($O$4,0,0,filter))</f>
        <v>0</v>
      </c>
      <c r="F5">
        <f ca="1">(F4-E5)*$F$1+E5</f>
        <v>0</v>
      </c>
      <c r="M5" s="1" t="str">
        <v>-</v>
      </c>
      <c r="N5">
        <v>2</v>
      </c>
      <c r="O5">
        <f t="shared" ref="O5:O37" si="2">N5/SUM(_xlfn.ANCHORARRAY($N$3))</f>
        <v>2.0833333333333332E-2</v>
      </c>
    </row>
    <row r="6" spans="1:15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SUMPRODUCT(IF(B6-filter&lt;0,_xlfn.VSTACK(_xlfn.SEQUENCE(filter-B6)*0,OFFSET(D6,0,0,-B6)),(OFFSET(D6,0,0,-B6))),OFFSET($O$4,0,0,filter))</f>
        <v>0</v>
      </c>
      <c r="F6">
        <f t="shared" ca="1" si="1"/>
        <v>0</v>
      </c>
      <c r="M6" s="1" t="str">
        <v>-</v>
      </c>
      <c r="N6">
        <v>3</v>
      </c>
      <c r="O6">
        <f t="shared" si="2"/>
        <v>3.125E-2</v>
      </c>
    </row>
    <row r="7" spans="1:15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SUMPRODUCT(IF(B7-filter&lt;0,_xlfn.VSTACK(_xlfn.SEQUENCE(filter-B7)*0,OFFSET(D7,0,0,-B7)),(OFFSET(D7,0,0,-B7))),OFFSET($O$4,0,0,filter))</f>
        <v>0</v>
      </c>
      <c r="F7">
        <f t="shared" ca="1" si="1"/>
        <v>0</v>
      </c>
      <c r="M7" s="1" t="str">
        <v>-</v>
      </c>
      <c r="N7">
        <v>4</v>
      </c>
      <c r="O7">
        <f t="shared" si="2"/>
        <v>4.1666666666666664E-2</v>
      </c>
    </row>
    <row r="8" spans="1:15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SUMPRODUCT(IF(B8-filter&lt;0,_xlfn.VSTACK(_xlfn.SEQUENCE(filter-B8)*0,OFFSET(D8,0,0,-B8)),(OFFSET(D8,0,0,-B8))),OFFSET($O$4,0,0,filter))</f>
        <v>0</v>
      </c>
      <c r="F8">
        <f t="shared" ca="1" si="1"/>
        <v>0</v>
      </c>
      <c r="M8" s="1" t="str">
        <v>-</v>
      </c>
      <c r="N8">
        <v>5</v>
      </c>
      <c r="O8">
        <f t="shared" si="2"/>
        <v>5.2083333333333336E-2</v>
      </c>
    </row>
    <row r="9" spans="1:15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SUMPRODUCT(IF(B9-filter&lt;0,_xlfn.VSTACK(_xlfn.SEQUENCE(filter-B9)*0,OFFSET(D9,0,0,-B9)),(OFFSET(D9,0,0,-B9))),OFFSET($O$4,0,0,filter))</f>
        <v>0</v>
      </c>
      <c r="F9">
        <f t="shared" ca="1" si="1"/>
        <v>0</v>
      </c>
      <c r="M9" s="1" t="str">
        <v>-</v>
      </c>
      <c r="N9">
        <v>6</v>
      </c>
      <c r="O9">
        <f t="shared" si="2"/>
        <v>6.25E-2</v>
      </c>
    </row>
    <row r="10" spans="1:15" x14ac:dyDescent="0.3">
      <c r="A10">
        <v>7</v>
      </c>
      <c r="B10">
        <f t="shared" si="0"/>
        <v>7</v>
      </c>
      <c r="D10">
        <f>SUM($C$3:C10)</f>
        <v>0</v>
      </c>
      <c r="E10" cm="1">
        <f t="array" aca="1" ref="E10" ca="1">SUMPRODUCT(IF(B10-filter&lt;0,_xlfn.VSTACK(_xlfn.SEQUENCE(filter-B10)*0,OFFSET(D10,0,0,-B10)),(OFFSET(D10,0,0,-B10))),OFFSET($O$4,0,0,filter))</f>
        <v>0</v>
      </c>
      <c r="F10">
        <f t="shared" ca="1" si="1"/>
        <v>0</v>
      </c>
      <c r="M10" s="1" t="str">
        <v>-</v>
      </c>
      <c r="N10">
        <v>7</v>
      </c>
      <c r="O10">
        <f t="shared" si="2"/>
        <v>7.2916666666666671E-2</v>
      </c>
    </row>
    <row r="11" spans="1:15" x14ac:dyDescent="0.3">
      <c r="A11">
        <v>8</v>
      </c>
      <c r="B11">
        <f t="shared" si="0"/>
        <v>8</v>
      </c>
      <c r="D11">
        <f>SUM($C$3:C11)</f>
        <v>0</v>
      </c>
      <c r="E11" cm="1">
        <f t="array" aca="1" ref="E11" ca="1">SUMPRODUCT(IF(B11-filter&lt;0,_xlfn.VSTACK(_xlfn.SEQUENCE(filter-B11)*0,OFFSET(D11,0,0,-B11)),(OFFSET(D11,0,0,-B11))),OFFSET($O$4,0,0,filter))</f>
        <v>0</v>
      </c>
      <c r="F11">
        <f t="shared" ca="1" si="1"/>
        <v>0</v>
      </c>
      <c r="M11" s="1" t="str">
        <v>-</v>
      </c>
      <c r="N11">
        <v>8</v>
      </c>
      <c r="O11">
        <f t="shared" si="2"/>
        <v>8.3333333333333329E-2</v>
      </c>
    </row>
    <row r="12" spans="1:15" x14ac:dyDescent="0.3">
      <c r="A12">
        <v>9</v>
      </c>
      <c r="B12">
        <f t="shared" si="0"/>
        <v>9</v>
      </c>
      <c r="D12">
        <f>SUM($C$3:C12)</f>
        <v>0</v>
      </c>
      <c r="E12" cm="1">
        <f t="array" aca="1" ref="E12" ca="1">SUMPRODUCT(IF(B12-filter&lt;0,_xlfn.VSTACK(_xlfn.SEQUENCE(filter-B12)*0,OFFSET(D12,0,0,-B12)),(OFFSET(D12,0,0,-B12))),OFFSET($O$4,0,0,filter))</f>
        <v>0</v>
      </c>
      <c r="F12">
        <f t="shared" ca="1" si="1"/>
        <v>0</v>
      </c>
      <c r="M12" s="1" t="str">
        <v>-</v>
      </c>
      <c r="N12">
        <v>9</v>
      </c>
      <c r="O12">
        <f t="shared" si="2"/>
        <v>9.375E-2</v>
      </c>
    </row>
    <row r="13" spans="1:15" x14ac:dyDescent="0.3">
      <c r="A13">
        <v>10</v>
      </c>
      <c r="B13">
        <f t="shared" si="0"/>
        <v>10</v>
      </c>
      <c r="C13">
        <v>5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SUMPRODUCT(IF(B13-filter&lt;0,_xlfn.VSTACK(_xlfn.SEQUENCE(filter-B13)*0,OFFSET(D13,0,0,-B13)),(OFFSET(D13,0,0,-B13))),OFFSET($O$4,0,0,filter))</f>
        <v>0.15625</v>
      </c>
      <c r="F13">
        <f t="shared" ca="1" si="1"/>
        <v>4.6875E-2</v>
      </c>
      <c r="M13" s="1" t="str">
        <v>-</v>
      </c>
      <c r="N13">
        <v>10</v>
      </c>
      <c r="O13">
        <f t="shared" si="2"/>
        <v>0.10416666666666667</v>
      </c>
    </row>
    <row r="14" spans="1:15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SUMPRODUCT(IF(B14-filter&lt;0,_xlfn.VSTACK(_xlfn.SEQUENCE(filter-B14)*0,OFFSET(D14,0,0,-B14)),(OFFSET(D14,0,0,-B14))),OFFSET($O$4,0,0,filter))</f>
        <v>0.46875</v>
      </c>
      <c r="F14">
        <f t="shared" ca="1" si="1"/>
        <v>0.17343750000000002</v>
      </c>
      <c r="M14" s="1" t="str">
        <v>-</v>
      </c>
      <c r="N14">
        <v>11</v>
      </c>
      <c r="O14">
        <f t="shared" si="2"/>
        <v>0.11458333333333333</v>
      </c>
    </row>
    <row r="15" spans="1:15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SUMPRODUCT(IF(B15-filter&lt;0,_xlfn.VSTACK(_xlfn.SEQUENCE(filter-B15)*0,OFFSET(D15,0,0,-B15)),(OFFSET(D15,0,0,-B15))),OFFSET($O$4,0,0,filter))</f>
        <v>0.9375</v>
      </c>
      <c r="F15">
        <f t="shared" ca="1" si="1"/>
        <v>0.40265625000000005</v>
      </c>
      <c r="M15" s="1" t="str">
        <v>X</v>
      </c>
      <c r="N15">
        <v>12</v>
      </c>
      <c r="O15">
        <f t="shared" si="2"/>
        <v>0.125</v>
      </c>
    </row>
    <row r="16" spans="1:15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SUMPRODUCT(IF(B16-filter&lt;0,_xlfn.VSTACK(_xlfn.SEQUENCE(filter-B16)*0,OFFSET(D16,0,0,-B16)),(OFFSET(D16,0,0,-B16))),OFFSET($O$4,0,0,filter))</f>
        <v>1.5625</v>
      </c>
      <c r="F16">
        <f t="shared" ca="1" si="1"/>
        <v>0.75060937500000013</v>
      </c>
      <c r="M16" s="1" t="str">
        <v>-</v>
      </c>
      <c r="N16">
        <v>9</v>
      </c>
      <c r="O16">
        <f t="shared" si="2"/>
        <v>9.375E-2</v>
      </c>
    </row>
    <row r="17" spans="1:15" x14ac:dyDescent="0.3">
      <c r="A17">
        <v>14</v>
      </c>
      <c r="B17">
        <f t="shared" si="0"/>
        <v>14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SUMPRODUCT(IF(B17-filter&lt;0,_xlfn.VSTACK(_xlfn.SEQUENCE(filter-B17)*0,OFFSET(D17,0,0,-B17)),(OFFSET(D17,0,0,-B17))),OFFSET($O$4,0,0,filter))</f>
        <v>2.1354166666666665</v>
      </c>
      <c r="F17">
        <f t="shared" ca="1" si="1"/>
        <v>1.1660515625000003</v>
      </c>
      <c r="M17" s="1" t="str">
        <v>-</v>
      </c>
      <c r="N17">
        <v>6</v>
      </c>
      <c r="O17">
        <f t="shared" si="2"/>
        <v>6.25E-2</v>
      </c>
    </row>
    <row r="18" spans="1:15" x14ac:dyDescent="0.3">
      <c r="A18">
        <v>15</v>
      </c>
      <c r="B18">
        <f t="shared" si="0"/>
        <v>15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SUMPRODUCT(IF(B18-filter&lt;0,_xlfn.VSTACK(_xlfn.SEQUENCE(filter-B18)*0,OFFSET(D18,0,0,-B18)),(OFFSET(D18,0,0,-B18))),OFFSET($O$4,0,0,filter))</f>
        <v>2.65625</v>
      </c>
      <c r="F18">
        <f t="shared" ca="1" si="1"/>
        <v>1.6131110937500002</v>
      </c>
      <c r="M18" s="1" t="str">
        <v>-</v>
      </c>
      <c r="N18">
        <v>3</v>
      </c>
      <c r="O18">
        <f t="shared" si="2"/>
        <v>3.125E-2</v>
      </c>
    </row>
    <row r="19" spans="1:15" x14ac:dyDescent="0.3">
      <c r="A19">
        <v>16</v>
      </c>
      <c r="B19">
        <f t="shared" si="0"/>
        <v>15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SUMPRODUCT(IF(B19-filter&lt;0,_xlfn.VSTACK(_xlfn.SEQUENCE(filter-B19)*0,OFFSET(D19,0,0,-B19)),(OFFSET(D19,0,0,-B19))),OFFSET($O$4,0,0,filter))</f>
        <v>3.125</v>
      </c>
      <c r="F19">
        <f t="shared" ca="1" si="1"/>
        <v>2.0666777656250002</v>
      </c>
      <c r="M19" s="1" t="str">
        <v>-</v>
      </c>
      <c r="N19">
        <v>0</v>
      </c>
      <c r="O19">
        <f t="shared" si="2"/>
        <v>0</v>
      </c>
    </row>
    <row r="20" spans="1:15" x14ac:dyDescent="0.3">
      <c r="A20">
        <v>17</v>
      </c>
      <c r="B20">
        <f t="shared" si="0"/>
        <v>15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SUMPRODUCT(IF(B20-filter&lt;0,_xlfn.VSTACK(_xlfn.SEQUENCE(filter-B20)*0,OFFSET(D20,0,0,-B20)),(OFFSET(D20,0,0,-B20))),OFFSET($O$4,0,0,filter))</f>
        <v>3.5416666666666665</v>
      </c>
      <c r="F20">
        <f t="shared" ca="1" si="1"/>
        <v>2.5091744359375001</v>
      </c>
      <c r="O20">
        <f t="shared" si="2"/>
        <v>0</v>
      </c>
    </row>
    <row r="21" spans="1:15" x14ac:dyDescent="0.3">
      <c r="A21">
        <v>18</v>
      </c>
      <c r="B21">
        <f t="shared" si="0"/>
        <v>15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SUMPRODUCT(IF(B21-filter&lt;0,_xlfn.VSTACK(_xlfn.SEQUENCE(filter-B21)*0,OFFSET(D21,0,0,-B21)),(OFFSET(D21,0,0,-B21))),OFFSET($O$4,0,0,filter))</f>
        <v>3.90625</v>
      </c>
      <c r="F21">
        <f t="shared" ca="1" si="1"/>
        <v>2.9282971051562501</v>
      </c>
      <c r="O21">
        <f t="shared" si="2"/>
        <v>0</v>
      </c>
    </row>
    <row r="22" spans="1:15" x14ac:dyDescent="0.3">
      <c r="A22">
        <v>19</v>
      </c>
      <c r="B22">
        <f t="shared" si="0"/>
        <v>15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SUMPRODUCT(IF(B22-filter&lt;0,_xlfn.VSTACK(_xlfn.SEQUENCE(filter-B22)*0,OFFSET(D22,0,0,-B22)),(OFFSET(D22,0,0,-B22))),OFFSET($O$4,0,0,filter))</f>
        <v>4.21875</v>
      </c>
      <c r="F22">
        <f t="shared" ca="1" si="1"/>
        <v>3.3154329736093753</v>
      </c>
      <c r="O22">
        <f t="shared" si="2"/>
        <v>0</v>
      </c>
    </row>
    <row r="23" spans="1:15" x14ac:dyDescent="0.3">
      <c r="A23">
        <v>20</v>
      </c>
      <c r="B23">
        <f t="shared" si="0"/>
        <v>15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SUMPRODUCT(IF(B23-filter&lt;0,_xlfn.VSTACK(_xlfn.SEQUENCE(filter-B23)*0,OFFSET(D23,0,0,-B23)),(OFFSET(D23,0,0,-B23))),OFFSET($O$4,0,0,filter))</f>
        <v>4.4791666666666661</v>
      </c>
      <c r="F23">
        <f t="shared" ca="1" si="1"/>
        <v>3.6645530815265626</v>
      </c>
      <c r="O23">
        <f t="shared" si="2"/>
        <v>0</v>
      </c>
    </row>
    <row r="24" spans="1:15" x14ac:dyDescent="0.3">
      <c r="A24">
        <v>21</v>
      </c>
      <c r="B24">
        <f t="shared" si="0"/>
        <v>15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SUMPRODUCT(IF(B24-filter&lt;0,_xlfn.VSTACK(_xlfn.SEQUENCE(filter-B24)*0,OFFSET(D24,0,0,-B24)),(OFFSET(D24,0,0,-B24))),OFFSET($O$4,0,0,filter))</f>
        <v>4.6875</v>
      </c>
      <c r="F24">
        <f t="shared" ca="1" si="1"/>
        <v>3.9714371570685936</v>
      </c>
      <c r="O24">
        <f>N24/SUM(_xlfn.ANCHORARRAY($N$3))</f>
        <v>0</v>
      </c>
    </row>
    <row r="25" spans="1:15" x14ac:dyDescent="0.3">
      <c r="A25">
        <v>22</v>
      </c>
      <c r="B25">
        <f t="shared" si="0"/>
        <v>15</v>
      </c>
      <c r="D25">
        <f>SUM($C$3:C25)</f>
        <v>5</v>
      </c>
      <c r="E25" cm="1">
        <f t="array" aca="1" ref="E25" ca="1">SUMPRODUCT(IF(B25-filter&lt;0,_xlfn.VSTACK(_xlfn.SEQUENCE(filter-B25)*0,OFFSET(D25,0,0,-B25)),(OFFSET(D25,0,0,-B25))),OFFSET($O$4,0,0,filter))</f>
        <v>4.84375</v>
      </c>
      <c r="F25">
        <f t="shared" ca="1" si="1"/>
        <v>4.2331310099480159</v>
      </c>
      <c r="O25">
        <f t="shared" si="2"/>
        <v>0</v>
      </c>
    </row>
    <row r="26" spans="1:15" x14ac:dyDescent="0.3">
      <c r="A26">
        <v>23</v>
      </c>
      <c r="B26">
        <f t="shared" si="0"/>
        <v>15</v>
      </c>
      <c r="D26">
        <f>SUM($C$3:C26)</f>
        <v>5</v>
      </c>
      <c r="E26" cm="1">
        <f t="array" aca="1" ref="E26" ca="1">SUMPRODUCT(IF(B26-filter&lt;0,_xlfn.VSTACK(_xlfn.SEQUENCE(filter-B26)*0,OFFSET(D26,0,0,-B26)),(OFFSET(D26,0,0,-B26))),OFFSET($O$4,0,0,filter))</f>
        <v>4.9479166666666661</v>
      </c>
      <c r="F26">
        <f t="shared" ca="1" si="1"/>
        <v>4.4475667069636113</v>
      </c>
      <c r="O26">
        <f>N26/SUM(_xlfn.ANCHORARRAY($N$3))</f>
        <v>0</v>
      </c>
    </row>
    <row r="27" spans="1:15" x14ac:dyDescent="0.3">
      <c r="A27">
        <v>24</v>
      </c>
      <c r="B27">
        <f t="shared" si="0"/>
        <v>15</v>
      </c>
      <c r="D27">
        <f>SUM($C$3:C27)</f>
        <v>5</v>
      </c>
      <c r="E27" cm="1">
        <f t="array" aca="1" ref="E27" ca="1">SUMPRODUCT(IF(B27-filter&lt;0,_xlfn.VSTACK(_xlfn.SEQUENCE(filter-B27)*0,OFFSET(D27,0,0,-B27)),(OFFSET(D27,0,0,-B27))),OFFSET($O$4,0,0,filter))</f>
        <v>5</v>
      </c>
      <c r="F27">
        <f t="shared" ca="1" si="1"/>
        <v>4.6132966948745278</v>
      </c>
      <c r="O27">
        <f t="shared" si="2"/>
        <v>0</v>
      </c>
    </row>
    <row r="28" spans="1:15" x14ac:dyDescent="0.3">
      <c r="A28">
        <v>25</v>
      </c>
      <c r="B28">
        <f t="shared" si="0"/>
        <v>15</v>
      </c>
      <c r="D28">
        <f>SUM($C$3:C28)</f>
        <v>5</v>
      </c>
      <c r="E28" cm="1">
        <f t="array" aca="1" ref="E28" ca="1">SUMPRODUCT(IF(B28-filter&lt;0,_xlfn.VSTACK(_xlfn.SEQUENCE(filter-B28)*0,OFFSET(D28,0,0,-B28)),(OFFSET(D28,0,0,-B28))),OFFSET($O$4,0,0,filter))</f>
        <v>5</v>
      </c>
      <c r="F28">
        <f t="shared" ca="1" si="1"/>
        <v>4.7293076864121693</v>
      </c>
      <c r="O28">
        <f t="shared" si="2"/>
        <v>0</v>
      </c>
    </row>
    <row r="29" spans="1:15" x14ac:dyDescent="0.3">
      <c r="A29">
        <v>26</v>
      </c>
      <c r="B29">
        <f t="shared" si="0"/>
        <v>15</v>
      </c>
      <c r="D29">
        <f>SUM($C$3:C29)</f>
        <v>5</v>
      </c>
      <c r="E29" cm="1">
        <f t="array" aca="1" ref="E29" ca="1">SUMPRODUCT(IF(B29-filter&lt;0,_xlfn.VSTACK(_xlfn.SEQUENCE(filter-B29)*0,OFFSET(D29,0,0,-B29)),(OFFSET(D29,0,0,-B29))),OFFSET($O$4,0,0,filter))</f>
        <v>5</v>
      </c>
      <c r="F29">
        <f t="shared" ca="1" si="1"/>
        <v>4.8105153804885186</v>
      </c>
      <c r="O29">
        <f t="shared" si="2"/>
        <v>0</v>
      </c>
    </row>
    <row r="30" spans="1:15" x14ac:dyDescent="0.3">
      <c r="A30">
        <v>27</v>
      </c>
      <c r="B30">
        <f t="shared" si="0"/>
        <v>15</v>
      </c>
      <c r="D30">
        <f>SUM($C$3:C30)</f>
        <v>5</v>
      </c>
      <c r="E30" cm="1">
        <f t="array" aca="1" ref="E30" ca="1">SUMPRODUCT(IF(B30-filter&lt;0,_xlfn.VSTACK(_xlfn.SEQUENCE(filter-B30)*0,OFFSET(D30,0,0,-B30)),(OFFSET(D30,0,0,-B30))),OFFSET($O$4,0,0,filter))</f>
        <v>5</v>
      </c>
      <c r="F30">
        <f t="shared" ca="1" si="1"/>
        <v>4.8673607663419629</v>
      </c>
      <c r="O30">
        <f t="shared" si="2"/>
        <v>0</v>
      </c>
    </row>
    <row r="31" spans="1:15" x14ac:dyDescent="0.3">
      <c r="A31">
        <v>28</v>
      </c>
      <c r="B31">
        <f t="shared" si="0"/>
        <v>15</v>
      </c>
      <c r="D31">
        <f>SUM($C$3:C31)</f>
        <v>5</v>
      </c>
      <c r="E31" cm="1">
        <f t="array" aca="1" ref="E31" ca="1">SUMPRODUCT(IF(B31-filter&lt;0,_xlfn.VSTACK(_xlfn.SEQUENCE(filter-B31)*0,OFFSET(D31,0,0,-B31)),(OFFSET(D31,0,0,-B31))),OFFSET($O$4,0,0,filter))</f>
        <v>5</v>
      </c>
      <c r="F31">
        <f t="shared" ca="1" si="1"/>
        <v>4.9071525364393738</v>
      </c>
      <c r="O31">
        <f t="shared" si="2"/>
        <v>0</v>
      </c>
    </row>
    <row r="32" spans="1:15" x14ac:dyDescent="0.3">
      <c r="A32">
        <v>29</v>
      </c>
      <c r="B32">
        <f t="shared" si="0"/>
        <v>15</v>
      </c>
      <c r="D32">
        <f>SUM($C$3:C32)</f>
        <v>5</v>
      </c>
      <c r="E32" cm="1">
        <f t="array" aca="1" ref="E32" ca="1">SUMPRODUCT(IF(B32-filter&lt;0,_xlfn.VSTACK(_xlfn.SEQUENCE(filter-B32)*0,OFFSET(D32,0,0,-B32)),(OFFSET(D32,0,0,-B32))),OFFSET($O$4,0,0,filter))</f>
        <v>5</v>
      </c>
      <c r="F32">
        <f t="shared" ca="1" si="1"/>
        <v>4.9350067755075617</v>
      </c>
      <c r="O32">
        <f t="shared" si="2"/>
        <v>0</v>
      </c>
    </row>
    <row r="33" spans="1:15" x14ac:dyDescent="0.3">
      <c r="A33">
        <v>30</v>
      </c>
      <c r="B33">
        <f t="shared" si="0"/>
        <v>15</v>
      </c>
      <c r="D33">
        <f>SUM($C$3:C33)</f>
        <v>5</v>
      </c>
      <c r="E33" cm="1">
        <f t="array" aca="1" ref="E33" ca="1">SUMPRODUCT(IF(B33-filter&lt;0,_xlfn.VSTACK(_xlfn.SEQUENCE(filter-B33)*0,OFFSET(D33,0,0,-B33)),(OFFSET(D33,0,0,-B33))),OFFSET($O$4,0,0,filter))</f>
        <v>5</v>
      </c>
      <c r="F33">
        <f t="shared" ca="1" si="1"/>
        <v>4.9545047428552929</v>
      </c>
      <c r="O33">
        <f t="shared" si="2"/>
        <v>0</v>
      </c>
    </row>
    <row r="34" spans="1:15" x14ac:dyDescent="0.3">
      <c r="A34">
        <v>31</v>
      </c>
      <c r="B34">
        <f t="shared" si="0"/>
        <v>15</v>
      </c>
      <c r="D34">
        <f>SUM($C$3:C34)</f>
        <v>5</v>
      </c>
      <c r="E34" cm="1">
        <f t="array" aca="1" ref="E34" ca="1">SUMPRODUCT(IF(B34-filter&lt;0,_xlfn.VSTACK(_xlfn.SEQUENCE(filter-B34)*0,OFFSET(D34,0,0,-B34)),(OFFSET(D34,0,0,-B34))),OFFSET($O$4,0,0,filter))</f>
        <v>5</v>
      </c>
      <c r="F34">
        <f t="shared" ca="1" si="1"/>
        <v>4.9681533199987049</v>
      </c>
      <c r="O34">
        <f t="shared" si="2"/>
        <v>0</v>
      </c>
    </row>
    <row r="35" spans="1:15" x14ac:dyDescent="0.3">
      <c r="A35">
        <v>32</v>
      </c>
      <c r="B35">
        <f t="shared" ref="B35:B53" si="3">IF(A35-filter &lt; 0, A35,filter)</f>
        <v>15</v>
      </c>
      <c r="D35">
        <f>SUM($C$3:C35)</f>
        <v>5</v>
      </c>
      <c r="E35" cm="1">
        <f t="array" aca="1" ref="E35" ca="1">SUMPRODUCT(IF(B35-filter&lt;0,_xlfn.VSTACK(_xlfn.SEQUENCE(filter-B35)*0,OFFSET(D35,0,0,-B35)),(OFFSET(D35,0,0,-B35))),OFFSET($O$4,0,0,filter))</f>
        <v>5</v>
      </c>
      <c r="F35">
        <f t="shared" ca="1" si="1"/>
        <v>4.977707323999093</v>
      </c>
      <c r="O35">
        <f t="shared" si="2"/>
        <v>0</v>
      </c>
    </row>
    <row r="36" spans="1:15" x14ac:dyDescent="0.3">
      <c r="A36">
        <v>33</v>
      </c>
      <c r="B36">
        <f t="shared" si="3"/>
        <v>15</v>
      </c>
      <c r="D36">
        <f>SUM($C$3:C36)</f>
        <v>5</v>
      </c>
      <c r="E36" cm="1">
        <f t="array" aca="1" ref="E36" ca="1">SUMPRODUCT(IF(B36-filter&lt;0,_xlfn.VSTACK(_xlfn.SEQUENCE(filter-B36)*0,OFFSET(D36,0,0,-B36)),(OFFSET(D36,0,0,-B36))),OFFSET($O$4,0,0,filter))</f>
        <v>5</v>
      </c>
      <c r="F36">
        <f t="shared" ca="1" si="1"/>
        <v>4.9843951267993649</v>
      </c>
      <c r="O36">
        <f t="shared" si="2"/>
        <v>0</v>
      </c>
    </row>
    <row r="37" spans="1:15" x14ac:dyDescent="0.3">
      <c r="A37">
        <v>34</v>
      </c>
      <c r="B37">
        <f t="shared" si="3"/>
        <v>15</v>
      </c>
      <c r="D37">
        <f>SUM($C$3:C37)</f>
        <v>5</v>
      </c>
      <c r="E37" cm="1">
        <f t="array" aca="1" ref="E37" ca="1">SUMPRODUCT(IF(B37-filter&lt;0,_xlfn.VSTACK(_xlfn.SEQUENCE(filter-B37)*0,OFFSET(D37,0,0,-B37)),(OFFSET(D37,0,0,-B37))),OFFSET($O$4,0,0,filter))</f>
        <v>5</v>
      </c>
      <c r="F37">
        <f t="shared" ca="1" si="1"/>
        <v>4.9890765887595556</v>
      </c>
      <c r="O37">
        <f t="shared" si="2"/>
        <v>0</v>
      </c>
    </row>
    <row r="38" spans="1:15" x14ac:dyDescent="0.3">
      <c r="A38">
        <v>35</v>
      </c>
      <c r="B38">
        <f t="shared" si="3"/>
        <v>15</v>
      </c>
      <c r="D38">
        <f>SUM($C$3:C38)</f>
        <v>5</v>
      </c>
      <c r="E38" cm="1">
        <f t="array" aca="1" ref="E38" ca="1">SUMPRODUCT(IF(B38-filter&lt;0,_xlfn.VSTACK(_xlfn.SEQUENCE(filter-B38)*0,OFFSET(D38,0,0,-B38)),(OFFSET(D38,0,0,-B38))),OFFSET($O$4,0,0,filter))</f>
        <v>5</v>
      </c>
      <c r="F38">
        <f t="shared" ca="1" si="1"/>
        <v>4.9923536121316889</v>
      </c>
    </row>
    <row r="39" spans="1:15" x14ac:dyDescent="0.3">
      <c r="A39">
        <v>36</v>
      </c>
      <c r="B39">
        <f t="shared" si="3"/>
        <v>15</v>
      </c>
      <c r="D39">
        <f>SUM($C$3:C39)</f>
        <v>5</v>
      </c>
      <c r="E39" cm="1">
        <f t="array" aca="1" ref="E39" ca="1">SUMPRODUCT(IF(B39-filter&lt;0,_xlfn.VSTACK(_xlfn.SEQUENCE(filter-B39)*0,OFFSET(D39,0,0,-B39)),(OFFSET(D39,0,0,-B39))),OFFSET($O$4,0,0,filter))</f>
        <v>5</v>
      </c>
      <c r="F39">
        <f t="shared" ca="1" si="1"/>
        <v>4.9946475284921821</v>
      </c>
    </row>
    <row r="40" spans="1:15" x14ac:dyDescent="0.3">
      <c r="A40">
        <v>37</v>
      </c>
      <c r="B40">
        <f t="shared" si="3"/>
        <v>15</v>
      </c>
      <c r="D40">
        <f>SUM($C$3:C40)</f>
        <v>5</v>
      </c>
      <c r="E40" cm="1">
        <f t="array" aca="1" ref="E40" ca="1">SUMPRODUCT(IF(B40-filter&lt;0,_xlfn.VSTACK(_xlfn.SEQUENCE(filter-B40)*0,OFFSET(D40,0,0,-B40)),(OFFSET(D40,0,0,-B40))),OFFSET($O$4,0,0,filter))</f>
        <v>5</v>
      </c>
      <c r="F40">
        <f t="shared" ca="1" si="1"/>
        <v>4.9962532699445275</v>
      </c>
    </row>
    <row r="41" spans="1:15" x14ac:dyDescent="0.3">
      <c r="A41">
        <v>38</v>
      </c>
      <c r="B41">
        <f t="shared" si="3"/>
        <v>15</v>
      </c>
      <c r="D41">
        <f>SUM($C$3:C41)</f>
        <v>5</v>
      </c>
      <c r="E41" cm="1">
        <f t="array" aca="1" ref="E41" ca="1">SUMPRODUCT(IF(B41-filter&lt;0,_xlfn.VSTACK(_xlfn.SEQUENCE(filter-B41)*0,OFFSET(D41,0,0,-B41)),(OFFSET(D41,0,0,-B41))),OFFSET($O$4,0,0,filter))</f>
        <v>5</v>
      </c>
      <c r="F41">
        <f t="shared" ca="1" si="1"/>
        <v>4.997377288961169</v>
      </c>
    </row>
    <row r="42" spans="1:15" x14ac:dyDescent="0.3">
      <c r="A42">
        <v>39</v>
      </c>
      <c r="B42">
        <f t="shared" si="3"/>
        <v>15</v>
      </c>
      <c r="D42">
        <f>SUM($C$3:C42)</f>
        <v>5</v>
      </c>
      <c r="E42" cm="1">
        <f t="array" aca="1" ref="E42" ca="1">SUMPRODUCT(IF(B42-filter&lt;0,_xlfn.VSTACK(_xlfn.SEQUENCE(filter-B42)*0,OFFSET(D42,0,0,-B42)),(OFFSET(D42,0,0,-B42))),OFFSET($O$4,0,0,filter))</f>
        <v>5</v>
      </c>
      <c r="F42">
        <f t="shared" ca="1" si="1"/>
        <v>4.9981641022728187</v>
      </c>
    </row>
    <row r="43" spans="1:15" x14ac:dyDescent="0.3">
      <c r="A43">
        <v>40</v>
      </c>
      <c r="B43">
        <f t="shared" si="3"/>
        <v>15</v>
      </c>
      <c r="D43">
        <f>SUM($C$3:C43)</f>
        <v>5</v>
      </c>
      <c r="E43" cm="1">
        <f t="array" aca="1" ref="E43" ca="1">SUMPRODUCT(IF(B43-filter&lt;0,_xlfn.VSTACK(_xlfn.SEQUENCE(filter-B43)*0,OFFSET(D43,0,0,-B43)),(OFFSET(D43,0,0,-B43))),OFFSET($O$4,0,0,filter))</f>
        <v>5</v>
      </c>
      <c r="F43">
        <f t="shared" ca="1" si="1"/>
        <v>4.9987148715909733</v>
      </c>
    </row>
    <row r="44" spans="1:15" x14ac:dyDescent="0.3">
      <c r="A44">
        <v>41</v>
      </c>
      <c r="B44">
        <f t="shared" si="3"/>
        <v>15</v>
      </c>
      <c r="D44">
        <f>SUM($C$3:C44)</f>
        <v>5</v>
      </c>
      <c r="E44" cm="1">
        <f t="array" aca="1" ref="E44" ca="1">SUMPRODUCT(IF(B44-filter&lt;0,_xlfn.VSTACK(_xlfn.SEQUENCE(filter-B44)*0,OFFSET(D44,0,0,-B44)),(OFFSET(D44,0,0,-B44))),OFFSET($O$4,0,0,filter))</f>
        <v>5</v>
      </c>
      <c r="F44">
        <f t="shared" ca="1" si="1"/>
        <v>4.9991004101136811</v>
      </c>
    </row>
    <row r="45" spans="1:15" x14ac:dyDescent="0.3">
      <c r="A45">
        <v>42</v>
      </c>
      <c r="B45">
        <f t="shared" si="3"/>
        <v>15</v>
      </c>
      <c r="D45">
        <f>SUM($C$3:C45)</f>
        <v>5</v>
      </c>
      <c r="E45" cm="1">
        <f t="array" aca="1" ref="E45" ca="1">SUMPRODUCT(IF(B45-filter&lt;0,_xlfn.VSTACK(_xlfn.SEQUENCE(filter-B45)*0,OFFSET(D45,0,0,-B45)),(OFFSET(D45,0,0,-B45))),OFFSET($O$4,0,0,filter))</f>
        <v>5</v>
      </c>
      <c r="F45">
        <f t="shared" ca="1" si="1"/>
        <v>4.9993702870795769</v>
      </c>
    </row>
    <row r="46" spans="1:15" x14ac:dyDescent="0.3">
      <c r="A46">
        <v>43</v>
      </c>
      <c r="B46">
        <f t="shared" si="3"/>
        <v>15</v>
      </c>
      <c r="D46">
        <f>SUM($C$3:C46)</f>
        <v>5</v>
      </c>
      <c r="E46" cm="1">
        <f t="array" aca="1" ref="E46" ca="1">SUMPRODUCT(IF(B46-filter&lt;0,_xlfn.VSTACK(_xlfn.SEQUENCE(filter-B46)*0,OFFSET(D46,0,0,-B46)),(OFFSET(D46,0,0,-B46))),OFFSET($O$4,0,0,filter))</f>
        <v>5</v>
      </c>
      <c r="F46">
        <f t="shared" ca="1" si="1"/>
        <v>4.9995592009557042</v>
      </c>
    </row>
    <row r="47" spans="1:15" x14ac:dyDescent="0.3">
      <c r="A47">
        <v>44</v>
      </c>
      <c r="B47">
        <f t="shared" si="3"/>
        <v>15</v>
      </c>
      <c r="D47">
        <f>SUM($C$3:C47)</f>
        <v>5</v>
      </c>
      <c r="E47" cm="1">
        <f t="array" aca="1" ref="E47" ca="1">SUMPRODUCT(IF(B47-filter&lt;0,_xlfn.VSTACK(_xlfn.SEQUENCE(filter-B47)*0,OFFSET(D47,0,0,-B47)),(OFFSET(D47,0,0,-B47))),OFFSET($O$4,0,0,filter))</f>
        <v>5</v>
      </c>
      <c r="F47">
        <f t="shared" ca="1" si="1"/>
        <v>4.9996914406689932</v>
      </c>
    </row>
    <row r="48" spans="1:15" x14ac:dyDescent="0.3">
      <c r="A48">
        <v>45</v>
      </c>
      <c r="B48">
        <f t="shared" si="3"/>
        <v>15</v>
      </c>
      <c r="D48">
        <f>SUM($C$3:C48)</f>
        <v>5</v>
      </c>
      <c r="E48" cm="1">
        <f t="array" aca="1" ref="E48" ca="1">SUMPRODUCT(IF(B48-filter&lt;0,_xlfn.VSTACK(_xlfn.SEQUENCE(filter-B48)*0,OFFSET(D48,0,0,-B48)),(OFFSET(D48,0,0,-B48))),OFFSET($O$4,0,0,filter))</f>
        <v>5</v>
      </c>
      <c r="F48">
        <f t="shared" ca="1" si="1"/>
        <v>4.9997840084682954</v>
      </c>
    </row>
    <row r="49" spans="1:6" x14ac:dyDescent="0.3">
      <c r="A49">
        <v>46</v>
      </c>
      <c r="B49">
        <f t="shared" si="3"/>
        <v>15</v>
      </c>
      <c r="D49">
        <f>SUM($C$3:C49)</f>
        <v>5</v>
      </c>
      <c r="E49" cm="1">
        <f t="array" aca="1" ref="E49" ca="1">SUMPRODUCT(IF(B49-filter&lt;0,_xlfn.VSTACK(_xlfn.SEQUENCE(filter-B49)*0,OFFSET(D49,0,0,-B49)),(OFFSET(D49,0,0,-B49))),OFFSET($O$4,0,0,filter))</f>
        <v>5</v>
      </c>
      <c r="F49">
        <f t="shared" ca="1" si="1"/>
        <v>4.9998488059278063</v>
      </c>
    </row>
    <row r="50" spans="1:6" x14ac:dyDescent="0.3">
      <c r="A50">
        <v>47</v>
      </c>
      <c r="B50">
        <f t="shared" si="3"/>
        <v>15</v>
      </c>
      <c r="D50">
        <f>SUM($C$3:C50)</f>
        <v>5</v>
      </c>
      <c r="E50" cm="1">
        <f t="array" aca="1" ref="E50" ca="1">SUMPRODUCT(IF(B50-filter&lt;0,_xlfn.VSTACK(_xlfn.SEQUENCE(filter-B50)*0,OFFSET(D50,0,0,-B50)),(OFFSET(D50,0,0,-B50))),OFFSET($O$4,0,0,filter))</f>
        <v>5</v>
      </c>
      <c r="F50">
        <f t="shared" ca="1" si="1"/>
        <v>4.9998941641494641</v>
      </c>
    </row>
    <row r="51" spans="1:6" x14ac:dyDescent="0.3">
      <c r="A51">
        <v>48</v>
      </c>
      <c r="B51">
        <f t="shared" si="3"/>
        <v>15</v>
      </c>
      <c r="D51">
        <f>SUM($C$3:C51)</f>
        <v>5</v>
      </c>
      <c r="E51" cm="1">
        <f t="array" aca="1" ref="E51" ca="1">SUMPRODUCT(IF(B51-filter&lt;0,_xlfn.VSTACK(_xlfn.SEQUENCE(filter-B51)*0,OFFSET(D51,0,0,-B51)),(OFFSET(D51,0,0,-B51))),OFFSET($O$4,0,0,filter))</f>
        <v>5</v>
      </c>
      <c r="F51">
        <f t="shared" ca="1" si="1"/>
        <v>4.9999259149046251</v>
      </c>
    </row>
    <row r="52" spans="1:6" x14ac:dyDescent="0.3">
      <c r="A52">
        <v>49</v>
      </c>
      <c r="B52">
        <f t="shared" si="3"/>
        <v>15</v>
      </c>
      <c r="D52">
        <f>SUM($C$3:C52)</f>
        <v>5</v>
      </c>
      <c r="E52" cm="1">
        <f t="array" aca="1" ref="E52" ca="1">SUMPRODUCT(IF(B52-filter&lt;0,_xlfn.VSTACK(_xlfn.SEQUENCE(filter-B52)*0,OFFSET(D52,0,0,-B52)),(OFFSET(D52,0,0,-B52))),OFFSET($O$4,0,0,filter))</f>
        <v>5</v>
      </c>
      <c r="F52">
        <f t="shared" ca="1" si="1"/>
        <v>4.9999481404332373</v>
      </c>
    </row>
    <row r="53" spans="1:6" x14ac:dyDescent="0.3">
      <c r="A53">
        <v>50</v>
      </c>
      <c r="B53">
        <f t="shared" si="3"/>
        <v>15</v>
      </c>
      <c r="D53">
        <f>SUM($C$3:C53)</f>
        <v>5</v>
      </c>
      <c r="E53" cm="1">
        <f t="array" aca="1" ref="E53" ca="1">SUMPRODUCT(IF(B53-filter&lt;0,_xlfn.VSTACK(_xlfn.SEQUENCE(filter-B53)*0,OFFSET(D53,0,0,-B53)),(OFFSET(D53,0,0,-B53))),OFFSET($O$4,0,0,filter))</f>
        <v>5</v>
      </c>
      <c r="F53">
        <f t="shared" ca="1" si="1"/>
        <v>4.999963698303266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80C-742F-4B41-A1B4-E0FF3B271158}">
  <dimension ref="A1:P53"/>
  <sheetViews>
    <sheetView zoomScale="85" zoomScaleNormal="85" workbookViewId="0">
      <selection activeCell="M3" sqref="M3"/>
    </sheetView>
  </sheetViews>
  <sheetFormatPr defaultColWidth="11.19921875" defaultRowHeight="18.75" x14ac:dyDescent="0.3"/>
  <sheetData>
    <row r="1" spans="1:16" x14ac:dyDescent="0.3">
      <c r="F1">
        <v>0.9</v>
      </c>
      <c r="H1">
        <v>0.9</v>
      </c>
      <c r="N1" t="s">
        <v>0</v>
      </c>
      <c r="O1">
        <v>13</v>
      </c>
      <c r="P1">
        <f>filter/6</f>
        <v>2.1666666666666665</v>
      </c>
    </row>
    <row r="2" spans="1:16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 t="s">
        <v>8</v>
      </c>
      <c r="M2" t="s">
        <v>9</v>
      </c>
    </row>
    <row r="3" spans="1:16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G3" t="str">
        <f>IF(C3="","",D3)</f>
        <v/>
      </c>
      <c r="H3">
        <v>0</v>
      </c>
      <c r="I3">
        <f>D3-H3</f>
        <v>0</v>
      </c>
      <c r="J3">
        <v>0</v>
      </c>
      <c r="L3" cm="1">
        <f t="array" ref="L3:L15">((filter-1)*0.5+1)-ABS(_xlfn.SEQUENCE(filter)-((filter-1)*0.5+1))</f>
        <v>1</v>
      </c>
      <c r="M3" cm="1">
        <f t="array" ref="M3:M15">_xlfn.NORM.DIST((_xlfn.SEQUENCE(filter)-(filter-1)*0.5-1),0,$P$1,FALSE)</f>
        <v>3.9801015375444454E-3</v>
      </c>
      <c r="N3" cm="1">
        <f t="array" aca="1" ref="N3:N15" ca="1">IF($M$1,OFFSET(M3,0,0,filter),OFFSET(L3,0,0,filter))</f>
        <v>1</v>
      </c>
      <c r="O3">
        <f ca="1">N3/SUM(_xlfn.ANCHORARRAY($N$3))</f>
        <v>2.0408163265306121E-2</v>
      </c>
    </row>
    <row r="4" spans="1:16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SUMPRODUCT(IF(B4-filter&lt;0,_xlfn.VSTACK(_xlfn.SEQUENCE(filter-B4)*0,OFFSET(D4,0,0,-B4)),(OFFSET(D4,0,0,-B4))),OFFSET($O$3,0,0,filter))</f>
        <v>0</v>
      </c>
      <c r="F4">
        <f t="shared" ref="F4:F53" ca="1" si="1">(F3-E4)*$F$1+E4</f>
        <v>0</v>
      </c>
      <c r="G4" t="str">
        <f t="shared" ref="G4:G53" si="2">IF(C4="","",D4)</f>
        <v/>
      </c>
      <c r="H4">
        <f t="shared" ref="H4:H9" si="3">IF(G4="",H3*$H$1,H3+G4)</f>
        <v>0</v>
      </c>
      <c r="I4">
        <f t="shared" ref="I4:I53" si="4">D4-H4</f>
        <v>0</v>
      </c>
      <c r="J4">
        <v>0</v>
      </c>
      <c r="L4">
        <v>2</v>
      </c>
      <c r="M4">
        <v>1.284436204953455E-2</v>
      </c>
      <c r="N4">
        <f ca="1"/>
        <v>2</v>
      </c>
      <c r="O4">
        <f ca="1">N4/SUM(_xlfn.ANCHORARRAY($N$3))</f>
        <v>4.0816326530612242E-2</v>
      </c>
    </row>
    <row r="5" spans="1:16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SUMPRODUCT(IF(B5-filter&lt;0,_xlfn.VSTACK(_xlfn.SEQUENCE(filter-B5)*0,OFFSET(D5,0,0,-B5)),(OFFSET(D5,0,0,-B5))),OFFSET($O$3,0,0,filter))</f>
        <v>0</v>
      </c>
      <c r="F5">
        <f t="shared" ca="1" si="1"/>
        <v>0</v>
      </c>
      <c r="G5" t="str">
        <f t="shared" si="2"/>
        <v/>
      </c>
      <c r="H5">
        <f t="shared" si="3"/>
        <v>0</v>
      </c>
      <c r="I5">
        <f t="shared" si="4"/>
        <v>0</v>
      </c>
      <c r="J5">
        <v>0</v>
      </c>
      <c r="L5">
        <v>3</v>
      </c>
      <c r="M5">
        <v>3.3497970191931341E-2</v>
      </c>
      <c r="N5">
        <f ca="1"/>
        <v>3</v>
      </c>
      <c r="O5">
        <f t="shared" ref="O5:O23" ca="1" si="5">N5/SUM(_xlfn.ANCHORARRAY($N$3))</f>
        <v>6.1224489795918366E-2</v>
      </c>
    </row>
    <row r="6" spans="1:16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SUMPRODUCT(IF(B6-filter&lt;0,_xlfn.VSTACK(_xlfn.SEQUENCE(filter-B6)*0,OFFSET(D6,0,0,-B6)),(OFFSET(D6,0,0,-B6))),OFFSET($O$3,0,0,filter))</f>
        <v>0</v>
      </c>
      <c r="F6">
        <f t="shared" ca="1" si="1"/>
        <v>0</v>
      </c>
      <c r="G6" t="str">
        <f t="shared" si="2"/>
        <v/>
      </c>
      <c r="H6">
        <f t="shared" si="3"/>
        <v>0</v>
      </c>
      <c r="I6">
        <f t="shared" si="4"/>
        <v>0</v>
      </c>
      <c r="J6">
        <v>0</v>
      </c>
      <c r="L6">
        <v>4</v>
      </c>
      <c r="M6">
        <v>7.0601188305991866E-2</v>
      </c>
      <c r="N6">
        <f ca="1"/>
        <v>4</v>
      </c>
      <c r="O6">
        <f t="shared" ca="1" si="5"/>
        <v>8.1632653061224483E-2</v>
      </c>
    </row>
    <row r="7" spans="1:16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SUMPRODUCT(IF(B7-filter&lt;0,_xlfn.VSTACK(_xlfn.SEQUENCE(filter-B7)*0,OFFSET(D7,0,0,-B7)),(OFFSET(D7,0,0,-B7))),OFFSET($O$3,0,0,filter))</f>
        <v>0</v>
      </c>
      <c r="F7">
        <f t="shared" ca="1" si="1"/>
        <v>0</v>
      </c>
      <c r="G7" t="str">
        <f t="shared" si="2"/>
        <v/>
      </c>
      <c r="H7">
        <f t="shared" si="3"/>
        <v>0</v>
      </c>
      <c r="I7">
        <f t="shared" si="4"/>
        <v>0</v>
      </c>
      <c r="J7">
        <v>0</v>
      </c>
      <c r="L7">
        <v>5</v>
      </c>
      <c r="M7">
        <v>0.12025221810380081</v>
      </c>
      <c r="N7">
        <f ca="1"/>
        <v>5</v>
      </c>
      <c r="O7">
        <f t="shared" ca="1" si="5"/>
        <v>0.10204081632653061</v>
      </c>
    </row>
    <row r="8" spans="1:16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SUMPRODUCT(IF(B8-filter&lt;0,_xlfn.VSTACK(_xlfn.SEQUENCE(filter-B8)*0,OFFSET(D8,0,0,-B8)),(OFFSET(D8,0,0,-B8))),OFFSET($O$3,0,0,filter))</f>
        <v>0</v>
      </c>
      <c r="F8">
        <f t="shared" ca="1" si="1"/>
        <v>0</v>
      </c>
      <c r="G8" t="str">
        <f t="shared" si="2"/>
        <v/>
      </c>
      <c r="H8">
        <f t="shared" si="3"/>
        <v>0</v>
      </c>
      <c r="I8">
        <f t="shared" si="4"/>
        <v>0</v>
      </c>
      <c r="J8">
        <v>0</v>
      </c>
      <c r="L8">
        <v>6</v>
      </c>
      <c r="M8">
        <v>0.16552429502943841</v>
      </c>
      <c r="N8">
        <f ca="1"/>
        <v>6</v>
      </c>
      <c r="O8">
        <f t="shared" ca="1" si="5"/>
        <v>0.12244897959183673</v>
      </c>
    </row>
    <row r="9" spans="1:16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SUMPRODUCT(IF(B9-filter&lt;0,_xlfn.VSTACK(_xlfn.SEQUENCE(filter-B9)*0,OFFSET(D9,0,0,-B9)),(OFFSET(D9,0,0,-B9))),OFFSET($O$3,0,0,filter))</f>
        <v>0</v>
      </c>
      <c r="F9">
        <f t="shared" ca="1" si="1"/>
        <v>0</v>
      </c>
      <c r="G9" t="str">
        <f t="shared" si="2"/>
        <v/>
      </c>
      <c r="H9">
        <f t="shared" si="3"/>
        <v>0</v>
      </c>
      <c r="I9">
        <f t="shared" si="4"/>
        <v>0</v>
      </c>
      <c r="J9">
        <f ca="1">SUMPRODUCT(E3:E9,triangle)</f>
        <v>0</v>
      </c>
      <c r="L9">
        <v>7</v>
      </c>
      <c r="M9">
        <v>0.1841272063391228</v>
      </c>
      <c r="N9">
        <f ca="1"/>
        <v>7</v>
      </c>
      <c r="O9">
        <f t="shared" ca="1" si="5"/>
        <v>0.14285714285714285</v>
      </c>
    </row>
    <row r="10" spans="1:16" x14ac:dyDescent="0.3">
      <c r="A10">
        <v>7</v>
      </c>
      <c r="B10">
        <f t="shared" si="0"/>
        <v>7</v>
      </c>
      <c r="C10">
        <v>5</v>
      </c>
      <c r="D10">
        <f>SUM($C$3:C10)</f>
        <v>5</v>
      </c>
      <c r="E10" cm="1">
        <f t="array" aca="1" ref="E10" ca="1">SUMPRODUCT(IF(B10-filter&lt;0,_xlfn.VSTACK(_xlfn.SEQUENCE(filter-B10)*0,OFFSET(D10,0,0,-B10)),(OFFSET(D10,0,0,-B10))),OFFSET($O$3,0,0,filter))</f>
        <v>0.1020408163265306</v>
      </c>
      <c r="F10">
        <f t="shared" ca="1" si="1"/>
        <v>1.0204081632653059E-2</v>
      </c>
      <c r="G10">
        <f t="shared" si="2"/>
        <v>5</v>
      </c>
      <c r="H10">
        <f>IF(C10="",H9*$H$1,H9+C10)</f>
        <v>5</v>
      </c>
      <c r="I10">
        <f t="shared" si="4"/>
        <v>0</v>
      </c>
      <c r="J10">
        <f t="shared" ref="J10:J53" ca="1" si="6">SUMPRODUCT(I4:I10,triangle)</f>
        <v>0</v>
      </c>
      <c r="L10">
        <v>6</v>
      </c>
      <c r="M10">
        <v>0.16552429502943841</v>
      </c>
      <c r="N10">
        <f ca="1"/>
        <v>6</v>
      </c>
      <c r="O10">
        <f t="shared" ca="1" si="5"/>
        <v>0.12244897959183673</v>
      </c>
    </row>
    <row r="11" spans="1:16" x14ac:dyDescent="0.3">
      <c r="A11">
        <v>8</v>
      </c>
      <c r="B11">
        <f t="shared" si="0"/>
        <v>8</v>
      </c>
      <c r="D11">
        <f>SUM($C$3:C11)</f>
        <v>5</v>
      </c>
      <c r="E11" cm="1">
        <f t="array" aca="1" ref="E11" ca="1">SUMPRODUCT(IF(B11-filter&lt;0,_xlfn.VSTACK(_xlfn.SEQUENCE(filter-B11)*0,OFFSET(D11,0,0,-B11)),(OFFSET(D11,0,0,-B11))),OFFSET($O$3,0,0,filter))</f>
        <v>0.30612244897959179</v>
      </c>
      <c r="F11">
        <f t="shared" ca="1" si="1"/>
        <v>3.9795918367346916E-2</v>
      </c>
      <c r="G11" t="str">
        <f t="shared" si="2"/>
        <v/>
      </c>
      <c r="H11">
        <f t="shared" ref="H11:H53" si="7">IF(C11="",H10*$H$1,H10+C11)</f>
        <v>4.5</v>
      </c>
      <c r="I11">
        <f t="shared" si="4"/>
        <v>0.5</v>
      </c>
      <c r="J11">
        <f t="shared" ca="1" si="6"/>
        <v>7.1428571428571425E-2</v>
      </c>
      <c r="L11">
        <v>5</v>
      </c>
      <c r="M11">
        <v>0.12025221810380081</v>
      </c>
      <c r="N11">
        <f ca="1"/>
        <v>5</v>
      </c>
      <c r="O11">
        <f t="shared" ca="1" si="5"/>
        <v>0.10204081632653061</v>
      </c>
    </row>
    <row r="12" spans="1:16" x14ac:dyDescent="0.3">
      <c r="A12">
        <v>9</v>
      </c>
      <c r="B12">
        <f t="shared" si="0"/>
        <v>9</v>
      </c>
      <c r="D12">
        <f>SUM($C$3:C12)</f>
        <v>5</v>
      </c>
      <c r="E12" cm="1">
        <f t="array" aca="1" ref="E12" ca="1">SUMPRODUCT(IF(B12-filter&lt;0,_xlfn.VSTACK(_xlfn.SEQUENCE(filter-B12)*0,OFFSET(D12,0,0,-B12)),(OFFSET(D12,0,0,-B12))),OFFSET($O$3,0,0,filter))</f>
        <v>0.61224489795918369</v>
      </c>
      <c r="F12">
        <f t="shared" ca="1" si="1"/>
        <v>9.7040816326530499E-2</v>
      </c>
      <c r="G12" t="str">
        <f t="shared" si="2"/>
        <v/>
      </c>
      <c r="H12">
        <f t="shared" si="7"/>
        <v>4.05</v>
      </c>
      <c r="I12">
        <f t="shared" si="4"/>
        <v>0.95000000000000018</v>
      </c>
      <c r="J12">
        <f t="shared" ca="1" si="6"/>
        <v>0.19693877551020411</v>
      </c>
      <c r="L12">
        <v>4</v>
      </c>
      <c r="M12">
        <v>7.0601188305991866E-2</v>
      </c>
      <c r="N12">
        <f ca="1"/>
        <v>4</v>
      </c>
      <c r="O12">
        <f t="shared" ca="1" si="5"/>
        <v>8.1632653061224483E-2</v>
      </c>
    </row>
    <row r="13" spans="1:16" x14ac:dyDescent="0.3">
      <c r="A13">
        <v>10</v>
      </c>
      <c r="B13">
        <f t="shared" si="0"/>
        <v>10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SUMPRODUCT(IF(B13-filter&lt;0,_xlfn.VSTACK(_xlfn.SEQUENCE(filter-B13)*0,OFFSET(D13,0,0,-B13)),(OFFSET(D13,0,0,-B13))),OFFSET($O$3,0,0,filter))</f>
        <v>1.0204081632653059</v>
      </c>
      <c r="F13">
        <f t="shared" ca="1" si="1"/>
        <v>0.18937755102040799</v>
      </c>
      <c r="G13" t="str">
        <f t="shared" si="2"/>
        <v/>
      </c>
      <c r="H13">
        <f t="shared" si="7"/>
        <v>3.645</v>
      </c>
      <c r="I13">
        <f t="shared" si="4"/>
        <v>1.355</v>
      </c>
      <c r="J13">
        <f t="shared" ca="1" si="6"/>
        <v>0.36091836734693877</v>
      </c>
      <c r="L13">
        <v>3</v>
      </c>
      <c r="M13">
        <v>3.3497970191931341E-2</v>
      </c>
      <c r="N13">
        <f ca="1"/>
        <v>3</v>
      </c>
      <c r="O13">
        <f t="shared" ca="1" si="5"/>
        <v>6.1224489795918366E-2</v>
      </c>
    </row>
    <row r="14" spans="1:16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SUMPRODUCT(IF(B14-filter&lt;0,_xlfn.VSTACK(_xlfn.SEQUENCE(filter-B14)*0,OFFSET(D14,0,0,-B14)),(OFFSET(D14,0,0,-B14))),OFFSET($O$3,0,0,filter))</f>
        <v>1.5306122448979591</v>
      </c>
      <c r="F14">
        <f t="shared" ca="1" si="1"/>
        <v>0.3235010204081632</v>
      </c>
      <c r="G14" t="str">
        <f t="shared" si="2"/>
        <v/>
      </c>
      <c r="H14">
        <f t="shared" si="7"/>
        <v>3.2805</v>
      </c>
      <c r="I14">
        <f t="shared" si="4"/>
        <v>1.7195</v>
      </c>
      <c r="J14">
        <f t="shared" ca="1" si="6"/>
        <v>0.54931632653061224</v>
      </c>
      <c r="L14">
        <v>2</v>
      </c>
      <c r="M14">
        <v>1.284436204953455E-2</v>
      </c>
      <c r="N14">
        <f ca="1"/>
        <v>2</v>
      </c>
      <c r="O14">
        <f t="shared" ca="1" si="5"/>
        <v>4.0816326530612242E-2</v>
      </c>
    </row>
    <row r="15" spans="1:16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SUMPRODUCT(IF(B15-filter&lt;0,_xlfn.VSTACK(_xlfn.SEQUENCE(filter-B15)*0,OFFSET(D15,0,0,-B15)),(OFFSET(D15,0,0,-B15))),OFFSET($O$3,0,0,filter))</f>
        <v>2.1428571428571428</v>
      </c>
      <c r="F15">
        <f t="shared" ca="1" si="1"/>
        <v>0.50543663265306105</v>
      </c>
      <c r="G15" t="str">
        <f t="shared" si="2"/>
        <v/>
      </c>
      <c r="H15">
        <f t="shared" si="7"/>
        <v>2.9524500000000002</v>
      </c>
      <c r="I15">
        <f t="shared" si="4"/>
        <v>2.0475499999999998</v>
      </c>
      <c r="J15">
        <f t="shared" ca="1" si="6"/>
        <v>0.7494867346938775</v>
      </c>
      <c r="L15">
        <v>1</v>
      </c>
      <c r="M15">
        <v>3.9801015375444454E-3</v>
      </c>
      <c r="N15">
        <f ca="1"/>
        <v>1</v>
      </c>
      <c r="O15">
        <f t="shared" ca="1" si="5"/>
        <v>2.0408163265306121E-2</v>
      </c>
    </row>
    <row r="16" spans="1:16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SUMPRODUCT(IF(B16-filter&lt;0,_xlfn.VSTACK(_xlfn.SEQUENCE(filter-B16)*0,OFFSET(D16,0,0,-B16)),(OFFSET(D16,0,0,-B16))),OFFSET($O$3,0,0,filter))</f>
        <v>2.8571428571428568</v>
      </c>
      <c r="F16">
        <f t="shared" ca="1" si="1"/>
        <v>0.74060725510204062</v>
      </c>
      <c r="G16" t="str">
        <f t="shared" si="2"/>
        <v/>
      </c>
      <c r="H16">
        <f t="shared" si="7"/>
        <v>2.6572050000000003</v>
      </c>
      <c r="I16">
        <f t="shared" si="4"/>
        <v>2.3427949999999997</v>
      </c>
      <c r="J16">
        <f t="shared" ca="1" si="6"/>
        <v>0.95004826530612241</v>
      </c>
      <c r="O16">
        <f t="shared" ca="1" si="5"/>
        <v>0</v>
      </c>
    </row>
    <row r="17" spans="1:15" x14ac:dyDescent="0.3">
      <c r="A17">
        <v>14</v>
      </c>
      <c r="B17">
        <f t="shared" si="0"/>
        <v>13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SUMPRODUCT(IF(B17-filter&lt;0,_xlfn.VSTACK(_xlfn.SEQUENCE(filter-B17)*0,OFFSET(D17,0,0,-B17)),(OFFSET(D17,0,0,-B17))),OFFSET($O$3,0,0,filter))</f>
        <v>3.4693877551020407</v>
      </c>
      <c r="F17">
        <f t="shared" ca="1" si="1"/>
        <v>1.0134853051020407</v>
      </c>
      <c r="G17" t="str">
        <f t="shared" si="2"/>
        <v/>
      </c>
      <c r="H17">
        <f t="shared" si="7"/>
        <v>2.3914845000000002</v>
      </c>
      <c r="I17">
        <f t="shared" si="4"/>
        <v>2.6085154999999998</v>
      </c>
      <c r="J17">
        <f t="shared" ca="1" si="6"/>
        <v>1.1407577244897957</v>
      </c>
      <c r="O17">
        <f t="shared" ca="1" si="5"/>
        <v>0</v>
      </c>
    </row>
    <row r="18" spans="1:15" x14ac:dyDescent="0.3">
      <c r="A18">
        <v>15</v>
      </c>
      <c r="B18">
        <f t="shared" si="0"/>
        <v>13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SUMPRODUCT(IF(B18-filter&lt;0,_xlfn.VSTACK(_xlfn.SEQUENCE(filter-B18)*0,OFFSET(D18,0,0,-B18)),(OFFSET(D18,0,0,-B18))),OFFSET($O$3,0,0,filter))</f>
        <v>3.9795918367346936</v>
      </c>
      <c r="F18">
        <f t="shared" ca="1" si="1"/>
        <v>1.3100959582653058</v>
      </c>
      <c r="G18" t="str">
        <f t="shared" si="2"/>
        <v/>
      </c>
      <c r="H18">
        <f t="shared" si="7"/>
        <v>2.1523360500000002</v>
      </c>
      <c r="I18">
        <f t="shared" si="4"/>
        <v>2.8476639499999998</v>
      </c>
      <c r="J18">
        <f t="shared" ca="1" si="6"/>
        <v>1.3123962377551019</v>
      </c>
      <c r="O18">
        <f t="shared" ca="1" si="5"/>
        <v>0</v>
      </c>
    </row>
    <row r="19" spans="1:15" x14ac:dyDescent="0.3">
      <c r="A19">
        <v>16</v>
      </c>
      <c r="B19">
        <f t="shared" si="0"/>
        <v>13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SUMPRODUCT(IF(B19-filter&lt;0,_xlfn.VSTACK(_xlfn.SEQUENCE(filter-B19)*0,OFFSET(D19,0,0,-B19)),(OFFSET(D19,0,0,-B19))),OFFSET($O$3,0,0,filter))</f>
        <v>4.3877551020408152</v>
      </c>
      <c r="F19">
        <f t="shared" ca="1" si="1"/>
        <v>1.6178618726428566</v>
      </c>
      <c r="G19" t="str">
        <f t="shared" si="2"/>
        <v/>
      </c>
      <c r="H19">
        <f t="shared" si="7"/>
        <v>1.9371024450000003</v>
      </c>
      <c r="I19">
        <f t="shared" si="4"/>
        <v>3.0628975549999997</v>
      </c>
      <c r="J19">
        <f t="shared" ca="1" si="6"/>
        <v>1.4668708996938773</v>
      </c>
      <c r="O19">
        <f t="shared" ca="1" si="5"/>
        <v>0</v>
      </c>
    </row>
    <row r="20" spans="1:15" x14ac:dyDescent="0.3">
      <c r="A20">
        <v>17</v>
      </c>
      <c r="B20">
        <f t="shared" si="0"/>
        <v>13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SUMPRODUCT(IF(B20-filter&lt;0,_xlfn.VSTACK(_xlfn.SEQUENCE(filter-B20)*0,OFFSET(D20,0,0,-B20)),(OFFSET(D20,0,0,-B20))),OFFSET($O$3,0,0,filter))</f>
        <v>4.6938775510204076</v>
      </c>
      <c r="F20">
        <f t="shared" ca="1" si="1"/>
        <v>1.9254634404806117</v>
      </c>
      <c r="G20" t="str">
        <f t="shared" si="2"/>
        <v/>
      </c>
      <c r="H20">
        <f t="shared" si="7"/>
        <v>1.7433922005000002</v>
      </c>
      <c r="I20">
        <f t="shared" si="4"/>
        <v>3.2566077994999998</v>
      </c>
      <c r="J20">
        <f t="shared" ca="1" si="6"/>
        <v>1.6058980954387754</v>
      </c>
      <c r="O20">
        <f t="shared" ca="1" si="5"/>
        <v>0</v>
      </c>
    </row>
    <row r="21" spans="1:15" x14ac:dyDescent="0.3">
      <c r="A21">
        <v>18</v>
      </c>
      <c r="B21">
        <f t="shared" si="0"/>
        <v>13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SUMPRODUCT(IF(B21-filter&lt;0,_xlfn.VSTACK(_xlfn.SEQUENCE(filter-B21)*0,OFFSET(D21,0,0,-B21)),(OFFSET(D21,0,0,-B21))),OFFSET($O$3,0,0,filter))</f>
        <v>4.8979591836734686</v>
      </c>
      <c r="F21">
        <f t="shared" ca="1" si="1"/>
        <v>2.2227130147998975</v>
      </c>
      <c r="G21" t="str">
        <f t="shared" si="2"/>
        <v/>
      </c>
      <c r="H21">
        <f t="shared" si="7"/>
        <v>1.5690529804500002</v>
      </c>
      <c r="I21">
        <f t="shared" si="4"/>
        <v>3.4309470195499996</v>
      </c>
      <c r="J21">
        <f t="shared" ca="1" si="6"/>
        <v>1.7310225716091834</v>
      </c>
      <c r="O21">
        <f t="shared" ca="1" si="5"/>
        <v>0</v>
      </c>
    </row>
    <row r="22" spans="1:15" x14ac:dyDescent="0.3">
      <c r="A22">
        <v>19</v>
      </c>
      <c r="B22">
        <f t="shared" si="0"/>
        <v>13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SUMPRODUCT(IF(B22-filter&lt;0,_xlfn.VSTACK(_xlfn.SEQUENCE(filter-B22)*0,OFFSET(D22,0,0,-B22)),(OFFSET(D22,0,0,-B22))),OFFSET($O$3,0,0,filter))</f>
        <v>5</v>
      </c>
      <c r="F22">
        <f t="shared" ca="1" si="1"/>
        <v>2.5004417133199075</v>
      </c>
      <c r="G22" t="str">
        <f t="shared" si="2"/>
        <v/>
      </c>
      <c r="H22">
        <f t="shared" si="7"/>
        <v>1.4121476824050001</v>
      </c>
      <c r="I22">
        <f t="shared" si="4"/>
        <v>3.5878523175949999</v>
      </c>
      <c r="J22">
        <f t="shared" ca="1" si="6"/>
        <v>1.8436346001625508</v>
      </c>
      <c r="O22">
        <f t="shared" ca="1" si="5"/>
        <v>0</v>
      </c>
    </row>
    <row r="23" spans="1:15" x14ac:dyDescent="0.3">
      <c r="A23">
        <v>20</v>
      </c>
      <c r="B23">
        <f t="shared" si="0"/>
        <v>13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SUMPRODUCT(IF(B23-filter&lt;0,_xlfn.VSTACK(_xlfn.SEQUENCE(filter-B23)*0,OFFSET(D23,0,0,-B23)),(OFFSET(D23,0,0,-B23))),OFFSET($O$3,0,0,filter))</f>
        <v>5</v>
      </c>
      <c r="F23">
        <f t="shared" ca="1" si="1"/>
        <v>2.7503975419879167</v>
      </c>
      <c r="G23" t="str">
        <f t="shared" si="2"/>
        <v/>
      </c>
      <c r="H23">
        <f t="shared" si="7"/>
        <v>1.2709329141645</v>
      </c>
      <c r="I23">
        <f t="shared" si="4"/>
        <v>3.7290670858355002</v>
      </c>
      <c r="J23">
        <f t="shared" ca="1" si="6"/>
        <v>1.9449854258605814</v>
      </c>
      <c r="O23">
        <f t="shared" ca="1" si="5"/>
        <v>0</v>
      </c>
    </row>
    <row r="24" spans="1:15" x14ac:dyDescent="0.3">
      <c r="A24">
        <v>21</v>
      </c>
      <c r="B24">
        <f t="shared" si="0"/>
        <v>13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SUMPRODUCT(IF(B24-filter&lt;0,_xlfn.VSTACK(_xlfn.SEQUENCE(filter-B24)*0,OFFSET(D24,0,0,-B24)),(OFFSET(D24,0,0,-B24))),OFFSET($O$3,0,0,filter))</f>
        <v>5</v>
      </c>
      <c r="F24">
        <f t="shared" ca="1" si="1"/>
        <v>2.9753577877891249</v>
      </c>
      <c r="G24" t="str">
        <f t="shared" si="2"/>
        <v/>
      </c>
      <c r="H24">
        <f t="shared" si="7"/>
        <v>1.1438396227480501</v>
      </c>
      <c r="I24">
        <f t="shared" si="4"/>
        <v>3.8561603772519497</v>
      </c>
      <c r="J24">
        <f t="shared" ca="1" si="6"/>
        <v>2.0362011689888089</v>
      </c>
    </row>
    <row r="25" spans="1:15" x14ac:dyDescent="0.3">
      <c r="A25">
        <v>22</v>
      </c>
      <c r="B25">
        <f t="shared" si="0"/>
        <v>13</v>
      </c>
      <c r="D25">
        <f>SUM($C$3:C25)</f>
        <v>5</v>
      </c>
      <c r="E25" cm="1">
        <f t="array" aca="1" ref="E25" ca="1">SUMPRODUCT(IF(B25-filter&lt;0,_xlfn.VSTACK(_xlfn.SEQUENCE(filter-B25)*0,OFFSET(D25,0,0,-B25)),(OFFSET(D25,0,0,-B25))),OFFSET($O$3,0,0,filter))</f>
        <v>5</v>
      </c>
      <c r="F25">
        <f t="shared" ca="1" si="1"/>
        <v>3.1778220090102121</v>
      </c>
      <c r="G25" t="str">
        <f t="shared" si="2"/>
        <v/>
      </c>
      <c r="H25">
        <f t="shared" si="7"/>
        <v>1.029455660473245</v>
      </c>
      <c r="I25">
        <f t="shared" si="4"/>
        <v>3.970544339526755</v>
      </c>
      <c r="J25">
        <f t="shared" ca="1" si="6"/>
        <v>2.1182953378042138</v>
      </c>
    </row>
    <row r="26" spans="1:15" x14ac:dyDescent="0.3">
      <c r="A26">
        <v>23</v>
      </c>
      <c r="B26">
        <f t="shared" si="0"/>
        <v>13</v>
      </c>
      <c r="D26">
        <f>SUM($C$3:C26)</f>
        <v>5</v>
      </c>
      <c r="E26" cm="1">
        <f t="array" aca="1" ref="E26" ca="1">SUMPRODUCT(IF(B26-filter&lt;0,_xlfn.VSTACK(_xlfn.SEQUENCE(filter-B26)*0,OFFSET(D26,0,0,-B26)),(OFFSET(D26,0,0,-B26))),OFFSET($O$3,0,0,filter))</f>
        <v>5</v>
      </c>
      <c r="F26">
        <f t="shared" ca="1" si="1"/>
        <v>3.3600398081091907</v>
      </c>
      <c r="G26" t="str">
        <f t="shared" si="2"/>
        <v/>
      </c>
      <c r="H26">
        <f t="shared" si="7"/>
        <v>0.92651009442592047</v>
      </c>
      <c r="I26">
        <f t="shared" si="4"/>
        <v>4.0734899055740792</v>
      </c>
      <c r="J26">
        <f t="shared" ca="1" si="6"/>
        <v>2.1921800897380783</v>
      </c>
    </row>
    <row r="27" spans="1:15" x14ac:dyDescent="0.3">
      <c r="A27">
        <v>24</v>
      </c>
      <c r="B27">
        <f t="shared" si="0"/>
        <v>13</v>
      </c>
      <c r="D27">
        <f>SUM($C$3:C27)</f>
        <v>5</v>
      </c>
      <c r="E27" cm="1">
        <f t="array" aca="1" ref="E27" ca="1">SUMPRODUCT(IF(B27-filter&lt;0,_xlfn.VSTACK(_xlfn.SEQUENCE(filter-B27)*0,OFFSET(D27,0,0,-B27)),(OFFSET(D27,0,0,-B27))),OFFSET($O$3,0,0,filter))</f>
        <v>5</v>
      </c>
      <c r="F27">
        <f t="shared" ca="1" si="1"/>
        <v>3.5240358272982713</v>
      </c>
      <c r="G27" t="str">
        <f t="shared" si="2"/>
        <v/>
      </c>
      <c r="H27">
        <f t="shared" si="7"/>
        <v>0.83385908498332839</v>
      </c>
      <c r="I27">
        <f t="shared" si="4"/>
        <v>4.1661409150166717</v>
      </c>
      <c r="J27">
        <f t="shared" ca="1" si="6"/>
        <v>2.2586763664785563</v>
      </c>
    </row>
    <row r="28" spans="1:15" x14ac:dyDescent="0.3">
      <c r="A28">
        <v>25</v>
      </c>
      <c r="B28">
        <f t="shared" si="0"/>
        <v>13</v>
      </c>
      <c r="D28">
        <f>SUM($C$3:C28)</f>
        <v>5</v>
      </c>
      <c r="E28" cm="1">
        <f t="array" aca="1" ref="E28" ca="1">SUMPRODUCT(IF(B28-filter&lt;0,_xlfn.VSTACK(_xlfn.SEQUENCE(filter-B28)*0,OFFSET(D28,0,0,-B28)),(OFFSET(D28,0,0,-B28))),OFFSET($O$3,0,0,filter))</f>
        <v>5</v>
      </c>
      <c r="F28">
        <f t="shared" ca="1" si="1"/>
        <v>3.6716322445684444</v>
      </c>
      <c r="G28" t="str">
        <f t="shared" si="2"/>
        <v/>
      </c>
      <c r="H28">
        <f t="shared" si="7"/>
        <v>0.75047317648499556</v>
      </c>
      <c r="I28">
        <f t="shared" si="4"/>
        <v>4.2495268235150041</v>
      </c>
      <c r="J28">
        <f t="shared" ca="1" si="6"/>
        <v>2.3185230155449861</v>
      </c>
    </row>
    <row r="29" spans="1:15" x14ac:dyDescent="0.3">
      <c r="A29">
        <v>26</v>
      </c>
      <c r="B29">
        <f t="shared" si="0"/>
        <v>13</v>
      </c>
      <c r="C29">
        <v>2</v>
      </c>
      <c r="D29">
        <f>SUM($C$3:C29)</f>
        <v>7</v>
      </c>
      <c r="E29" cm="1">
        <f t="array" aca="1" ref="E29" ca="1">SUMPRODUCT(IF(B29-filter&lt;0,_xlfn.VSTACK(_xlfn.SEQUENCE(filter-B29)*0,OFFSET(D29,0,0,-B29)),(OFFSET(D29,0,0,-B29))),OFFSET($O$3,0,0,filter))</f>
        <v>5.0408163265306127</v>
      </c>
      <c r="F29">
        <f t="shared" ca="1" si="1"/>
        <v>3.8085506527646613</v>
      </c>
      <c r="G29">
        <f t="shared" si="2"/>
        <v>7</v>
      </c>
      <c r="H29">
        <f t="shared" si="7"/>
        <v>2.7504731764849955</v>
      </c>
      <c r="I29">
        <f t="shared" si="4"/>
        <v>4.249526823515005</v>
      </c>
      <c r="J29">
        <f t="shared" ca="1" si="6"/>
        <v>2.3616639543264162</v>
      </c>
    </row>
    <row r="30" spans="1:15" x14ac:dyDescent="0.3">
      <c r="A30">
        <v>27</v>
      </c>
      <c r="B30">
        <f t="shared" si="0"/>
        <v>13</v>
      </c>
      <c r="D30">
        <f>SUM($C$3:C30)</f>
        <v>7</v>
      </c>
      <c r="E30" cm="1">
        <f t="array" aca="1" ref="E30" ca="1">SUMPRODUCT(IF(B30-filter&lt;0,_xlfn.VSTACK(_xlfn.SEQUENCE(filter-B30)*0,OFFSET(D30,0,0,-B30)),(OFFSET(D30,0,0,-B30))),OFFSET($O$3,0,0,filter))</f>
        <v>5.1224489795918373</v>
      </c>
      <c r="F30">
        <f t="shared" ca="1" si="1"/>
        <v>3.9399404854473792</v>
      </c>
      <c r="G30" t="str">
        <f t="shared" si="2"/>
        <v/>
      </c>
      <c r="H30">
        <f t="shared" si="7"/>
        <v>2.4754258588364961</v>
      </c>
      <c r="I30">
        <f t="shared" si="4"/>
        <v>4.5245741411635034</v>
      </c>
      <c r="J30">
        <f t="shared" ca="1" si="6"/>
        <v>2.4305938057123258</v>
      </c>
    </row>
    <row r="31" spans="1:15" x14ac:dyDescent="0.3">
      <c r="A31">
        <v>28</v>
      </c>
      <c r="B31">
        <f t="shared" si="0"/>
        <v>13</v>
      </c>
      <c r="D31">
        <f>SUM($C$3:C31)</f>
        <v>7</v>
      </c>
      <c r="E31" cm="1">
        <f t="array" aca="1" ref="E31" ca="1">SUMPRODUCT(IF(B31-filter&lt;0,_xlfn.VSTACK(_xlfn.SEQUENCE(filter-B31)*0,OFFSET(D31,0,0,-B31)),(OFFSET(D31,0,0,-B31))),OFFSET($O$3,0,0,filter))</f>
        <v>5.2448979591836746</v>
      </c>
      <c r="F31">
        <f t="shared" ca="1" si="1"/>
        <v>4.0704362328210086</v>
      </c>
      <c r="G31" t="str">
        <f t="shared" si="2"/>
        <v/>
      </c>
      <c r="H31">
        <f t="shared" si="7"/>
        <v>2.2278832729528464</v>
      </c>
      <c r="I31">
        <f t="shared" si="4"/>
        <v>4.7721167270471536</v>
      </c>
      <c r="J31">
        <f t="shared" ca="1" si="6"/>
        <v>2.5186520457892052</v>
      </c>
    </row>
    <row r="32" spans="1:15" x14ac:dyDescent="0.3">
      <c r="A32">
        <v>29</v>
      </c>
      <c r="B32">
        <f t="shared" si="0"/>
        <v>13</v>
      </c>
      <c r="D32">
        <f>SUM($C$3:C32)</f>
        <v>7</v>
      </c>
      <c r="E32" cm="1">
        <f t="array" aca="1" ref="E32" ca="1">SUMPRODUCT(IF(B32-filter&lt;0,_xlfn.VSTACK(_xlfn.SEQUENCE(filter-B32)*0,OFFSET(D32,0,0,-B32)),(OFFSET(D32,0,0,-B32))),OFFSET($O$3,0,0,filter))</f>
        <v>5.4081632653061238</v>
      </c>
      <c r="F32">
        <f t="shared" ca="1" si="1"/>
        <v>4.2042089360695201</v>
      </c>
      <c r="G32" t="str">
        <f t="shared" si="2"/>
        <v/>
      </c>
      <c r="H32">
        <f t="shared" si="7"/>
        <v>2.0050949456575617</v>
      </c>
      <c r="I32">
        <f t="shared" si="4"/>
        <v>4.9949050543424383</v>
      </c>
      <c r="J32">
        <f t="shared" ca="1" si="6"/>
        <v>2.619844203034897</v>
      </c>
    </row>
    <row r="33" spans="1:10" x14ac:dyDescent="0.3">
      <c r="A33">
        <v>30</v>
      </c>
      <c r="B33">
        <f t="shared" si="0"/>
        <v>13</v>
      </c>
      <c r="D33">
        <f>SUM($C$3:C33)</f>
        <v>7</v>
      </c>
      <c r="E33" cm="1">
        <f t="array" aca="1" ref="E33" ca="1">SUMPRODUCT(IF(B33-filter&lt;0,_xlfn.VSTACK(_xlfn.SEQUENCE(filter-B33)*0,OFFSET(D33,0,0,-B33)),(OFFSET(D33,0,0,-B33))),OFFSET($O$3,0,0,filter))</f>
        <v>5.6122448979591848</v>
      </c>
      <c r="F33">
        <f t="shared" ca="1" si="1"/>
        <v>4.3450125322584867</v>
      </c>
      <c r="G33" t="str">
        <f t="shared" si="2"/>
        <v/>
      </c>
      <c r="H33">
        <f t="shared" si="7"/>
        <v>1.8045854510918056</v>
      </c>
      <c r="I33">
        <f t="shared" si="4"/>
        <v>5.1954145489081949</v>
      </c>
      <c r="J33">
        <f t="shared" ca="1" si="6"/>
        <v>2.7287752530794585</v>
      </c>
    </row>
    <row r="34" spans="1:10" x14ac:dyDescent="0.3">
      <c r="A34">
        <v>31</v>
      </c>
      <c r="B34">
        <f t="shared" si="0"/>
        <v>13</v>
      </c>
      <c r="D34">
        <f>SUM($C$3:C34)</f>
        <v>7</v>
      </c>
      <c r="E34" cm="1">
        <f t="array" aca="1" ref="E34" ca="1">SUMPRODUCT(IF(B34-filter&lt;0,_xlfn.VSTACK(_xlfn.SEQUENCE(filter-B34)*0,OFFSET(D34,0,0,-B34)),(OFFSET(D34,0,0,-B34))),OFFSET($O$3,0,0,filter))</f>
        <v>5.8571428571428577</v>
      </c>
      <c r="F34">
        <f t="shared" ca="1" si="1"/>
        <v>4.4962255647469238</v>
      </c>
      <c r="G34" t="str">
        <f t="shared" si="2"/>
        <v/>
      </c>
      <c r="H34">
        <f t="shared" si="7"/>
        <v>1.6241269059826251</v>
      </c>
      <c r="I34">
        <f t="shared" si="4"/>
        <v>5.3758730940173747</v>
      </c>
      <c r="J34">
        <f t="shared" ca="1" si="6"/>
        <v>2.8405896739899408</v>
      </c>
    </row>
    <row r="35" spans="1:10" x14ac:dyDescent="0.3">
      <c r="A35">
        <v>32</v>
      </c>
      <c r="B35">
        <f t="shared" ref="B35:B53" si="8">IF(A35-filter &lt; 0, A35,filter)</f>
        <v>13</v>
      </c>
      <c r="D35">
        <f>SUM($C$3:C35)</f>
        <v>7</v>
      </c>
      <c r="E35" cm="1">
        <f t="array" aca="1" ref="E35" ca="1">SUMPRODUCT(IF(B35-filter&lt;0,_xlfn.VSTACK(_xlfn.SEQUENCE(filter-B35)*0,OFFSET(D35,0,0,-B35)),(OFFSET(D35,0,0,-B35))),OFFSET($O$3,0,0,filter))</f>
        <v>6.1428571428571432</v>
      </c>
      <c r="F35">
        <f t="shared" ca="1" si="1"/>
        <v>4.6608887225579458</v>
      </c>
      <c r="G35" t="str">
        <f t="shared" si="2"/>
        <v/>
      </c>
      <c r="H35">
        <f t="shared" si="7"/>
        <v>1.4617142153843625</v>
      </c>
      <c r="I35">
        <f t="shared" si="4"/>
        <v>5.5382857846156375</v>
      </c>
      <c r="J35">
        <f t="shared" ca="1" si="6"/>
        <v>2.9509174960266917</v>
      </c>
    </row>
    <row r="36" spans="1:10" x14ac:dyDescent="0.3">
      <c r="A36">
        <v>33</v>
      </c>
      <c r="B36">
        <f t="shared" si="8"/>
        <v>13</v>
      </c>
      <c r="D36">
        <f>SUM($C$3:C36)</f>
        <v>7</v>
      </c>
      <c r="E36" cm="1">
        <f t="array" aca="1" ref="E36" ca="1">SUMPRODUCT(IF(B36-filter&lt;0,_xlfn.VSTACK(_xlfn.SEQUENCE(filter-B36)*0,OFFSET(D36,0,0,-B36)),(OFFSET(D36,0,0,-B36))),OFFSET($O$3,0,0,filter))</f>
        <v>6.387755102040817</v>
      </c>
      <c r="F36">
        <f t="shared" ca="1" si="1"/>
        <v>4.8335753605062326</v>
      </c>
      <c r="G36" t="str">
        <f t="shared" si="2"/>
        <v/>
      </c>
      <c r="H36">
        <f t="shared" si="7"/>
        <v>1.3155427938459263</v>
      </c>
      <c r="I36">
        <f t="shared" si="4"/>
        <v>5.6844572061540735</v>
      </c>
      <c r="J36">
        <f t="shared" ca="1" si="6"/>
        <v>3.0558257464240226</v>
      </c>
    </row>
    <row r="37" spans="1:10" x14ac:dyDescent="0.3">
      <c r="A37">
        <v>34</v>
      </c>
      <c r="B37">
        <f t="shared" si="8"/>
        <v>13</v>
      </c>
      <c r="D37">
        <f>SUM($C$3:C37)</f>
        <v>7</v>
      </c>
      <c r="E37" cm="1">
        <f t="array" aca="1" ref="E37" ca="1">SUMPRODUCT(IF(B37-filter&lt;0,_xlfn.VSTACK(_xlfn.SEQUENCE(filter-B37)*0,OFFSET(D37,0,0,-B37)),(OFFSET(D37,0,0,-B37))),OFFSET($O$3,0,0,filter))</f>
        <v>6.591836734693878</v>
      </c>
      <c r="F37">
        <f t="shared" ca="1" si="1"/>
        <v>5.0094014979249968</v>
      </c>
      <c r="G37" t="str">
        <f t="shared" si="2"/>
        <v/>
      </c>
      <c r="H37">
        <f t="shared" si="7"/>
        <v>1.1839885144613338</v>
      </c>
      <c r="I37">
        <f t="shared" si="4"/>
        <v>5.8160114855386666</v>
      </c>
      <c r="J37">
        <f t="shared" ca="1" si="6"/>
        <v>3.1502431717816206</v>
      </c>
    </row>
    <row r="38" spans="1:10" x14ac:dyDescent="0.3">
      <c r="A38">
        <v>35</v>
      </c>
      <c r="B38">
        <f t="shared" si="8"/>
        <v>13</v>
      </c>
      <c r="D38">
        <f>SUM($C$3:C38)</f>
        <v>7</v>
      </c>
      <c r="E38" cm="1">
        <f t="array" aca="1" ref="E38" ca="1">SUMPRODUCT(IF(B38-filter&lt;0,_xlfn.VSTACK(_xlfn.SEQUENCE(filter-B38)*0,OFFSET(D38,0,0,-B38)),(OFFSET(D38,0,0,-B38))),OFFSET($O$3,0,0,filter))</f>
        <v>6.7551020408163271</v>
      </c>
      <c r="F38">
        <f t="shared" ca="1" si="1"/>
        <v>5.1839715522141301</v>
      </c>
      <c r="G38" t="str">
        <f t="shared" si="2"/>
        <v/>
      </c>
      <c r="H38">
        <f t="shared" si="7"/>
        <v>1.0655896630152004</v>
      </c>
      <c r="I38">
        <f t="shared" si="4"/>
        <v>5.9344103369847998</v>
      </c>
      <c r="J38">
        <f t="shared" ca="1" si="6"/>
        <v>3.2352188546034584</v>
      </c>
    </row>
    <row r="39" spans="1:10" x14ac:dyDescent="0.3">
      <c r="A39">
        <v>36</v>
      </c>
      <c r="B39">
        <f t="shared" si="8"/>
        <v>13</v>
      </c>
      <c r="D39">
        <f>SUM($C$3:C39)</f>
        <v>7</v>
      </c>
      <c r="E39" cm="1">
        <f t="array" aca="1" ref="E39" ca="1">SUMPRODUCT(IF(B39-filter&lt;0,_xlfn.VSTACK(_xlfn.SEQUENCE(filter-B39)*0,OFFSET(D39,0,0,-B39)),(OFFSET(D39,0,0,-B39))),OFFSET($O$3,0,0,filter))</f>
        <v>6.8775510204081636</v>
      </c>
      <c r="F39">
        <f t="shared" ca="1" si="1"/>
        <v>5.3533294990335332</v>
      </c>
      <c r="G39" t="str">
        <f t="shared" si="2"/>
        <v/>
      </c>
      <c r="H39">
        <f t="shared" si="7"/>
        <v>0.95903069671368035</v>
      </c>
      <c r="I39">
        <f t="shared" si="4"/>
        <v>6.0409693032863192</v>
      </c>
      <c r="J39">
        <f t="shared" ca="1" si="6"/>
        <v>3.3116969691431124</v>
      </c>
    </row>
    <row r="40" spans="1:10" x14ac:dyDescent="0.3">
      <c r="A40">
        <v>37</v>
      </c>
      <c r="B40">
        <f t="shared" si="8"/>
        <v>13</v>
      </c>
      <c r="D40">
        <f>SUM($C$3:C40)</f>
        <v>7</v>
      </c>
      <c r="E40" cm="1">
        <f t="array" aca="1" ref="E40" ca="1">SUMPRODUCT(IF(B40-filter&lt;0,_xlfn.VSTACK(_xlfn.SEQUENCE(filter-B40)*0,OFFSET(D40,0,0,-B40)),(OFFSET(D40,0,0,-B40))),OFFSET($O$3,0,0,filter))</f>
        <v>6.9591836734693882</v>
      </c>
      <c r="F40">
        <f t="shared" ca="1" si="1"/>
        <v>5.5139149164771188</v>
      </c>
      <c r="G40" t="str">
        <f t="shared" si="2"/>
        <v/>
      </c>
      <c r="H40">
        <f t="shared" si="7"/>
        <v>0.86312762704231238</v>
      </c>
      <c r="I40">
        <f t="shared" si="4"/>
        <v>6.1368723729576873</v>
      </c>
      <c r="J40">
        <f t="shared" ca="1" si="6"/>
        <v>3.3805272722288011</v>
      </c>
    </row>
    <row r="41" spans="1:10" x14ac:dyDescent="0.3">
      <c r="A41">
        <v>38</v>
      </c>
      <c r="B41">
        <f t="shared" si="8"/>
        <v>13</v>
      </c>
      <c r="D41">
        <f>SUM($C$3:C41)</f>
        <v>7</v>
      </c>
      <c r="E41" cm="1">
        <f t="array" aca="1" ref="E41" ca="1">SUMPRODUCT(IF(B41-filter&lt;0,_xlfn.VSTACK(_xlfn.SEQUENCE(filter-B41)*0,OFFSET(D41,0,0,-B41)),(OFFSET(D41,0,0,-B41))),OFFSET($O$3,0,0,filter))</f>
        <v>7</v>
      </c>
      <c r="F41">
        <f t="shared" ca="1" si="1"/>
        <v>5.6625234248294074</v>
      </c>
      <c r="G41" t="str">
        <f t="shared" si="2"/>
        <v/>
      </c>
      <c r="H41">
        <f t="shared" si="7"/>
        <v>0.77681486433808111</v>
      </c>
      <c r="I41">
        <f t="shared" si="4"/>
        <v>6.223185135661919</v>
      </c>
      <c r="J41">
        <f t="shared" ca="1" si="6"/>
        <v>3.4424745450059211</v>
      </c>
    </row>
    <row r="42" spans="1:10" x14ac:dyDescent="0.3">
      <c r="A42">
        <v>39</v>
      </c>
      <c r="B42">
        <f t="shared" si="8"/>
        <v>13</v>
      </c>
      <c r="D42">
        <f>SUM($C$3:C42)</f>
        <v>7</v>
      </c>
      <c r="E42" cm="1">
        <f t="array" aca="1" ref="E42" ca="1">SUMPRODUCT(IF(B42-filter&lt;0,_xlfn.VSTACK(_xlfn.SEQUENCE(filter-B42)*0,OFFSET(D42,0,0,-B42)),(OFFSET(D42,0,0,-B42))),OFFSET($O$3,0,0,filter))</f>
        <v>7</v>
      </c>
      <c r="F42">
        <f t="shared" ca="1" si="1"/>
        <v>5.7962710823464665</v>
      </c>
      <c r="G42" t="str">
        <f t="shared" si="2"/>
        <v/>
      </c>
      <c r="H42">
        <f t="shared" si="7"/>
        <v>0.69913337790427299</v>
      </c>
      <c r="I42">
        <f t="shared" si="4"/>
        <v>6.300866622095727</v>
      </c>
      <c r="J42">
        <f t="shared" ca="1" si="6"/>
        <v>3.4982270905053285</v>
      </c>
    </row>
    <row r="43" spans="1:10" x14ac:dyDescent="0.3">
      <c r="A43">
        <v>40</v>
      </c>
      <c r="B43">
        <f t="shared" si="8"/>
        <v>13</v>
      </c>
      <c r="D43">
        <f>SUM($C$3:C43)</f>
        <v>7</v>
      </c>
      <c r="E43" cm="1">
        <f t="array" aca="1" ref="E43" ca="1">SUMPRODUCT(IF(B43-filter&lt;0,_xlfn.VSTACK(_xlfn.SEQUENCE(filter-B43)*0,OFFSET(D43,0,0,-B43)),(OFFSET(D43,0,0,-B43))),OFFSET($O$3,0,0,filter))</f>
        <v>7</v>
      </c>
      <c r="F43">
        <f t="shared" ca="1" si="1"/>
        <v>5.9166439741118193</v>
      </c>
      <c r="G43" t="str">
        <f t="shared" si="2"/>
        <v/>
      </c>
      <c r="H43">
        <f t="shared" si="7"/>
        <v>0.62922004011384569</v>
      </c>
      <c r="I43">
        <f t="shared" si="4"/>
        <v>6.3707799598861543</v>
      </c>
      <c r="J43">
        <f t="shared" ca="1" si="6"/>
        <v>3.5484043814547963</v>
      </c>
    </row>
    <row r="44" spans="1:10" x14ac:dyDescent="0.3">
      <c r="A44">
        <v>41</v>
      </c>
      <c r="B44">
        <f t="shared" si="8"/>
        <v>13</v>
      </c>
      <c r="D44">
        <f>SUM($C$3:C44)</f>
        <v>7</v>
      </c>
      <c r="E44" cm="1">
        <f t="array" aca="1" ref="E44" ca="1">SUMPRODUCT(IF(B44-filter&lt;0,_xlfn.VSTACK(_xlfn.SEQUENCE(filter-B44)*0,OFFSET(D44,0,0,-B44)),(OFFSET(D44,0,0,-B44))),OFFSET($O$3,0,0,filter))</f>
        <v>7</v>
      </c>
      <c r="F44">
        <f t="shared" ca="1" si="1"/>
        <v>6.0249795767006376</v>
      </c>
      <c r="G44" t="str">
        <f t="shared" si="2"/>
        <v/>
      </c>
      <c r="H44">
        <f t="shared" si="7"/>
        <v>0.5662980361024611</v>
      </c>
      <c r="I44">
        <f t="shared" si="4"/>
        <v>6.4337019638975388</v>
      </c>
      <c r="J44">
        <f t="shared" ca="1" si="6"/>
        <v>3.5935639433093165</v>
      </c>
    </row>
    <row r="45" spans="1:10" x14ac:dyDescent="0.3">
      <c r="A45">
        <v>42</v>
      </c>
      <c r="B45">
        <f t="shared" si="8"/>
        <v>13</v>
      </c>
      <c r="D45">
        <f>SUM($C$3:C45)</f>
        <v>7</v>
      </c>
      <c r="E45" cm="1">
        <f t="array" aca="1" ref="E45" ca="1">SUMPRODUCT(IF(B45-filter&lt;0,_xlfn.VSTACK(_xlfn.SEQUENCE(filter-B45)*0,OFFSET(D45,0,0,-B45)),(OFFSET(D45,0,0,-B45))),OFFSET($O$3,0,0,filter))</f>
        <v>7</v>
      </c>
      <c r="F45">
        <f t="shared" ca="1" si="1"/>
        <v>6.122481619030574</v>
      </c>
      <c r="G45" t="str">
        <f t="shared" si="2"/>
        <v/>
      </c>
      <c r="H45">
        <f t="shared" si="7"/>
        <v>0.50966823249221505</v>
      </c>
      <c r="I45">
        <f t="shared" si="4"/>
        <v>6.4903317675077847</v>
      </c>
      <c r="J45">
        <f t="shared" ca="1" si="6"/>
        <v>3.6342075489783845</v>
      </c>
    </row>
    <row r="46" spans="1:10" x14ac:dyDescent="0.3">
      <c r="A46">
        <v>43</v>
      </c>
      <c r="B46">
        <f t="shared" si="8"/>
        <v>13</v>
      </c>
      <c r="D46">
        <f>SUM($C$3:C46)</f>
        <v>7</v>
      </c>
      <c r="E46" cm="1">
        <f t="array" aca="1" ref="E46" ca="1">SUMPRODUCT(IF(B46-filter&lt;0,_xlfn.VSTACK(_xlfn.SEQUENCE(filter-B46)*0,OFFSET(D46,0,0,-B46)),(OFFSET(D46,0,0,-B46))),OFFSET($O$3,0,0,filter))</f>
        <v>7</v>
      </c>
      <c r="F46">
        <f t="shared" ca="1" si="1"/>
        <v>6.2102334571275168</v>
      </c>
      <c r="G46" t="str">
        <f t="shared" si="2"/>
        <v/>
      </c>
      <c r="H46">
        <f t="shared" si="7"/>
        <v>0.45870140924299357</v>
      </c>
      <c r="I46">
        <f t="shared" si="4"/>
        <v>6.5412985907570063</v>
      </c>
      <c r="J46">
        <f t="shared" ca="1" si="6"/>
        <v>3.6707867940805463</v>
      </c>
    </row>
    <row r="47" spans="1:10" x14ac:dyDescent="0.3">
      <c r="A47">
        <v>44</v>
      </c>
      <c r="B47">
        <f t="shared" si="8"/>
        <v>13</v>
      </c>
      <c r="D47">
        <f>SUM($C$3:C47)</f>
        <v>7</v>
      </c>
      <c r="E47" cm="1">
        <f t="array" aca="1" ref="E47" ca="1">SUMPRODUCT(IF(B47-filter&lt;0,_xlfn.VSTACK(_xlfn.SEQUENCE(filter-B47)*0,OFFSET(D47,0,0,-B47)),(OFFSET(D47,0,0,-B47))),OFFSET($O$3,0,0,filter))</f>
        <v>7</v>
      </c>
      <c r="F47">
        <f t="shared" ca="1" si="1"/>
        <v>6.2892101114147652</v>
      </c>
      <c r="G47" t="str">
        <f t="shared" si="2"/>
        <v/>
      </c>
      <c r="H47">
        <f t="shared" si="7"/>
        <v>0.41283126831869421</v>
      </c>
      <c r="I47">
        <f t="shared" si="4"/>
        <v>6.5871687316813059</v>
      </c>
      <c r="J47">
        <f t="shared" ca="1" si="6"/>
        <v>3.7037081146724917</v>
      </c>
    </row>
    <row r="48" spans="1:10" x14ac:dyDescent="0.3">
      <c r="A48">
        <v>45</v>
      </c>
      <c r="B48">
        <f t="shared" si="8"/>
        <v>13</v>
      </c>
      <c r="D48">
        <f>SUM($C$3:C48)</f>
        <v>7</v>
      </c>
      <c r="E48" cm="1">
        <f t="array" aca="1" ref="E48" ca="1">SUMPRODUCT(IF(B48-filter&lt;0,_xlfn.VSTACK(_xlfn.SEQUENCE(filter-B48)*0,OFFSET(D48,0,0,-B48)),(OFFSET(D48,0,0,-B48))),OFFSET($O$3,0,0,filter))</f>
        <v>7</v>
      </c>
      <c r="F48">
        <f t="shared" ca="1" si="1"/>
        <v>6.3602891002732882</v>
      </c>
      <c r="G48" t="str">
        <f t="shared" si="2"/>
        <v/>
      </c>
      <c r="H48">
        <f t="shared" si="7"/>
        <v>0.3715481414868248</v>
      </c>
      <c r="I48">
        <f t="shared" si="4"/>
        <v>6.6284518585131753</v>
      </c>
      <c r="J48">
        <f t="shared" ca="1" si="6"/>
        <v>3.7333373032052428</v>
      </c>
    </row>
    <row r="49" spans="1:10" x14ac:dyDescent="0.3">
      <c r="A49">
        <v>46</v>
      </c>
      <c r="B49">
        <f t="shared" si="8"/>
        <v>13</v>
      </c>
      <c r="D49">
        <f>SUM($C$3:C49)</f>
        <v>7</v>
      </c>
      <c r="E49" cm="1">
        <f t="array" aca="1" ref="E49" ca="1">SUMPRODUCT(IF(B49-filter&lt;0,_xlfn.VSTACK(_xlfn.SEQUENCE(filter-B49)*0,OFFSET(D49,0,0,-B49)),(OFFSET(D49,0,0,-B49))),OFFSET($O$3,0,0,filter))</f>
        <v>7</v>
      </c>
      <c r="F49">
        <f t="shared" ca="1" si="1"/>
        <v>6.4242601902459597</v>
      </c>
      <c r="G49" t="str">
        <f t="shared" si="2"/>
        <v/>
      </c>
      <c r="H49">
        <f t="shared" si="7"/>
        <v>0.33439332733814231</v>
      </c>
      <c r="I49">
        <f t="shared" si="4"/>
        <v>6.6656066726618572</v>
      </c>
      <c r="J49">
        <f t="shared" ca="1" si="6"/>
        <v>3.7600035728847181</v>
      </c>
    </row>
    <row r="50" spans="1:10" x14ac:dyDescent="0.3">
      <c r="A50">
        <v>47</v>
      </c>
      <c r="B50">
        <f t="shared" si="8"/>
        <v>13</v>
      </c>
      <c r="D50">
        <f>SUM($C$3:C50)</f>
        <v>7</v>
      </c>
      <c r="E50" cm="1">
        <f t="array" aca="1" ref="E50" ca="1">SUMPRODUCT(IF(B50-filter&lt;0,_xlfn.VSTACK(_xlfn.SEQUENCE(filter-B50)*0,OFFSET(D50,0,0,-B50)),(OFFSET(D50,0,0,-B50))),OFFSET($O$3,0,0,filter))</f>
        <v>7</v>
      </c>
      <c r="F50">
        <f t="shared" ca="1" si="1"/>
        <v>6.4818341712213634</v>
      </c>
      <c r="G50" t="str">
        <f t="shared" si="2"/>
        <v/>
      </c>
      <c r="H50">
        <f t="shared" si="7"/>
        <v>0.30095399460432809</v>
      </c>
      <c r="I50">
        <f t="shared" si="4"/>
        <v>6.6990460053956715</v>
      </c>
      <c r="J50">
        <f t="shared" ca="1" si="6"/>
        <v>3.784003215596246</v>
      </c>
    </row>
    <row r="51" spans="1:10" x14ac:dyDescent="0.3">
      <c r="A51">
        <v>48</v>
      </c>
      <c r="B51">
        <f t="shared" si="8"/>
        <v>13</v>
      </c>
      <c r="D51">
        <f>SUM($C$3:C51)</f>
        <v>7</v>
      </c>
      <c r="E51" cm="1">
        <f t="array" aca="1" ref="E51" ca="1">SUMPRODUCT(IF(B51-filter&lt;0,_xlfn.VSTACK(_xlfn.SEQUENCE(filter-B51)*0,OFFSET(D51,0,0,-B51)),(OFFSET(D51,0,0,-B51))),OFFSET($O$3,0,0,filter))</f>
        <v>7</v>
      </c>
      <c r="F51">
        <f t="shared" ca="1" si="1"/>
        <v>6.5336507540992272</v>
      </c>
      <c r="G51" t="str">
        <f t="shared" si="2"/>
        <v/>
      </c>
      <c r="H51">
        <f t="shared" si="7"/>
        <v>0.27085859514389526</v>
      </c>
      <c r="I51">
        <f t="shared" si="4"/>
        <v>6.7291414048561045</v>
      </c>
      <c r="J51">
        <f t="shared" ca="1" si="6"/>
        <v>3.805602894036622</v>
      </c>
    </row>
    <row r="52" spans="1:10" x14ac:dyDescent="0.3">
      <c r="A52">
        <v>49</v>
      </c>
      <c r="B52">
        <f t="shared" si="8"/>
        <v>13</v>
      </c>
      <c r="D52">
        <f>SUM($C$3:C52)</f>
        <v>7</v>
      </c>
      <c r="E52" cm="1">
        <f t="array" aca="1" ref="E52" ca="1">SUMPRODUCT(IF(B52-filter&lt;0,_xlfn.VSTACK(_xlfn.SEQUENCE(filter-B52)*0,OFFSET(D52,0,0,-B52)),(OFFSET(D52,0,0,-B52))),OFFSET($O$3,0,0,filter))</f>
        <v>7</v>
      </c>
      <c r="F52">
        <f t="shared" ca="1" si="1"/>
        <v>6.5802856786893047</v>
      </c>
      <c r="G52" t="str">
        <f t="shared" si="2"/>
        <v/>
      </c>
      <c r="H52">
        <f t="shared" si="7"/>
        <v>0.24377273562950574</v>
      </c>
      <c r="I52">
        <f t="shared" si="4"/>
        <v>6.7562272643704944</v>
      </c>
      <c r="J52">
        <f t="shared" ca="1" si="6"/>
        <v>3.82504260463296</v>
      </c>
    </row>
    <row r="53" spans="1:10" x14ac:dyDescent="0.3">
      <c r="A53">
        <v>50</v>
      </c>
      <c r="B53">
        <f t="shared" si="8"/>
        <v>13</v>
      </c>
      <c r="D53">
        <f>SUM($C$3:C53)</f>
        <v>7</v>
      </c>
      <c r="E53" cm="1">
        <f t="array" aca="1" ref="E53" ca="1">SUMPRODUCT(IF(B53-filter&lt;0,_xlfn.VSTACK(_xlfn.SEQUENCE(filter-B53)*0,OFFSET(D53,0,0,-B53)),(OFFSET(D53,0,0,-B53))),OFFSET($O$3,0,0,filter))</f>
        <v>7</v>
      </c>
      <c r="F53">
        <f t="shared" ca="1" si="1"/>
        <v>6.6222571108203745</v>
      </c>
      <c r="G53" t="str">
        <f t="shared" si="2"/>
        <v/>
      </c>
      <c r="H53">
        <f t="shared" si="7"/>
        <v>0.21939546206655516</v>
      </c>
      <c r="I53">
        <f t="shared" si="4"/>
        <v>6.7806045379334448</v>
      </c>
      <c r="J53">
        <f t="shared" ca="1" si="6"/>
        <v>3.8425383441696637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F4F-31E9-4E85-9CB7-D8EE864BBBD5}">
  <dimension ref="A1:P53"/>
  <sheetViews>
    <sheetView zoomScale="85" zoomScaleNormal="85" workbookViewId="0">
      <selection activeCell="L2" sqref="L2"/>
    </sheetView>
  </sheetViews>
  <sheetFormatPr defaultColWidth="11.19921875" defaultRowHeight="18.75" x14ac:dyDescent="0.3"/>
  <cols>
    <col min="13" max="13" width="11.19921875" style="1"/>
    <col min="14" max="14" width="11.69921875" bestFit="1" customWidth="1"/>
  </cols>
  <sheetData>
    <row r="1" spans="1:16" x14ac:dyDescent="0.3">
      <c r="F1" s="3">
        <v>0.7</v>
      </c>
      <c r="L1" t="s">
        <v>0</v>
      </c>
      <c r="M1" s="4" t="s">
        <v>10</v>
      </c>
      <c r="N1" t="s">
        <v>11</v>
      </c>
      <c r="P1">
        <f>filter/6</f>
        <v>3.1666666666666665</v>
      </c>
    </row>
    <row r="2" spans="1:16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>
        <v>19</v>
      </c>
      <c r="M2" s="1">
        <f>ROUND(L2*N2,0)</f>
        <v>16</v>
      </c>
      <c r="N2" s="3">
        <v>0.85</v>
      </c>
    </row>
    <row r="3" spans="1:16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L3" s="5" cm="1">
        <f t="array" ref="L3:L21">_xlfn.SEQUENCE(filter)</f>
        <v>1</v>
      </c>
      <c r="M3" s="1" t="str" cm="1">
        <f t="array" ref="M3:M21">IF(_xlfn.SEQUENCE(filter)=halfpos,"X","-")</f>
        <v>-</v>
      </c>
      <c r="N3" cm="1">
        <f t="array" ref="N3:N21">_xlfn.VSTACK(_xlfn.NORM.DIST((_xlfn.SEQUENCE(halfpos)-halfpos),0,halfpos/3,FALSE)/(1/(SQRT(2*PI())*(halfpos/3))),_xlfn.NORM.DIST((_xlfn.SEQUENCE(filter-halfpos)),0,(filter-halfpos)/3,FALSE)/(1/(SQRT(2*PI())*((filter-halfpos)/3))))</f>
        <v>1.9157171837129137E-2</v>
      </c>
      <c r="O3">
        <f>N3/SUM(_xlfn.ANCHORARRAY($N$3))</f>
        <v>2.4209142338587697E-3</v>
      </c>
      <c r="P3" cm="1">
        <f t="array" ref="P3:P5">filter-halfpos-_xlfn.SEQUENCE(filter-halfpos)</f>
        <v>2</v>
      </c>
    </row>
    <row r="4" spans="1:16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SUMPRODUCT(IF(B4-filter&lt;0,_xlfn.VSTACK(_xlfn.SEQUENCE(filter-B4)*0,OFFSET(D4,0,0,-B4)),(OFFSET(D4,0,0,-B4))),OFFSET($O$3,0,0,filter))</f>
        <v>0</v>
      </c>
      <c r="F4">
        <f ca="1">(F3-E4)*$F$1+E4</f>
        <v>0</v>
      </c>
      <c r="L4">
        <v>2</v>
      </c>
      <c r="M4" s="1" t="str">
        <v>-</v>
      </c>
      <c r="N4">
        <v>3.1894793362157101E-2</v>
      </c>
      <c r="O4">
        <f>N4/SUM(_xlfn.ANCHORARRAY($N$3))</f>
        <v>4.0305823789072185E-3</v>
      </c>
      <c r="P4">
        <v>1</v>
      </c>
    </row>
    <row r="5" spans="1:16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SUMPRODUCT(IF(B5-filter&lt;0,_xlfn.VSTACK(_xlfn.SEQUENCE(filter-B5)*0,OFFSET(D5,0,0,-B5)),(OFFSET(D5,0,0,-B5))),OFFSET($O$3,0,0,filter))</f>
        <v>0</v>
      </c>
      <c r="F5">
        <f ca="1">(F4-E5)*$F$1+E5</f>
        <v>0</v>
      </c>
      <c r="L5">
        <v>3</v>
      </c>
      <c r="M5" s="1" t="str">
        <v>-</v>
      </c>
      <c r="N5">
        <v>5.1267250370657748E-2</v>
      </c>
      <c r="O5">
        <f t="shared" ref="O5:O23" si="1">N5/SUM(_xlfn.ANCHORARRAY($N$3))</f>
        <v>6.4787024519234095E-3</v>
      </c>
      <c r="P5">
        <v>0</v>
      </c>
    </row>
    <row r="6" spans="1:16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SUMPRODUCT(IF(B6-filter&lt;0,_xlfn.VSTACK(_xlfn.SEQUENCE(filter-B6)*0,OFFSET(D6,0,0,-B6)),(OFFSET(D6,0,0,-B6))),OFFSET($O$3,0,0,filter))</f>
        <v>0</v>
      </c>
      <c r="F6">
        <f t="shared" ref="F6:F53" ca="1" si="2">(F5-E6)*$F$1+E6</f>
        <v>0</v>
      </c>
      <c r="L6">
        <v>4</v>
      </c>
      <c r="M6" s="1" t="str">
        <v>-</v>
      </c>
      <c r="N6">
        <v>7.9559508718227687E-2</v>
      </c>
      <c r="O6">
        <f t="shared" si="1"/>
        <v>1.0054028263267489E-2</v>
      </c>
    </row>
    <row r="7" spans="1:16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SUMPRODUCT(IF(B7-filter&lt;0,_xlfn.VSTACK(_xlfn.SEQUENCE(filter-B7)*0,OFFSET(D7,0,0,-B7)),(OFFSET(D7,0,0,-B7))),OFFSET($O$3,0,0,filter))</f>
        <v>0</v>
      </c>
      <c r="F7">
        <f t="shared" ca="1" si="2"/>
        <v>0</v>
      </c>
      <c r="L7">
        <v>5</v>
      </c>
      <c r="M7" s="1" t="str">
        <v>-</v>
      </c>
      <c r="N7">
        <v>0.1191999284026473</v>
      </c>
      <c r="O7">
        <f t="shared" si="1"/>
        <v>1.5063434508930112E-2</v>
      </c>
    </row>
    <row r="8" spans="1:16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SUMPRODUCT(IF(B8-filter&lt;0,_xlfn.VSTACK(_xlfn.SEQUENCE(filter-B8)*0,OFFSET(D8,0,0,-B8)),(OFFSET(D8,0,0,-B8))),OFFSET($O$3,0,0,filter))</f>
        <v>0</v>
      </c>
      <c r="F8">
        <f t="shared" ca="1" si="2"/>
        <v>0</v>
      </c>
      <c r="L8">
        <v>6</v>
      </c>
      <c r="M8" s="1" t="str">
        <v>-</v>
      </c>
      <c r="N8">
        <v>0.17242162389375282</v>
      </c>
      <c r="O8">
        <f t="shared" si="1"/>
        <v>2.1789122478946411E-2</v>
      </c>
    </row>
    <row r="9" spans="1:16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SUMPRODUCT(IF(B9-filter&lt;0,_xlfn.VSTACK(_xlfn.SEQUENCE(filter-B9)*0,OFFSET(D9,0,0,-B9)),(OFFSET(D9,0,0,-B9))),OFFSET($O$3,0,0,filter))</f>
        <v>0</v>
      </c>
      <c r="F9">
        <f t="shared" ca="1" si="2"/>
        <v>0</v>
      </c>
      <c r="L9">
        <v>7</v>
      </c>
      <c r="M9" s="1" t="str">
        <v>-</v>
      </c>
      <c r="N9">
        <v>0.24079047427224856</v>
      </c>
      <c r="O9">
        <f t="shared" si="1"/>
        <v>3.0428974146042211E-2</v>
      </c>
    </row>
    <row r="10" spans="1:16" x14ac:dyDescent="0.3">
      <c r="A10">
        <v>7</v>
      </c>
      <c r="B10">
        <f t="shared" si="0"/>
        <v>7</v>
      </c>
      <c r="D10">
        <f>SUM($C$3:C10)</f>
        <v>0</v>
      </c>
      <c r="E10" cm="1">
        <f t="array" aca="1" ref="E10" ca="1">SUMPRODUCT(IF(B10-filter&lt;0,_xlfn.VSTACK(_xlfn.SEQUENCE(filter-B10)*0,OFFSET(D10,0,0,-B10)),(OFFSET(D10,0,0,-B10))),OFFSET($O$3,0,0,filter))</f>
        <v>0</v>
      </c>
      <c r="F10">
        <f t="shared" ca="1" si="2"/>
        <v>0</v>
      </c>
      <c r="L10">
        <v>8</v>
      </c>
      <c r="M10" s="1" t="str">
        <v>-</v>
      </c>
      <c r="N10">
        <v>0.32465246735834974</v>
      </c>
      <c r="O10">
        <f t="shared" si="1"/>
        <v>4.1026712396133133E-2</v>
      </c>
    </row>
    <row r="11" spans="1:16" x14ac:dyDescent="0.3">
      <c r="A11">
        <v>8</v>
      </c>
      <c r="B11">
        <f t="shared" si="0"/>
        <v>8</v>
      </c>
      <c r="D11">
        <f>SUM($C$3:C11)</f>
        <v>0</v>
      </c>
      <c r="E11" cm="1">
        <f t="array" aca="1" ref="E11" ca="1">SUMPRODUCT(IF(B11-filter&lt;0,_xlfn.VSTACK(_xlfn.SEQUENCE(filter-B11)*0,OFFSET(D11,0,0,-B11)),(OFFSET(D11,0,0,-B11))),OFFSET($O$3,0,0,filter))</f>
        <v>0</v>
      </c>
      <c r="F11">
        <f t="shared" ca="1" si="2"/>
        <v>0</v>
      </c>
      <c r="L11">
        <v>9</v>
      </c>
      <c r="M11" s="1" t="str">
        <v>-</v>
      </c>
      <c r="N11">
        <v>0.42260044322318885</v>
      </c>
      <c r="O11">
        <f t="shared" si="1"/>
        <v>5.3404512781535914E-2</v>
      </c>
    </row>
    <row r="12" spans="1:16" x14ac:dyDescent="0.3">
      <c r="A12">
        <v>9</v>
      </c>
      <c r="B12">
        <f t="shared" si="0"/>
        <v>9</v>
      </c>
      <c r="D12">
        <f>SUM($C$3:C12)</f>
        <v>0</v>
      </c>
      <c r="E12" cm="1">
        <f t="array" aca="1" ref="E12" ca="1">SUMPRODUCT(IF(B12-filter&lt;0,_xlfn.VSTACK(_xlfn.SEQUENCE(filter-B12)*0,OFFSET(D12,0,0,-B12)),(OFFSET(D12,0,0,-B12))),OFFSET($O$3,0,0,filter))</f>
        <v>0</v>
      </c>
      <c r="F12">
        <f t="shared" ca="1" si="2"/>
        <v>0</v>
      </c>
      <c r="L12">
        <v>10</v>
      </c>
      <c r="M12" s="1" t="str">
        <v>-</v>
      </c>
      <c r="N12">
        <v>0.53109599103534522</v>
      </c>
      <c r="O12">
        <f t="shared" si="1"/>
        <v>6.7115222182789355E-2</v>
      </c>
    </row>
    <row r="13" spans="1:16" x14ac:dyDescent="0.3">
      <c r="A13">
        <v>10</v>
      </c>
      <c r="B13">
        <f t="shared" si="0"/>
        <v>10</v>
      </c>
      <c r="C13">
        <v>5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SUMPRODUCT(IF(B13-filter&lt;0,_xlfn.VSTACK(_xlfn.SEQUENCE(filter-B13)*0,OFFSET(D13,0,0,-B13)),(OFFSET(D13,0,0,-B13))),OFFSET($O$3,0,0,filter))</f>
        <v>7.019284493547895E-3</v>
      </c>
      <c r="F13">
        <f t="shared" ca="1" si="2"/>
        <v>2.1057853480643688E-3</v>
      </c>
      <c r="L13">
        <v>11</v>
      </c>
      <c r="M13" s="1" t="str">
        <v>-</v>
      </c>
      <c r="N13">
        <v>0.64438872482519527</v>
      </c>
      <c r="O13">
        <f t="shared" si="1"/>
        <v>8.1432157592485108E-2</v>
      </c>
    </row>
    <row r="14" spans="1:16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SUMPRODUCT(IF(B14-filter&lt;0,_xlfn.VSTACK(_xlfn.SEQUENCE(filter-B14)*0,OFFSET(D14,0,0,-B14)),(OFFSET(D14,0,0,-B14))),OFFSET($O$3,0,0,filter))</f>
        <v>9.2531675444654682E-2</v>
      </c>
      <c r="F14">
        <f t="shared" ca="1" si="2"/>
        <v>2.9233552377041463E-2</v>
      </c>
      <c r="L14">
        <v>12</v>
      </c>
      <c r="M14" s="1" t="str">
        <v>-</v>
      </c>
      <c r="N14">
        <v>0.75483960198900735</v>
      </c>
      <c r="O14">
        <f t="shared" si="1"/>
        <v>9.5389964253164414E-2</v>
      </c>
    </row>
    <row r="15" spans="1:16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SUMPRODUCT(IF(B15-filter&lt;0,_xlfn.VSTACK(_xlfn.SEQUENCE(filter-B15)*0,OFFSET(D15,0,0,-B15)),(OFFSET(D15,0,0,-B15))),OFFSET($O$3,0,0,filter))</f>
        <v>0.4757716233487056</v>
      </c>
      <c r="F15">
        <f t="shared" ca="1" si="2"/>
        <v>0.16319497366854069</v>
      </c>
      <c r="L15">
        <v>13</v>
      </c>
      <c r="M15" s="1" t="str">
        <v>-</v>
      </c>
      <c r="N15">
        <v>0.85367636134514757</v>
      </c>
      <c r="O15">
        <f t="shared" si="1"/>
        <v>0.10788008124893132</v>
      </c>
    </row>
    <row r="16" spans="1:16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SUMPRODUCT(IF(B16-filter&lt;0,_xlfn.VSTACK(_xlfn.SEQUENCE(filter-B16)*0,OFFSET(D16,0,0,-B16)),(OFFSET(D16,0,0,-B16))),OFFSET($O$3,0,0,filter))</f>
        <v>1.1076274772401233</v>
      </c>
      <c r="F16">
        <f t="shared" ca="1" si="2"/>
        <v>0.44652472474001559</v>
      </c>
      <c r="L16">
        <v>14</v>
      </c>
      <c r="M16" s="1" t="str">
        <v>-</v>
      </c>
      <c r="N16">
        <v>0.93210249235952758</v>
      </c>
      <c r="O16">
        <f t="shared" si="1"/>
        <v>0.11779088324482959</v>
      </c>
    </row>
    <row r="17" spans="1:15" x14ac:dyDescent="0.3">
      <c r="A17">
        <v>14</v>
      </c>
      <c r="B17">
        <f t="shared" si="0"/>
        <v>14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SUMPRODUCT(IF(B17-filter&lt;0,_xlfn.VSTACK(_xlfn.SEQUENCE(filter-B17)*0,OFFSET(D17,0,0,-B17)),(OFFSET(D17,0,0,-B17))),OFFSET($O$3,0,0,filter))</f>
        <v>1.7284735391912778</v>
      </c>
      <c r="F17">
        <f t="shared" ca="1" si="2"/>
        <v>0.83110936907539423</v>
      </c>
      <c r="L17">
        <v>15</v>
      </c>
      <c r="M17" s="1" t="str">
        <v>-</v>
      </c>
      <c r="N17">
        <v>0.98257546895790038</v>
      </c>
      <c r="O17">
        <f t="shared" si="1"/>
        <v>0.12416921239023086</v>
      </c>
    </row>
    <row r="18" spans="1:15" x14ac:dyDescent="0.3">
      <c r="A18">
        <v>15</v>
      </c>
      <c r="B18">
        <f t="shared" si="0"/>
        <v>15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SUMPRODUCT(IF(B18-filter&lt;0,_xlfn.VSTACK(_xlfn.SEQUENCE(filter-B18)*0,OFFSET(D18,0,0,-B18)),(OFFSET(D18,0,0,-B18))),OFFSET($O$3,0,0,filter))</f>
        <v>2.3174279554154253</v>
      </c>
      <c r="F18">
        <f t="shared" ca="1" si="2"/>
        <v>1.2770049449774037</v>
      </c>
      <c r="L18">
        <v>16</v>
      </c>
      <c r="M18" s="1" t="str">
        <v>X</v>
      </c>
      <c r="N18">
        <v>1</v>
      </c>
      <c r="O18">
        <f t="shared" si="1"/>
        <v>0.12637117077828353</v>
      </c>
    </row>
    <row r="19" spans="1:15" x14ac:dyDescent="0.3">
      <c r="A19">
        <v>16</v>
      </c>
      <c r="B19">
        <f t="shared" si="0"/>
        <v>16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SUMPRODUCT(IF(B19-filter&lt;0,_xlfn.VSTACK(_xlfn.SEQUENCE(filter-B19)*0,OFFSET(D19,0,0,-B19)),(OFFSET(D19,0,0,-B19))),OFFSET($O$3,0,0,filter))</f>
        <v>2.856828361660082</v>
      </c>
      <c r="F19">
        <f t="shared" ca="1" si="2"/>
        <v>1.7509519699822074</v>
      </c>
      <c r="L19">
        <v>17</v>
      </c>
      <c r="M19" s="1" t="str">
        <v>-</v>
      </c>
      <c r="N19">
        <v>0.60653065971263342</v>
      </c>
      <c r="O19">
        <f t="shared" si="1"/>
        <v>7.6647989580810177E-2</v>
      </c>
    </row>
    <row r="20" spans="1:15" x14ac:dyDescent="0.3">
      <c r="A20">
        <v>17</v>
      </c>
      <c r="B20">
        <f t="shared" si="0"/>
        <v>17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SUMPRODUCT(IF(B20-filter&lt;0,_xlfn.VSTACK(_xlfn.SEQUENCE(filter-B20)*0,OFFSET(D20,0,0,-B20)),(OFFSET(D20,0,0,-B20))),OFFSET($O$3,0,0,filter))</f>
        <v>3.3337781829259039</v>
      </c>
      <c r="F20">
        <f t="shared" ca="1" si="2"/>
        <v>2.2257998338653167</v>
      </c>
      <c r="L20">
        <v>18</v>
      </c>
      <c r="M20" s="1" t="str">
        <v>-</v>
      </c>
      <c r="N20">
        <v>0.1353352832366127</v>
      </c>
      <c r="O20">
        <f t="shared" si="1"/>
        <v>1.7102478190221357E-2</v>
      </c>
    </row>
    <row r="21" spans="1:15" x14ac:dyDescent="0.3">
      <c r="A21">
        <v>18</v>
      </c>
      <c r="B21">
        <f t="shared" si="0"/>
        <v>18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SUMPRODUCT(IF(B21-filter&lt;0,_xlfn.VSTACK(_xlfn.SEQUENCE(filter-B21)*0,OFFSET(D21,0,0,-B21)),(OFFSET(D21,0,0,-B21))),OFFSET($O$3,0,0,filter))</f>
        <v>3.7409389708883292</v>
      </c>
      <c r="F21">
        <f t="shared" ca="1" si="2"/>
        <v>2.6803415749722204</v>
      </c>
      <c r="L21">
        <v>19</v>
      </c>
      <c r="M21" s="1" t="str">
        <v>-</v>
      </c>
      <c r="N21">
        <v>1.1108996538242306E-2</v>
      </c>
      <c r="O21">
        <f t="shared" si="1"/>
        <v>1.403856898709579E-3</v>
      </c>
    </row>
    <row r="22" spans="1:15" x14ac:dyDescent="0.3">
      <c r="A22">
        <v>19</v>
      </c>
      <c r="B22">
        <f t="shared" si="0"/>
        <v>19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SUMPRODUCT(IF(B22-filter&lt;0,_xlfn.VSTACK(_xlfn.SEQUENCE(filter-B22)*0,OFFSET(D22,0,0,-B22)),(OFFSET(D22,0,0,-B22))),OFFSET($O$3,0,0,filter))</f>
        <v>4.0765150818022757</v>
      </c>
      <c r="F22">
        <f t="shared" ca="1" si="2"/>
        <v>3.0991936270212372</v>
      </c>
      <c r="O22">
        <f t="shared" si="1"/>
        <v>0</v>
      </c>
    </row>
    <row r="23" spans="1:15" x14ac:dyDescent="0.3">
      <c r="A23">
        <v>20</v>
      </c>
      <c r="B23">
        <f t="shared" si="0"/>
        <v>19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SUMPRODUCT(IF(B23-filter&lt;0,_xlfn.VSTACK(_xlfn.SEQUENCE(filter-B23)*0,OFFSET(D23,0,0,-B23)),(OFFSET(D23,0,0,-B23))),OFFSET($O$3,0,0,filter))</f>
        <v>4.3435376457099553</v>
      </c>
      <c r="F23">
        <f t="shared" ca="1" si="2"/>
        <v>3.4724968326278525</v>
      </c>
      <c r="O23">
        <f t="shared" si="1"/>
        <v>0</v>
      </c>
    </row>
    <row r="24" spans="1:15" x14ac:dyDescent="0.3">
      <c r="A24">
        <v>21</v>
      </c>
      <c r="B24">
        <f t="shared" si="0"/>
        <v>19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SUMPRODUCT(IF(B24-filter&lt;0,_xlfn.VSTACK(_xlfn.SEQUENCE(filter-B24)*0,OFFSET(D24,0,0,-B24)),(OFFSET(D24,0,0,-B24))),OFFSET($O$3,0,0,filter))</f>
        <v>4.5486712076906208</v>
      </c>
      <c r="F24">
        <f t="shared" ca="1" si="2"/>
        <v>3.795349145146683</v>
      </c>
      <c r="O24">
        <f>N24/SUM(_xlfn.ANCHORARRAY($N$3))</f>
        <v>0</v>
      </c>
    </row>
    <row r="25" spans="1:15" x14ac:dyDescent="0.3">
      <c r="A25">
        <v>22</v>
      </c>
      <c r="B25">
        <f t="shared" si="0"/>
        <v>19</v>
      </c>
      <c r="C25">
        <v>3</v>
      </c>
      <c r="D25">
        <f>SUM($C$3:C25)</f>
        <v>8</v>
      </c>
      <c r="E25" cm="1">
        <f t="array" aca="1" ref="E25" ca="1">SUMPRODUCT(IF(B25-filter&lt;0,_xlfn.VSTACK(_xlfn.SEQUENCE(filter-B25)*0,OFFSET(D25,0,0,-B25)),(OFFSET(D25,0,0,-B25))),OFFSET($O$3,0,0,filter))</f>
        <v>4.7050276491169614</v>
      </c>
      <c r="F25">
        <f t="shared" ca="1" si="2"/>
        <v>4.0682526963377663</v>
      </c>
      <c r="O25">
        <f>N25/SUM(_xlfn.ANCHORARRAY($N$3))</f>
        <v>0</v>
      </c>
    </row>
    <row r="26" spans="1:15" x14ac:dyDescent="0.3">
      <c r="A26">
        <v>23</v>
      </c>
      <c r="B26">
        <f t="shared" si="0"/>
        <v>19</v>
      </c>
      <c r="D26">
        <f>SUM($C$3:C26)</f>
        <v>8</v>
      </c>
      <c r="E26" cm="1">
        <f t="array" aca="1" ref="E26" ca="1">SUMPRODUCT(IF(B26-filter&lt;0,_xlfn.VSTACK(_xlfn.SEQUENCE(filter-B26)*0,OFFSET(D26,0,0,-B26)),(OFFSET(D26,0,0,-B26))),OFFSET($O$3,0,0,filter))</f>
        <v>4.8652806960823574</v>
      </c>
      <c r="F26">
        <f t="shared" ca="1" si="2"/>
        <v>4.3073610962611433</v>
      </c>
      <c r="O26">
        <f>N26/SUM(_xlfn.ANCHORARRAY($N$3))</f>
        <v>0</v>
      </c>
    </row>
    <row r="27" spans="1:15" x14ac:dyDescent="0.3">
      <c r="A27">
        <v>24</v>
      </c>
      <c r="B27">
        <f t="shared" si="0"/>
        <v>19</v>
      </c>
      <c r="D27">
        <f>SUM($C$3:C27)</f>
        <v>8</v>
      </c>
      <c r="E27" cm="1">
        <f t="array" aca="1" ref="E27" ca="1">SUMPRODUCT(IF(B27-filter&lt;0,_xlfn.VSTACK(_xlfn.SEQUENCE(filter-B27)*0,OFFSET(D27,0,0,-B27)),(OFFSET(D27,0,0,-B27))),OFFSET($O$3,0,0,filter))</f>
        <v>5.1705418373694387</v>
      </c>
      <c r="F27">
        <f t="shared" ca="1" si="2"/>
        <v>4.5663153185936318</v>
      </c>
      <c r="O27">
        <f t="shared" ref="O27:O37" si="3">N27/SUM(_xlfn.ANCHORARRAY($N$3))</f>
        <v>0</v>
      </c>
    </row>
    <row r="28" spans="1:15" x14ac:dyDescent="0.3">
      <c r="A28">
        <v>25</v>
      </c>
      <c r="B28">
        <f t="shared" si="0"/>
        <v>19</v>
      </c>
      <c r="C28">
        <v>2</v>
      </c>
      <c r="D28">
        <f>SUM($C$3:C28)</f>
        <v>10</v>
      </c>
      <c r="E28" cm="1">
        <f t="array" aca="1" ref="E28" ca="1">SUMPRODUCT(IF(B28-filter&lt;0,_xlfn.VSTACK(_xlfn.SEQUENCE(filter-B28)*0,OFFSET(D28,0,0,-B28)),(OFFSET(D28,0,0,-B28))),OFFSET($O$3,0,0,filter))</f>
        <v>5.6027332048180458</v>
      </c>
      <c r="F28">
        <f t="shared" ca="1" si="2"/>
        <v>4.8772406844609559</v>
      </c>
      <c r="O28">
        <f t="shared" si="3"/>
        <v>0</v>
      </c>
    </row>
    <row r="29" spans="1:15" x14ac:dyDescent="0.3">
      <c r="A29">
        <v>26</v>
      </c>
      <c r="B29">
        <f t="shared" si="0"/>
        <v>19</v>
      </c>
      <c r="D29">
        <f>SUM($C$3:C29)</f>
        <v>10</v>
      </c>
      <c r="E29" cm="1">
        <f t="array" aca="1" ref="E29" ca="1">SUMPRODUCT(IF(B29-filter&lt;0,_xlfn.VSTACK(_xlfn.SEQUENCE(filter-B29)*0,OFFSET(D29,0,0,-B29)),(OFFSET(D29,0,0,-B29))),OFFSET($O$3,0,0,filter))</f>
        <v>6.0418393106287978</v>
      </c>
      <c r="F29">
        <f t="shared" ca="1" si="2"/>
        <v>5.2266202723113082</v>
      </c>
      <c r="O29">
        <f t="shared" si="3"/>
        <v>0</v>
      </c>
    </row>
    <row r="30" spans="1:15" x14ac:dyDescent="0.3">
      <c r="A30">
        <v>27</v>
      </c>
      <c r="B30">
        <f t="shared" si="0"/>
        <v>19</v>
      </c>
      <c r="D30">
        <f>SUM($C$3:C30)</f>
        <v>10</v>
      </c>
      <c r="E30" cm="1">
        <f t="array" aca="1" ref="E30" ca="1">SUMPRODUCT(IF(B30-filter&lt;0,_xlfn.VSTACK(_xlfn.SEQUENCE(filter-B30)*0,OFFSET(D30,0,0,-B30)),(OFFSET(D30,0,0,-B30))),OFFSET($O$3,0,0,filter))</f>
        <v>6.5686608514194429</v>
      </c>
      <c r="F30">
        <f t="shared" ca="1" si="2"/>
        <v>5.6292324460437486</v>
      </c>
      <c r="O30">
        <f t="shared" si="3"/>
        <v>0</v>
      </c>
    </row>
    <row r="31" spans="1:15" x14ac:dyDescent="0.3">
      <c r="A31">
        <v>28</v>
      </c>
      <c r="B31">
        <f t="shared" si="0"/>
        <v>19</v>
      </c>
      <c r="D31">
        <f>SUM($C$3:C31)</f>
        <v>10</v>
      </c>
      <c r="E31" cm="1">
        <f t="array" aca="1" ref="E31" ca="1">SUMPRODUCT(IF(B31-filter&lt;0,_xlfn.VSTACK(_xlfn.SEQUENCE(filter-B31)*0,OFFSET(D31,0,0,-B31)),(OFFSET(D31,0,0,-B31))),OFFSET($O$3,0,0,filter))</f>
        <v>7.1571480078920979</v>
      </c>
      <c r="F31">
        <f t="shared" ca="1" si="2"/>
        <v>6.0876071145982538</v>
      </c>
      <c r="O31">
        <f t="shared" si="3"/>
        <v>0</v>
      </c>
    </row>
    <row r="32" spans="1:15" x14ac:dyDescent="0.3">
      <c r="A32">
        <v>29</v>
      </c>
      <c r="B32">
        <f t="shared" si="0"/>
        <v>19</v>
      </c>
      <c r="D32">
        <f>SUM($C$3:C32)</f>
        <v>10</v>
      </c>
      <c r="E32" cm="1">
        <f t="array" aca="1" ref="E32" ca="1">SUMPRODUCT(IF(B32-filter&lt;0,_xlfn.VSTACK(_xlfn.SEQUENCE(filter-B32)*0,OFFSET(D32,0,0,-B32)),(OFFSET(D32,0,0,-B32))),OFFSET($O$3,0,0,filter))</f>
        <v>7.6916563254320538</v>
      </c>
      <c r="F32">
        <f t="shared" ca="1" si="2"/>
        <v>6.5688218778483938</v>
      </c>
      <c r="O32">
        <f t="shared" si="3"/>
        <v>0</v>
      </c>
    </row>
    <row r="33" spans="1:15" x14ac:dyDescent="0.3">
      <c r="A33">
        <v>30</v>
      </c>
      <c r="B33">
        <f t="shared" si="0"/>
        <v>19</v>
      </c>
      <c r="C33">
        <v>2</v>
      </c>
      <c r="D33">
        <f>SUM($C$3:C33)</f>
        <v>12</v>
      </c>
      <c r="E33" cm="1">
        <f t="array" aca="1" ref="E33" ca="1">SUMPRODUCT(IF(B33-filter&lt;0,_xlfn.VSTACK(_xlfn.SEQUENCE(filter-B33)*0,OFFSET(D33,0,0,-B33)),(OFFSET(D33,0,0,-B33))),OFFSET($O$3,0,0,filter))</f>
        <v>8.1743422784965869</v>
      </c>
      <c r="F33">
        <f t="shared" ca="1" si="2"/>
        <v>7.0504779980428518</v>
      </c>
      <c r="O33">
        <f t="shared" si="3"/>
        <v>0</v>
      </c>
    </row>
    <row r="34" spans="1:15" x14ac:dyDescent="0.3">
      <c r="A34">
        <v>31</v>
      </c>
      <c r="B34">
        <f t="shared" si="0"/>
        <v>19</v>
      </c>
      <c r="D34">
        <f>SUM($C$3:C34)</f>
        <v>12</v>
      </c>
      <c r="E34" cm="1">
        <f t="array" aca="1" ref="E34" ca="1">SUMPRODUCT(IF(B34-filter&lt;0,_xlfn.VSTACK(_xlfn.SEQUENCE(filter-B34)*0,OFFSET(D34,0,0,-B34)),(OFFSET(D34,0,0,-B34))),OFFSET($O$3,0,0,filter))</f>
        <v>8.6256530639232594</v>
      </c>
      <c r="F34">
        <f t="shared" ca="1" si="2"/>
        <v>7.5230305178069745</v>
      </c>
      <c r="O34">
        <f t="shared" si="3"/>
        <v>0</v>
      </c>
    </row>
    <row r="35" spans="1:15" x14ac:dyDescent="0.3">
      <c r="A35">
        <v>32</v>
      </c>
      <c r="B35">
        <f t="shared" ref="B35:B66" si="4">IF(A35-filter &lt; 0, A35,filter)</f>
        <v>19</v>
      </c>
      <c r="D35">
        <f>SUM($C$3:C35)</f>
        <v>12</v>
      </c>
      <c r="E35" cm="1">
        <f t="array" aca="1" ref="E35" ca="1">SUMPRODUCT(IF(B35-filter&lt;0,_xlfn.VSTACK(_xlfn.SEQUENCE(filter-B35)*0,OFFSET(D35,0,0,-B35)),(OFFSET(D35,0,0,-B35))),OFFSET($O$3,0,0,filter))</f>
        <v>9.1299425099358178</v>
      </c>
      <c r="F35">
        <f t="shared" ca="1" si="2"/>
        <v>8.0051041154456275</v>
      </c>
      <c r="O35">
        <f t="shared" si="3"/>
        <v>0</v>
      </c>
    </row>
    <row r="36" spans="1:15" x14ac:dyDescent="0.3">
      <c r="A36">
        <v>33</v>
      </c>
      <c r="B36">
        <f t="shared" si="4"/>
        <v>19</v>
      </c>
      <c r="D36">
        <f>SUM($C$3:C36)</f>
        <v>12</v>
      </c>
      <c r="E36" cm="1">
        <f t="array" aca="1" ref="E36" ca="1">SUMPRODUCT(IF(B36-filter&lt;0,_xlfn.VSTACK(_xlfn.SEQUENCE(filter-B36)*0,OFFSET(D36,0,0,-B36)),(OFFSET(D36,0,0,-B36))),OFFSET($O$3,0,0,filter))</f>
        <v>9.6686293038657531</v>
      </c>
      <c r="F36">
        <f t="shared" ca="1" si="2"/>
        <v>8.5041616719716657</v>
      </c>
      <c r="O36">
        <f t="shared" si="3"/>
        <v>0</v>
      </c>
    </row>
    <row r="37" spans="1:15" x14ac:dyDescent="0.3">
      <c r="A37">
        <v>34</v>
      </c>
      <c r="B37">
        <f t="shared" si="4"/>
        <v>19</v>
      </c>
      <c r="D37">
        <f>SUM($C$3:C37)</f>
        <v>12</v>
      </c>
      <c r="E37" cm="1">
        <f t="array" aca="1" ref="E37" ca="1">SUMPRODUCT(IF(B37-filter&lt;0,_xlfn.VSTACK(_xlfn.SEQUENCE(filter-B37)*0,OFFSET(D37,0,0,-B37)),(OFFSET(D37,0,0,-B37))),OFFSET($O$3,0,0,filter))</f>
        <v>10.142485095449921</v>
      </c>
      <c r="F37">
        <f t="shared" ca="1" si="2"/>
        <v>8.9956586990151415</v>
      </c>
      <c r="O37">
        <f t="shared" si="3"/>
        <v>0</v>
      </c>
    </row>
    <row r="38" spans="1:15" x14ac:dyDescent="0.3">
      <c r="A38">
        <v>35</v>
      </c>
      <c r="B38">
        <f t="shared" si="4"/>
        <v>19</v>
      </c>
      <c r="D38">
        <f>SUM($C$3:C38)</f>
        <v>12</v>
      </c>
      <c r="E38" cm="1">
        <f t="array" aca="1" ref="E38" ca="1">SUMPRODUCT(IF(B38-filter&lt;0,_xlfn.VSTACK(_xlfn.SEQUENCE(filter-B38)*0,OFFSET(D38,0,0,-B38)),(OFFSET(D38,0,0,-B38))),OFFSET($O$3,0,0,filter))</f>
        <v>10.550243254939492</v>
      </c>
      <c r="F38">
        <f t="shared" ca="1" si="2"/>
        <v>9.4620340657924462</v>
      </c>
    </row>
    <row r="39" spans="1:15" x14ac:dyDescent="0.3">
      <c r="A39">
        <v>36</v>
      </c>
      <c r="B39">
        <f t="shared" si="4"/>
        <v>19</v>
      </c>
      <c r="D39">
        <f>SUM($C$3:C39)</f>
        <v>12</v>
      </c>
      <c r="E39" cm="1">
        <f t="array" aca="1" ref="E39" ca="1">SUMPRODUCT(IF(B39-filter&lt;0,_xlfn.VSTACK(_xlfn.SEQUENCE(filter-B39)*0,OFFSET(D39,0,0,-B39)),(OFFSET(D39,0,0,-B39))),OFFSET($O$3,0,0,filter))</f>
        <v>10.893247145756408</v>
      </c>
      <c r="F39">
        <f t="shared" ca="1" si="2"/>
        <v>9.891397989781634</v>
      </c>
    </row>
    <row r="40" spans="1:15" x14ac:dyDescent="0.3">
      <c r="A40">
        <v>37</v>
      </c>
      <c r="B40">
        <f t="shared" si="4"/>
        <v>19</v>
      </c>
      <c r="D40">
        <f>SUM($C$3:C40)</f>
        <v>12</v>
      </c>
      <c r="E40" cm="1">
        <f t="array" aca="1" ref="E40" ca="1">SUMPRODUCT(IF(B40-filter&lt;0,_xlfn.VSTACK(_xlfn.SEQUENCE(filter-B40)*0,OFFSET(D40,0,0,-B40)),(OFFSET(D40,0,0,-B40))),OFFSET($O$3,0,0,filter))</f>
        <v>11.175047107344625</v>
      </c>
      <c r="F40">
        <f t="shared" ca="1" si="2"/>
        <v>10.276492725050531</v>
      </c>
    </row>
    <row r="41" spans="1:15" x14ac:dyDescent="0.3">
      <c r="A41">
        <v>38</v>
      </c>
      <c r="B41">
        <f t="shared" si="4"/>
        <v>19</v>
      </c>
      <c r="D41">
        <f>SUM($C$3:C41)</f>
        <v>12</v>
      </c>
      <c r="E41" cm="1">
        <f t="array" aca="1" ref="E41" ca="1">SUMPRODUCT(IF(B41-filter&lt;0,_xlfn.VSTACK(_xlfn.SEQUENCE(filter-B41)*0,OFFSET(D41,0,0,-B41)),(OFFSET(D41,0,0,-B41))),OFFSET($O$3,0,0,filter))</f>
        <v>11.400925774843259</v>
      </c>
      <c r="F41">
        <f t="shared" ca="1" si="2"/>
        <v>10.613822639988349</v>
      </c>
    </row>
    <row r="42" spans="1:15" x14ac:dyDescent="0.3">
      <c r="A42">
        <v>39</v>
      </c>
      <c r="B42">
        <f t="shared" si="4"/>
        <v>19</v>
      </c>
      <c r="D42">
        <f>SUM($C$3:C42)</f>
        <v>12</v>
      </c>
      <c r="E42" cm="1">
        <f t="array" aca="1" ref="E42" ca="1">SUMPRODUCT(IF(B42-filter&lt;0,_xlfn.VSTACK(_xlfn.SEQUENCE(filter-B42)*0,OFFSET(D42,0,0,-B42)),(OFFSET(D42,0,0,-B42))),OFFSET($O$3,0,0,filter))</f>
        <v>11.577374835363418</v>
      </c>
      <c r="F42">
        <f t="shared" ca="1" si="2"/>
        <v>10.902888298600869</v>
      </c>
    </row>
    <row r="43" spans="1:15" x14ac:dyDescent="0.3">
      <c r="A43">
        <v>40</v>
      </c>
      <c r="B43">
        <f t="shared" si="4"/>
        <v>19</v>
      </c>
      <c r="D43">
        <f>SUM($C$3:C43)</f>
        <v>12</v>
      </c>
      <c r="E43" cm="1">
        <f t="array" aca="1" ref="E43" ca="1">SUMPRODUCT(IF(B43-filter&lt;0,_xlfn.VSTACK(_xlfn.SEQUENCE(filter-B43)*0,OFFSET(D43,0,0,-B43)),(OFFSET(D43,0,0,-B43))),OFFSET($O$3,0,0,filter))</f>
        <v>11.711554660154601</v>
      </c>
      <c r="F43">
        <f t="shared" ca="1" si="2"/>
        <v>11.14548820706699</v>
      </c>
    </row>
    <row r="44" spans="1:15" x14ac:dyDescent="0.3">
      <c r="A44">
        <v>41</v>
      </c>
      <c r="B44">
        <f t="shared" si="4"/>
        <v>19</v>
      </c>
      <c r="D44">
        <f>SUM($C$3:C44)</f>
        <v>12</v>
      </c>
      <c r="E44" cm="1">
        <f t="array" aca="1" ref="E44" ca="1">SUMPRODUCT(IF(B44-filter&lt;0,_xlfn.VSTACK(_xlfn.SEQUENCE(filter-B44)*0,OFFSET(D44,0,0,-B44)),(OFFSET(D44,0,0,-B44))),OFFSET($O$3,0,0,filter))</f>
        <v>11.806565489850716</v>
      </c>
      <c r="F44">
        <f t="shared" ca="1" si="2"/>
        <v>11.343811391902108</v>
      </c>
    </row>
    <row r="45" spans="1:15" x14ac:dyDescent="0.3">
      <c r="A45">
        <v>42</v>
      </c>
      <c r="B45">
        <f t="shared" si="4"/>
        <v>19</v>
      </c>
      <c r="D45">
        <f>SUM($C$3:C45)</f>
        <v>12</v>
      </c>
      <c r="E45" cm="1">
        <f t="array" aca="1" ref="E45" ca="1">SUMPRODUCT(IF(B45-filter&lt;0,_xlfn.VSTACK(_xlfn.SEQUENCE(filter-B45)*0,OFFSET(D45,0,0,-B45)),(OFFSET(D45,0,0,-B45))),OFFSET($O$3,0,0,filter))</f>
        <v>11.875484602900613</v>
      </c>
      <c r="F45">
        <f t="shared" ca="1" si="2"/>
        <v>11.503313355201659</v>
      </c>
    </row>
    <row r="46" spans="1:15" x14ac:dyDescent="0.3">
      <c r="A46">
        <v>43</v>
      </c>
      <c r="B46">
        <f t="shared" si="4"/>
        <v>19</v>
      </c>
      <c r="D46">
        <f>SUM($C$3:C46)</f>
        <v>12</v>
      </c>
      <c r="E46" cm="1">
        <f t="array" aca="1" ref="E46" ca="1">SUMPRODUCT(IF(B46-filter&lt;0,_xlfn.VSTACK(_xlfn.SEQUENCE(filter-B46)*0,OFFSET(D46,0,0,-B46)),(OFFSET(D46,0,0,-B46))),OFFSET($O$3,0,0,filter))</f>
        <v>11.923904676326224</v>
      </c>
      <c r="F46">
        <f t="shared" ca="1" si="2"/>
        <v>11.629490751539029</v>
      </c>
    </row>
    <row r="47" spans="1:15" x14ac:dyDescent="0.3">
      <c r="A47">
        <v>44</v>
      </c>
      <c r="B47">
        <f t="shared" si="4"/>
        <v>19</v>
      </c>
      <c r="D47">
        <f>SUM($C$3:C47)</f>
        <v>12</v>
      </c>
      <c r="E47" cm="1">
        <f t="array" aca="1" ref="E47" ca="1">SUMPRODUCT(IF(B47-filter&lt;0,_xlfn.VSTACK(_xlfn.SEQUENCE(filter-B47)*0,OFFSET(D47,0,0,-B47)),(OFFSET(D47,0,0,-B47))),OFFSET($O$3,0,0,filter))</f>
        <v>11.954031545344083</v>
      </c>
      <c r="F47">
        <f t="shared" ca="1" si="2"/>
        <v>11.726852989680545</v>
      </c>
    </row>
    <row r="48" spans="1:15" x14ac:dyDescent="0.3">
      <c r="A48">
        <v>45</v>
      </c>
      <c r="B48">
        <f t="shared" si="4"/>
        <v>19</v>
      </c>
      <c r="D48">
        <f>SUM($C$3:C48)</f>
        <v>12</v>
      </c>
      <c r="E48" cm="1">
        <f t="array" aca="1" ref="E48" ca="1">SUMPRODUCT(IF(B48-filter&lt;0,_xlfn.VSTACK(_xlfn.SEQUENCE(filter-B48)*0,OFFSET(D48,0,0,-B48)),(OFFSET(D48,0,0,-B48))),OFFSET($O$3,0,0,filter))</f>
        <v>11.974139601870618</v>
      </c>
      <c r="F48">
        <f t="shared" ca="1" si="2"/>
        <v>11.801038973337567</v>
      </c>
    </row>
    <row r="49" spans="1:6" x14ac:dyDescent="0.3">
      <c r="A49">
        <v>46</v>
      </c>
      <c r="B49">
        <f t="shared" si="4"/>
        <v>19</v>
      </c>
      <c r="D49">
        <f>SUM($C$3:C49)</f>
        <v>12</v>
      </c>
      <c r="E49" cm="1">
        <f t="array" aca="1" ref="E49" ca="1">SUMPRODUCT(IF(B49-filter&lt;0,_xlfn.VSTACK(_xlfn.SEQUENCE(filter-B49)*0,OFFSET(D49,0,0,-B49)),(OFFSET(D49,0,0,-B49))),OFFSET($O$3,0,0,filter))</f>
        <v>11.987097006774466</v>
      </c>
      <c r="F49">
        <f t="shared" ca="1" si="2"/>
        <v>11.856856383368637</v>
      </c>
    </row>
    <row r="50" spans="1:6" x14ac:dyDescent="0.3">
      <c r="A50">
        <v>47</v>
      </c>
      <c r="B50">
        <f t="shared" si="4"/>
        <v>19</v>
      </c>
      <c r="D50">
        <f>SUM($C$3:C50)</f>
        <v>12</v>
      </c>
      <c r="E50" cm="1">
        <f t="array" aca="1" ref="E50" ca="1">SUMPRODUCT(IF(B50-filter&lt;0,_xlfn.VSTACK(_xlfn.SEQUENCE(filter-B50)*0,OFFSET(D50,0,0,-B50)),(OFFSET(D50,0,0,-B50))),OFFSET($O$3,0,0,filter))</f>
        <v>11.995158171532282</v>
      </c>
      <c r="F50">
        <f t="shared" ca="1" si="2"/>
        <v>11.89834691981773</v>
      </c>
    </row>
    <row r="51" spans="1:6" x14ac:dyDescent="0.3">
      <c r="A51">
        <v>48</v>
      </c>
      <c r="B51">
        <f t="shared" si="4"/>
        <v>19</v>
      </c>
      <c r="D51">
        <f>SUM($C$3:C51)</f>
        <v>12</v>
      </c>
      <c r="E51" cm="1">
        <f t="array" aca="1" ref="E51" ca="1">SUMPRODUCT(IF(B51-filter&lt;0,_xlfn.VSTACK(_xlfn.SEQUENCE(filter-B51)*0,OFFSET(D51,0,0,-B51)),(OFFSET(D51,0,0,-B51))),OFFSET($O$3,0,0,filter))</f>
        <v>12</v>
      </c>
      <c r="F51">
        <f t="shared" ca="1" si="2"/>
        <v>11.928842843872411</v>
      </c>
    </row>
    <row r="52" spans="1:6" x14ac:dyDescent="0.3">
      <c r="A52">
        <v>49</v>
      </c>
      <c r="B52">
        <f t="shared" si="4"/>
        <v>19</v>
      </c>
      <c r="D52">
        <f>SUM($C$3:C52)</f>
        <v>12</v>
      </c>
      <c r="E52" cm="1">
        <f t="array" aca="1" ref="E52" ca="1">SUMPRODUCT(IF(B52-filter&lt;0,_xlfn.VSTACK(_xlfn.SEQUENCE(filter-B52)*0,OFFSET(D52,0,0,-B52)),(OFFSET(D52,0,0,-B52))),OFFSET($O$3,0,0,filter))</f>
        <v>12</v>
      </c>
      <c r="F52">
        <f t="shared" ca="1" si="2"/>
        <v>11.950189990710689</v>
      </c>
    </row>
    <row r="53" spans="1:6" x14ac:dyDescent="0.3">
      <c r="A53">
        <v>50</v>
      </c>
      <c r="B53">
        <f t="shared" si="4"/>
        <v>19</v>
      </c>
      <c r="D53">
        <f>SUM($C$3:C53)</f>
        <v>12</v>
      </c>
      <c r="E53" cm="1">
        <f t="array" aca="1" ref="E53" ca="1">SUMPRODUCT(IF(B53-filter&lt;0,_xlfn.VSTACK(_xlfn.SEQUENCE(filter-B53)*0,OFFSET(D53,0,0,-B53)),(OFFSET(D53,0,0,-B53))),OFFSET($O$3,0,0,filter))</f>
        <v>12</v>
      </c>
      <c r="F53">
        <f t="shared" ca="1" si="2"/>
        <v>11.965132993497482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694-53DB-4596-A738-4819D9088167}">
  <dimension ref="A1:G30"/>
  <sheetViews>
    <sheetView workbookViewId="0">
      <selection activeCell="C3" sqref="C3:E3"/>
    </sheetView>
  </sheetViews>
  <sheetFormatPr defaultRowHeight="18.75" x14ac:dyDescent="0.3"/>
  <sheetData>
    <row r="1" spans="1:7" x14ac:dyDescent="0.3">
      <c r="B1" t="s">
        <v>17</v>
      </c>
      <c r="C1" t="s">
        <v>14</v>
      </c>
      <c r="D1" t="s">
        <v>15</v>
      </c>
      <c r="E1" t="s">
        <v>16</v>
      </c>
      <c r="G1">
        <v>0.3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7" x14ac:dyDescent="0.3">
      <c r="A3">
        <v>1</v>
      </c>
      <c r="B3">
        <v>0</v>
      </c>
      <c r="C3">
        <f t="shared" ref="C3:C29" si="0">C2+coeff*(B3-C2)</f>
        <v>0</v>
      </c>
      <c r="D3">
        <f t="shared" ref="D3:D29" si="1">D2+coeff*(C3-D2)</f>
        <v>0</v>
      </c>
      <c r="E3">
        <f t="shared" ref="E3:E29" si="2">E2+coeff*(D3-E2)</f>
        <v>0</v>
      </c>
    </row>
    <row r="4" spans="1:7" x14ac:dyDescent="0.3">
      <c r="A4">
        <v>2</v>
      </c>
      <c r="B4">
        <v>0</v>
      </c>
      <c r="C4">
        <f t="shared" si="0"/>
        <v>0</v>
      </c>
      <c r="D4">
        <f t="shared" si="1"/>
        <v>0</v>
      </c>
      <c r="E4">
        <f t="shared" si="2"/>
        <v>0</v>
      </c>
    </row>
    <row r="5" spans="1:7" x14ac:dyDescent="0.3">
      <c r="A5">
        <v>3</v>
      </c>
      <c r="B5">
        <v>0</v>
      </c>
      <c r="C5">
        <f t="shared" si="0"/>
        <v>0</v>
      </c>
      <c r="D5">
        <f t="shared" si="1"/>
        <v>0</v>
      </c>
      <c r="E5">
        <f t="shared" si="2"/>
        <v>0</v>
      </c>
    </row>
    <row r="6" spans="1:7" x14ac:dyDescent="0.3">
      <c r="A6">
        <v>4</v>
      </c>
      <c r="B6">
        <v>0</v>
      </c>
      <c r="C6">
        <f t="shared" si="0"/>
        <v>0</v>
      </c>
      <c r="D6">
        <f t="shared" si="1"/>
        <v>0</v>
      </c>
      <c r="E6">
        <f t="shared" si="2"/>
        <v>0</v>
      </c>
    </row>
    <row r="7" spans="1:7" x14ac:dyDescent="0.3">
      <c r="A7">
        <v>5</v>
      </c>
      <c r="B7">
        <v>5</v>
      </c>
      <c r="C7">
        <f t="shared" si="0"/>
        <v>1.5</v>
      </c>
      <c r="D7">
        <f t="shared" si="1"/>
        <v>0.44999999999999996</v>
      </c>
      <c r="E7">
        <f t="shared" si="2"/>
        <v>0.13499999999999998</v>
      </c>
    </row>
    <row r="8" spans="1:7" x14ac:dyDescent="0.3">
      <c r="A8">
        <v>6</v>
      </c>
      <c r="B8">
        <v>5</v>
      </c>
      <c r="C8">
        <f t="shared" si="0"/>
        <v>2.5499999999999998</v>
      </c>
      <c r="D8">
        <f t="shared" si="1"/>
        <v>1.0799999999999998</v>
      </c>
      <c r="E8">
        <f t="shared" si="2"/>
        <v>0.41849999999999987</v>
      </c>
    </row>
    <row r="9" spans="1:7" x14ac:dyDescent="0.3">
      <c r="A9">
        <v>7</v>
      </c>
      <c r="B9">
        <v>5</v>
      </c>
      <c r="C9">
        <f t="shared" si="0"/>
        <v>3.2849999999999997</v>
      </c>
      <c r="D9">
        <f t="shared" si="1"/>
        <v>1.7414999999999998</v>
      </c>
      <c r="E9">
        <f t="shared" si="2"/>
        <v>0.8153999999999999</v>
      </c>
    </row>
    <row r="10" spans="1:7" x14ac:dyDescent="0.3">
      <c r="A10">
        <v>8</v>
      </c>
      <c r="B10">
        <v>5</v>
      </c>
      <c r="C10">
        <f t="shared" si="0"/>
        <v>3.7994999999999997</v>
      </c>
      <c r="D10">
        <f t="shared" si="1"/>
        <v>2.3588999999999998</v>
      </c>
      <c r="E10">
        <f t="shared" si="2"/>
        <v>1.2784499999999999</v>
      </c>
    </row>
    <row r="11" spans="1:7" x14ac:dyDescent="0.3">
      <c r="A11">
        <v>9</v>
      </c>
      <c r="B11">
        <v>5</v>
      </c>
      <c r="C11">
        <f t="shared" si="0"/>
        <v>4.1596500000000001</v>
      </c>
      <c r="D11">
        <f t="shared" si="1"/>
        <v>2.8991249999999997</v>
      </c>
      <c r="E11">
        <f t="shared" si="2"/>
        <v>1.7646524999999997</v>
      </c>
    </row>
    <row r="12" spans="1:7" x14ac:dyDescent="0.3">
      <c r="A12">
        <v>10</v>
      </c>
      <c r="B12">
        <v>5</v>
      </c>
      <c r="C12">
        <f t="shared" si="0"/>
        <v>4.4117550000000003</v>
      </c>
      <c r="D12">
        <f t="shared" si="1"/>
        <v>3.3529139999999997</v>
      </c>
      <c r="E12">
        <f t="shared" si="2"/>
        <v>2.2411309499999996</v>
      </c>
    </row>
    <row r="13" spans="1:7" x14ac:dyDescent="0.3">
      <c r="A13">
        <v>11</v>
      </c>
      <c r="B13">
        <v>5</v>
      </c>
      <c r="C13">
        <f t="shared" si="0"/>
        <v>4.5882285000000005</v>
      </c>
      <c r="D13">
        <f t="shared" si="1"/>
        <v>3.7235083499999999</v>
      </c>
      <c r="E13">
        <f t="shared" si="2"/>
        <v>2.6858441699999998</v>
      </c>
    </row>
    <row r="14" spans="1:7" x14ac:dyDescent="0.3">
      <c r="A14">
        <v>12</v>
      </c>
      <c r="B14">
        <v>5</v>
      </c>
      <c r="C14">
        <f t="shared" si="0"/>
        <v>4.7117599500000003</v>
      </c>
      <c r="D14">
        <f t="shared" si="1"/>
        <v>4.0199838300000001</v>
      </c>
      <c r="E14">
        <f t="shared" si="2"/>
        <v>3.0860860679999997</v>
      </c>
    </row>
    <row r="15" spans="1:7" x14ac:dyDescent="0.3">
      <c r="A15">
        <v>13</v>
      </c>
      <c r="B15">
        <v>5</v>
      </c>
      <c r="C15">
        <f t="shared" si="0"/>
        <v>4.7982319650000003</v>
      </c>
      <c r="D15">
        <f t="shared" si="1"/>
        <v>4.2534582705000004</v>
      </c>
      <c r="E15">
        <f t="shared" si="2"/>
        <v>3.4362977287500001</v>
      </c>
    </row>
    <row r="16" spans="1:7" x14ac:dyDescent="0.3">
      <c r="A16">
        <v>14</v>
      </c>
      <c r="B16">
        <v>10</v>
      </c>
      <c r="C16">
        <f t="shared" si="0"/>
        <v>6.3587623755000005</v>
      </c>
      <c r="D16">
        <f t="shared" si="1"/>
        <v>4.8850495020000002</v>
      </c>
      <c r="E16">
        <f t="shared" si="2"/>
        <v>3.8709232607250001</v>
      </c>
    </row>
    <row r="17" spans="1:5" x14ac:dyDescent="0.3">
      <c r="A17">
        <v>15</v>
      </c>
      <c r="B17">
        <v>10</v>
      </c>
      <c r="C17">
        <f t="shared" si="0"/>
        <v>7.4511336628500002</v>
      </c>
      <c r="D17">
        <f t="shared" si="1"/>
        <v>5.6548747502549999</v>
      </c>
      <c r="E17">
        <f t="shared" si="2"/>
        <v>4.406108707584</v>
      </c>
    </row>
    <row r="18" spans="1:5" x14ac:dyDescent="0.3">
      <c r="A18">
        <v>16</v>
      </c>
      <c r="B18">
        <v>10</v>
      </c>
      <c r="C18">
        <f t="shared" si="0"/>
        <v>8.2157935639949997</v>
      </c>
      <c r="D18">
        <f t="shared" si="1"/>
        <v>6.4231503943770001</v>
      </c>
      <c r="E18">
        <f t="shared" si="2"/>
        <v>5.0112212136218997</v>
      </c>
    </row>
    <row r="19" spans="1:5" x14ac:dyDescent="0.3">
      <c r="A19">
        <v>17</v>
      </c>
      <c r="B19">
        <v>10</v>
      </c>
      <c r="C19">
        <f t="shared" si="0"/>
        <v>8.7510554947964998</v>
      </c>
      <c r="D19">
        <f t="shared" si="1"/>
        <v>7.1215219245028498</v>
      </c>
      <c r="E19">
        <f t="shared" si="2"/>
        <v>5.6443114268861851</v>
      </c>
    </row>
    <row r="20" spans="1:5" x14ac:dyDescent="0.3">
      <c r="A20">
        <v>18</v>
      </c>
      <c r="B20">
        <v>10</v>
      </c>
      <c r="C20">
        <f t="shared" si="0"/>
        <v>9.1257388463575495</v>
      </c>
      <c r="D20">
        <f t="shared" si="1"/>
        <v>7.7227870010592596</v>
      </c>
      <c r="E20">
        <f t="shared" si="2"/>
        <v>6.2678540991381073</v>
      </c>
    </row>
    <row r="21" spans="1:5" x14ac:dyDescent="0.3">
      <c r="A21">
        <v>19</v>
      </c>
      <c r="B21">
        <v>10</v>
      </c>
      <c r="C21">
        <f t="shared" si="0"/>
        <v>9.3880171924502847</v>
      </c>
      <c r="D21">
        <f t="shared" si="1"/>
        <v>8.2223560584765671</v>
      </c>
      <c r="E21">
        <f t="shared" si="2"/>
        <v>6.8542046869396449</v>
      </c>
    </row>
    <row r="22" spans="1:5" x14ac:dyDescent="0.3">
      <c r="A22">
        <v>20</v>
      </c>
      <c r="B22">
        <v>10</v>
      </c>
      <c r="C22">
        <f t="shared" si="0"/>
        <v>9.5716120347151996</v>
      </c>
      <c r="D22">
        <f t="shared" si="1"/>
        <v>8.6271328513481578</v>
      </c>
      <c r="E22">
        <f t="shared" si="2"/>
        <v>7.386083136262199</v>
      </c>
    </row>
    <row r="23" spans="1:5" x14ac:dyDescent="0.3">
      <c r="A23">
        <v>21</v>
      </c>
      <c r="B23">
        <v>10</v>
      </c>
      <c r="C23">
        <f t="shared" si="0"/>
        <v>9.7001284243006403</v>
      </c>
      <c r="D23">
        <f t="shared" si="1"/>
        <v>8.9490315232339022</v>
      </c>
      <c r="E23">
        <f t="shared" si="2"/>
        <v>7.85496765235371</v>
      </c>
    </row>
    <row r="24" spans="1:5" x14ac:dyDescent="0.3">
      <c r="A24">
        <v>22</v>
      </c>
      <c r="B24">
        <v>10</v>
      </c>
      <c r="C24">
        <f t="shared" si="0"/>
        <v>9.7900898970104482</v>
      </c>
      <c r="D24">
        <f t="shared" si="1"/>
        <v>9.2013490353668654</v>
      </c>
      <c r="E24">
        <f t="shared" si="2"/>
        <v>8.2588820672576571</v>
      </c>
    </row>
    <row r="25" spans="1:5" x14ac:dyDescent="0.3">
      <c r="A25">
        <v>23</v>
      </c>
      <c r="B25">
        <v>10</v>
      </c>
      <c r="C25">
        <f t="shared" si="0"/>
        <v>9.8530629279073132</v>
      </c>
      <c r="D25">
        <f t="shared" si="1"/>
        <v>9.3968632031289996</v>
      </c>
      <c r="E25">
        <f t="shared" si="2"/>
        <v>8.6002764080190595</v>
      </c>
    </row>
    <row r="26" spans="1:5" x14ac:dyDescent="0.3">
      <c r="A26">
        <v>24</v>
      </c>
      <c r="B26">
        <v>10</v>
      </c>
      <c r="C26">
        <f t="shared" si="0"/>
        <v>9.8971440495351199</v>
      </c>
      <c r="D26">
        <f t="shared" si="1"/>
        <v>9.5469474570508357</v>
      </c>
      <c r="E26">
        <f t="shared" si="2"/>
        <v>8.8842777227285925</v>
      </c>
    </row>
    <row r="27" spans="1:5" x14ac:dyDescent="0.3">
      <c r="A27">
        <v>25</v>
      </c>
      <c r="B27">
        <v>10</v>
      </c>
      <c r="C27">
        <f t="shared" si="0"/>
        <v>9.9280008346745845</v>
      </c>
      <c r="D27">
        <f t="shared" si="1"/>
        <v>9.6612634703379605</v>
      </c>
      <c r="E27">
        <f t="shared" si="2"/>
        <v>9.1173734470114027</v>
      </c>
    </row>
    <row r="28" spans="1:5" x14ac:dyDescent="0.3">
      <c r="A28">
        <v>26</v>
      </c>
      <c r="B28">
        <v>10</v>
      </c>
      <c r="C28">
        <f t="shared" si="0"/>
        <v>9.9496005842722095</v>
      </c>
      <c r="D28">
        <f t="shared" si="1"/>
        <v>9.7477646045182347</v>
      </c>
      <c r="E28">
        <f t="shared" si="2"/>
        <v>9.3064907942634516</v>
      </c>
    </row>
    <row r="29" spans="1:5" x14ac:dyDescent="0.3">
      <c r="A29">
        <v>27</v>
      </c>
      <c r="B29">
        <v>10</v>
      </c>
      <c r="C29">
        <f t="shared" si="0"/>
        <v>9.9647204089905461</v>
      </c>
      <c r="D29">
        <f t="shared" si="1"/>
        <v>9.8128513458599276</v>
      </c>
      <c r="E29">
        <f t="shared" si="2"/>
        <v>9.4583989597423948</v>
      </c>
    </row>
    <row r="30" spans="1:5" x14ac:dyDescent="0.3">
      <c r="A30">
        <v>28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4C29-FEEA-E347-B864-87F2C1D012A4}">
  <dimension ref="A1:M53"/>
  <sheetViews>
    <sheetView zoomScale="85" zoomScaleNormal="85" workbookViewId="0">
      <selection activeCell="N9" sqref="N9"/>
    </sheetView>
  </sheetViews>
  <sheetFormatPr defaultColWidth="11.19921875" defaultRowHeight="18.75" x14ac:dyDescent="0.3"/>
  <sheetData>
    <row r="1" spans="1:13" x14ac:dyDescent="0.3">
      <c r="E1">
        <v>0.9</v>
      </c>
      <c r="G1">
        <v>0.9</v>
      </c>
      <c r="L1" t="s">
        <v>0</v>
      </c>
      <c r="M1">
        <v>7</v>
      </c>
    </row>
    <row r="2" spans="1:13" x14ac:dyDescent="0.3">
      <c r="A2" t="s">
        <v>1</v>
      </c>
      <c r="B2" t="s">
        <v>2</v>
      </c>
      <c r="C2" t="s">
        <v>4</v>
      </c>
      <c r="D2" t="s">
        <v>5</v>
      </c>
      <c r="E2" t="s">
        <v>6</v>
      </c>
      <c r="J2" t="s">
        <v>3</v>
      </c>
    </row>
    <row r="3" spans="1:13" x14ac:dyDescent="0.3">
      <c r="A3">
        <v>0</v>
      </c>
      <c r="C3">
        <v>0</v>
      </c>
      <c r="D3">
        <v>0</v>
      </c>
      <c r="E3">
        <v>0</v>
      </c>
      <c r="F3" t="str">
        <f>IF(B3="","",C3)</f>
        <v/>
      </c>
      <c r="G3">
        <v>0</v>
      </c>
      <c r="H3">
        <f>C3-G3</f>
        <v>0</v>
      </c>
      <c r="I3">
        <v>0</v>
      </c>
      <c r="J3">
        <f>IF(B3="",J1,J1+B3)</f>
        <v>0</v>
      </c>
      <c r="L3">
        <v>1</v>
      </c>
      <c r="M3">
        <f>L3/SUM($L$3:$L$9)</f>
        <v>6.25E-2</v>
      </c>
    </row>
    <row r="4" spans="1:13" x14ac:dyDescent="0.3">
      <c r="A4">
        <v>1</v>
      </c>
      <c r="C4">
        <f>SUM($B$3:B4)</f>
        <v>0</v>
      </c>
      <c r="D4">
        <v>0</v>
      </c>
      <c r="E4">
        <f t="shared" ref="E4:E35" si="0">(E3-D4)*$E$1+D4</f>
        <v>0</v>
      </c>
      <c r="F4" t="str">
        <f t="shared" ref="F4:F53" si="1">IF(B4="","",C4)</f>
        <v/>
      </c>
      <c r="G4">
        <f t="shared" ref="G4:G9" si="2">IF(F4="",G3*$G$1,G3+F4)</f>
        <v>0</v>
      </c>
      <c r="H4">
        <f t="shared" ref="H4:H53" si="3">C4-G4</f>
        <v>0</v>
      </c>
      <c r="I4">
        <v>0</v>
      </c>
      <c r="J4">
        <f t="shared" ref="J4:J35" si="4">IF(B4="",J3,J3+B4)</f>
        <v>0</v>
      </c>
      <c r="L4">
        <v>2</v>
      </c>
      <c r="M4">
        <f t="shared" ref="M4:M9" si="5">L4/SUM($L$3:$L$9)</f>
        <v>0.125</v>
      </c>
    </row>
    <row r="5" spans="1:13" x14ac:dyDescent="0.3">
      <c r="A5">
        <v>2</v>
      </c>
      <c r="C5">
        <f>SUM($B$3:B5)</f>
        <v>0</v>
      </c>
      <c r="D5">
        <v>0</v>
      </c>
      <c r="E5">
        <f t="shared" si="0"/>
        <v>0</v>
      </c>
      <c r="F5" t="str">
        <f t="shared" si="1"/>
        <v/>
      </c>
      <c r="G5">
        <f t="shared" si="2"/>
        <v>0</v>
      </c>
      <c r="H5">
        <f t="shared" si="3"/>
        <v>0</v>
      </c>
      <c r="I5">
        <v>0</v>
      </c>
      <c r="J5">
        <f t="shared" si="4"/>
        <v>0</v>
      </c>
      <c r="L5">
        <v>3</v>
      </c>
      <c r="M5">
        <f t="shared" si="5"/>
        <v>0.1875</v>
      </c>
    </row>
    <row r="6" spans="1:13" x14ac:dyDescent="0.3">
      <c r="A6">
        <v>3</v>
      </c>
      <c r="C6">
        <f>SUM($B$3:B6)</f>
        <v>0</v>
      </c>
      <c r="D6">
        <v>0</v>
      </c>
      <c r="E6">
        <f t="shared" si="0"/>
        <v>0</v>
      </c>
      <c r="F6" t="str">
        <f t="shared" si="1"/>
        <v/>
      </c>
      <c r="G6">
        <f t="shared" si="2"/>
        <v>0</v>
      </c>
      <c r="H6">
        <f t="shared" si="3"/>
        <v>0</v>
      </c>
      <c r="I6">
        <v>0</v>
      </c>
      <c r="J6">
        <f t="shared" si="4"/>
        <v>0</v>
      </c>
      <c r="L6">
        <v>4</v>
      </c>
      <c r="M6">
        <f t="shared" si="5"/>
        <v>0.25</v>
      </c>
    </row>
    <row r="7" spans="1:13" x14ac:dyDescent="0.3">
      <c r="A7">
        <v>4</v>
      </c>
      <c r="C7">
        <f>SUM($B$3:B7)</f>
        <v>0</v>
      </c>
      <c r="D7">
        <v>0</v>
      </c>
      <c r="E7">
        <f t="shared" si="0"/>
        <v>0</v>
      </c>
      <c r="F7" t="str">
        <f t="shared" si="1"/>
        <v/>
      </c>
      <c r="G7">
        <f t="shared" si="2"/>
        <v>0</v>
      </c>
      <c r="H7">
        <f t="shared" si="3"/>
        <v>0</v>
      </c>
      <c r="I7">
        <v>0</v>
      </c>
      <c r="J7">
        <f t="shared" si="4"/>
        <v>0</v>
      </c>
      <c r="L7">
        <v>3</v>
      </c>
      <c r="M7">
        <f t="shared" si="5"/>
        <v>0.1875</v>
      </c>
    </row>
    <row r="8" spans="1:13" x14ac:dyDescent="0.3">
      <c r="A8">
        <v>5</v>
      </c>
      <c r="C8">
        <f>SUM($B$3:B8)</f>
        <v>0</v>
      </c>
      <c r="D8">
        <v>0</v>
      </c>
      <c r="E8">
        <f t="shared" si="0"/>
        <v>0</v>
      </c>
      <c r="F8" t="str">
        <f t="shared" si="1"/>
        <v/>
      </c>
      <c r="G8">
        <f t="shared" si="2"/>
        <v>0</v>
      </c>
      <c r="H8">
        <f t="shared" si="3"/>
        <v>0</v>
      </c>
      <c r="I8">
        <v>0</v>
      </c>
      <c r="J8">
        <f t="shared" si="4"/>
        <v>0</v>
      </c>
      <c r="L8">
        <v>2</v>
      </c>
      <c r="M8">
        <f t="shared" si="5"/>
        <v>0.125</v>
      </c>
    </row>
    <row r="9" spans="1:13" x14ac:dyDescent="0.3">
      <c r="A9">
        <v>6</v>
      </c>
      <c r="C9">
        <f>SUM($B$3:B9)</f>
        <v>0</v>
      </c>
      <c r="D9">
        <f t="shared" ref="D9:D53" si="6">SUMPRODUCT(J3:J9,triangle)</f>
        <v>0</v>
      </c>
      <c r="E9">
        <f t="shared" si="0"/>
        <v>0</v>
      </c>
      <c r="F9" t="str">
        <f t="shared" si="1"/>
        <v/>
      </c>
      <c r="G9">
        <f t="shared" si="2"/>
        <v>0</v>
      </c>
      <c r="H9">
        <f t="shared" si="3"/>
        <v>0</v>
      </c>
      <c r="I9">
        <f>SUMPRODUCT(D3:D9,triangle)</f>
        <v>0</v>
      </c>
      <c r="J9">
        <f t="shared" si="4"/>
        <v>0</v>
      </c>
      <c r="L9">
        <v>1</v>
      </c>
      <c r="M9">
        <f t="shared" si="5"/>
        <v>6.25E-2</v>
      </c>
    </row>
    <row r="10" spans="1:13" x14ac:dyDescent="0.3">
      <c r="A10">
        <v>7</v>
      </c>
      <c r="B10">
        <v>5</v>
      </c>
      <c r="C10">
        <f>SUM($B$3:B10)</f>
        <v>5</v>
      </c>
      <c r="D10">
        <f t="shared" si="6"/>
        <v>0.3125</v>
      </c>
      <c r="E10">
        <f t="shared" si="0"/>
        <v>3.125E-2</v>
      </c>
      <c r="F10">
        <f t="shared" si="1"/>
        <v>5</v>
      </c>
      <c r="G10">
        <f>IF(B10="",G9*$G$1,G9+B10)</f>
        <v>5</v>
      </c>
      <c r="H10">
        <f t="shared" si="3"/>
        <v>0</v>
      </c>
      <c r="I10">
        <f t="shared" ref="I10:I53" si="7">SUMPRODUCT(H4:H10,triangle)</f>
        <v>0</v>
      </c>
      <c r="J10">
        <f t="shared" si="4"/>
        <v>5</v>
      </c>
    </row>
    <row r="11" spans="1:13" x14ac:dyDescent="0.3">
      <c r="A11">
        <v>8</v>
      </c>
      <c r="C11">
        <f>SUM($B$3:B11)</f>
        <v>5</v>
      </c>
      <c r="D11">
        <f t="shared" si="6"/>
        <v>0.9375</v>
      </c>
      <c r="E11">
        <f t="shared" si="0"/>
        <v>0.12187499999999996</v>
      </c>
      <c r="F11" t="str">
        <f t="shared" si="1"/>
        <v/>
      </c>
      <c r="G11">
        <f t="shared" ref="G11:G53" si="8">IF(B11="",G10*$G$1,G10+B11)</f>
        <v>4.5</v>
      </c>
      <c r="H11">
        <f t="shared" si="3"/>
        <v>0.5</v>
      </c>
      <c r="I11">
        <f t="shared" si="7"/>
        <v>3.125E-2</v>
      </c>
      <c r="J11">
        <f t="shared" si="4"/>
        <v>5</v>
      </c>
    </row>
    <row r="12" spans="1:13" x14ac:dyDescent="0.3">
      <c r="A12">
        <v>9</v>
      </c>
      <c r="C12">
        <f>SUM($B$3:B12)</f>
        <v>5</v>
      </c>
      <c r="D12">
        <f t="shared" si="6"/>
        <v>1.875</v>
      </c>
      <c r="E12">
        <f t="shared" si="0"/>
        <v>0.29718749999999994</v>
      </c>
      <c r="F12" t="str">
        <f t="shared" si="1"/>
        <v/>
      </c>
      <c r="G12">
        <f t="shared" si="8"/>
        <v>4.05</v>
      </c>
      <c r="H12">
        <f t="shared" si="3"/>
        <v>0.95000000000000018</v>
      </c>
      <c r="I12">
        <f t="shared" si="7"/>
        <v>0.12187500000000001</v>
      </c>
      <c r="J12">
        <f t="shared" si="4"/>
        <v>5</v>
      </c>
    </row>
    <row r="13" spans="1:13" x14ac:dyDescent="0.3">
      <c r="A13">
        <v>10</v>
      </c>
      <c r="C13">
        <f>SUM($B$3:B13)</f>
        <v>5</v>
      </c>
      <c r="D13">
        <f t="shared" si="6"/>
        <v>3.125</v>
      </c>
      <c r="E13">
        <f t="shared" si="0"/>
        <v>0.57996874999999948</v>
      </c>
      <c r="F13" t="str">
        <f t="shared" si="1"/>
        <v/>
      </c>
      <c r="G13">
        <f t="shared" si="8"/>
        <v>3.645</v>
      </c>
      <c r="H13">
        <f t="shared" si="3"/>
        <v>1.355</v>
      </c>
      <c r="I13">
        <f t="shared" si="7"/>
        <v>0.29718750000000005</v>
      </c>
      <c r="J13">
        <f t="shared" si="4"/>
        <v>5</v>
      </c>
    </row>
    <row r="14" spans="1:13" x14ac:dyDescent="0.3">
      <c r="A14">
        <v>11</v>
      </c>
      <c r="C14">
        <f>SUM($B$3:B14)</f>
        <v>5</v>
      </c>
      <c r="D14">
        <f t="shared" si="6"/>
        <v>4.0625</v>
      </c>
      <c r="E14">
        <f t="shared" si="0"/>
        <v>0.92822187499999931</v>
      </c>
      <c r="F14" t="str">
        <f t="shared" si="1"/>
        <v/>
      </c>
      <c r="G14">
        <f t="shared" si="8"/>
        <v>3.2805</v>
      </c>
      <c r="H14">
        <f t="shared" si="3"/>
        <v>1.7195</v>
      </c>
      <c r="I14">
        <f t="shared" si="7"/>
        <v>0.57996875000000003</v>
      </c>
      <c r="J14">
        <f t="shared" si="4"/>
        <v>5</v>
      </c>
    </row>
    <row r="15" spans="1:13" x14ac:dyDescent="0.3">
      <c r="A15">
        <v>12</v>
      </c>
      <c r="C15">
        <f>SUM($B$3:B15)</f>
        <v>5</v>
      </c>
      <c r="D15">
        <f t="shared" si="6"/>
        <v>4.6875</v>
      </c>
      <c r="E15">
        <f t="shared" si="0"/>
        <v>1.3041496874999994</v>
      </c>
      <c r="F15" t="str">
        <f t="shared" si="1"/>
        <v/>
      </c>
      <c r="G15">
        <f t="shared" si="8"/>
        <v>2.9524500000000002</v>
      </c>
      <c r="H15">
        <f t="shared" si="3"/>
        <v>2.0475499999999998</v>
      </c>
      <c r="I15">
        <f t="shared" si="7"/>
        <v>0.92822187499999997</v>
      </c>
      <c r="J15">
        <f t="shared" si="4"/>
        <v>5</v>
      </c>
    </row>
    <row r="16" spans="1:13" x14ac:dyDescent="0.3">
      <c r="A16">
        <v>13</v>
      </c>
      <c r="C16">
        <f>SUM($B$3:B16)</f>
        <v>5</v>
      </c>
      <c r="D16">
        <f t="shared" si="6"/>
        <v>5</v>
      </c>
      <c r="E16">
        <f t="shared" si="0"/>
        <v>1.6737347187499996</v>
      </c>
      <c r="F16" t="str">
        <f t="shared" si="1"/>
        <v/>
      </c>
      <c r="G16">
        <f t="shared" si="8"/>
        <v>2.6572050000000003</v>
      </c>
      <c r="H16">
        <f t="shared" si="3"/>
        <v>2.3427949999999997</v>
      </c>
      <c r="I16">
        <f t="shared" si="7"/>
        <v>1.3041496874999998</v>
      </c>
      <c r="J16">
        <f t="shared" si="4"/>
        <v>5</v>
      </c>
    </row>
    <row r="17" spans="1:10" x14ac:dyDescent="0.3">
      <c r="A17">
        <v>14</v>
      </c>
      <c r="C17">
        <f>SUM($B$3:B17)</f>
        <v>5</v>
      </c>
      <c r="D17">
        <f t="shared" si="6"/>
        <v>5</v>
      </c>
      <c r="E17">
        <f t="shared" si="0"/>
        <v>2.0063612468749996</v>
      </c>
      <c r="F17" t="str">
        <f t="shared" si="1"/>
        <v/>
      </c>
      <c r="G17">
        <f t="shared" si="8"/>
        <v>2.3914845000000002</v>
      </c>
      <c r="H17">
        <f t="shared" si="3"/>
        <v>2.6085154999999998</v>
      </c>
      <c r="I17">
        <f t="shared" si="7"/>
        <v>1.6737347187499998</v>
      </c>
      <c r="J17">
        <f t="shared" si="4"/>
        <v>5</v>
      </c>
    </row>
    <row r="18" spans="1:10" x14ac:dyDescent="0.3">
      <c r="A18">
        <v>15</v>
      </c>
      <c r="C18">
        <f>SUM($B$3:B18)</f>
        <v>5</v>
      </c>
      <c r="D18">
        <f t="shared" si="6"/>
        <v>5</v>
      </c>
      <c r="E18">
        <f t="shared" si="0"/>
        <v>2.3057251221874995</v>
      </c>
      <c r="F18" t="str">
        <f t="shared" si="1"/>
        <v/>
      </c>
      <c r="G18">
        <f t="shared" si="8"/>
        <v>2.1523360500000002</v>
      </c>
      <c r="H18">
        <f t="shared" si="3"/>
        <v>2.8476639499999998</v>
      </c>
      <c r="I18">
        <f t="shared" si="7"/>
        <v>2.0063612468749996</v>
      </c>
      <c r="J18">
        <f t="shared" si="4"/>
        <v>5</v>
      </c>
    </row>
    <row r="19" spans="1:10" x14ac:dyDescent="0.3">
      <c r="A19">
        <v>16</v>
      </c>
      <c r="C19">
        <f>SUM($B$3:B19)</f>
        <v>5</v>
      </c>
      <c r="D19">
        <f t="shared" si="6"/>
        <v>5</v>
      </c>
      <c r="E19">
        <f t="shared" si="0"/>
        <v>2.5751526099687494</v>
      </c>
      <c r="F19" t="str">
        <f t="shared" si="1"/>
        <v/>
      </c>
      <c r="G19">
        <f t="shared" si="8"/>
        <v>1.9371024450000003</v>
      </c>
      <c r="H19">
        <f t="shared" si="3"/>
        <v>3.0628975549999997</v>
      </c>
      <c r="I19">
        <f t="shared" si="7"/>
        <v>2.3057251221874999</v>
      </c>
      <c r="J19">
        <f t="shared" si="4"/>
        <v>5</v>
      </c>
    </row>
    <row r="20" spans="1:10" x14ac:dyDescent="0.3">
      <c r="A20">
        <v>17</v>
      </c>
      <c r="C20">
        <f>SUM($B$3:B20)</f>
        <v>5</v>
      </c>
      <c r="D20">
        <f t="shared" si="6"/>
        <v>5</v>
      </c>
      <c r="E20">
        <f t="shared" si="0"/>
        <v>2.8176373489718745</v>
      </c>
      <c r="F20" t="str">
        <f t="shared" si="1"/>
        <v/>
      </c>
      <c r="G20">
        <f t="shared" si="8"/>
        <v>1.7433922005000002</v>
      </c>
      <c r="H20">
        <f t="shared" si="3"/>
        <v>3.2566077994999998</v>
      </c>
      <c r="I20">
        <f t="shared" si="7"/>
        <v>2.5751526099687498</v>
      </c>
      <c r="J20">
        <f t="shared" si="4"/>
        <v>5</v>
      </c>
    </row>
    <row r="21" spans="1:10" x14ac:dyDescent="0.3">
      <c r="A21">
        <v>18</v>
      </c>
      <c r="C21">
        <f>SUM($B$3:B21)</f>
        <v>5</v>
      </c>
      <c r="D21">
        <f t="shared" si="6"/>
        <v>5</v>
      </c>
      <c r="E21">
        <f t="shared" si="0"/>
        <v>3.0358736140746867</v>
      </c>
      <c r="F21" t="str">
        <f t="shared" si="1"/>
        <v/>
      </c>
      <c r="G21">
        <f t="shared" si="8"/>
        <v>1.5690529804500002</v>
      </c>
      <c r="H21">
        <f t="shared" si="3"/>
        <v>3.4309470195499996</v>
      </c>
      <c r="I21">
        <f t="shared" si="7"/>
        <v>2.8176373489718745</v>
      </c>
      <c r="J21">
        <f t="shared" si="4"/>
        <v>5</v>
      </c>
    </row>
    <row r="22" spans="1:10" x14ac:dyDescent="0.3">
      <c r="A22">
        <v>19</v>
      </c>
      <c r="C22">
        <f>SUM($B$3:B22)</f>
        <v>5</v>
      </c>
      <c r="D22">
        <f t="shared" si="6"/>
        <v>5</v>
      </c>
      <c r="E22">
        <f t="shared" si="0"/>
        <v>3.232286252667218</v>
      </c>
      <c r="F22" t="str">
        <f t="shared" si="1"/>
        <v/>
      </c>
      <c r="G22">
        <f t="shared" si="8"/>
        <v>1.4121476824050001</v>
      </c>
      <c r="H22">
        <f t="shared" si="3"/>
        <v>3.5878523175949999</v>
      </c>
      <c r="I22">
        <f t="shared" si="7"/>
        <v>3.0358736140746876</v>
      </c>
      <c r="J22">
        <f t="shared" si="4"/>
        <v>5</v>
      </c>
    </row>
    <row r="23" spans="1:10" x14ac:dyDescent="0.3">
      <c r="A23">
        <v>20</v>
      </c>
      <c r="C23">
        <f>SUM($B$3:B23)</f>
        <v>5</v>
      </c>
      <c r="D23">
        <f t="shared" si="6"/>
        <v>5</v>
      </c>
      <c r="E23">
        <f t="shared" si="0"/>
        <v>3.4090576274004962</v>
      </c>
      <c r="F23" t="str">
        <f t="shared" si="1"/>
        <v/>
      </c>
      <c r="G23">
        <f t="shared" si="8"/>
        <v>1.2709329141645</v>
      </c>
      <c r="H23">
        <f t="shared" si="3"/>
        <v>3.7290670858355002</v>
      </c>
      <c r="I23">
        <f t="shared" si="7"/>
        <v>3.2322862526672189</v>
      </c>
      <c r="J23">
        <f t="shared" si="4"/>
        <v>5</v>
      </c>
    </row>
    <row r="24" spans="1:10" x14ac:dyDescent="0.3">
      <c r="A24">
        <v>21</v>
      </c>
      <c r="C24">
        <f>SUM($B$3:B24)</f>
        <v>5</v>
      </c>
      <c r="D24">
        <f t="shared" si="6"/>
        <v>5</v>
      </c>
      <c r="E24">
        <f t="shared" si="0"/>
        <v>3.5681518646604466</v>
      </c>
      <c r="F24" t="str">
        <f t="shared" si="1"/>
        <v/>
      </c>
      <c r="G24">
        <f t="shared" si="8"/>
        <v>1.1438396227480501</v>
      </c>
      <c r="H24">
        <f t="shared" si="3"/>
        <v>3.8561603772519497</v>
      </c>
      <c r="I24">
        <f t="shared" si="7"/>
        <v>3.4090576274004958</v>
      </c>
      <c r="J24">
        <f t="shared" si="4"/>
        <v>5</v>
      </c>
    </row>
    <row r="25" spans="1:10" x14ac:dyDescent="0.3">
      <c r="A25">
        <v>22</v>
      </c>
      <c r="C25">
        <f>SUM($B$3:B25)</f>
        <v>5</v>
      </c>
      <c r="D25">
        <f t="shared" si="6"/>
        <v>5</v>
      </c>
      <c r="E25">
        <f t="shared" si="0"/>
        <v>3.7113366781944022</v>
      </c>
      <c r="F25" t="str">
        <f t="shared" si="1"/>
        <v/>
      </c>
      <c r="G25">
        <f t="shared" si="8"/>
        <v>1.029455660473245</v>
      </c>
      <c r="H25">
        <f t="shared" si="3"/>
        <v>3.970544339526755</v>
      </c>
      <c r="I25">
        <f t="shared" si="7"/>
        <v>3.5681518646604471</v>
      </c>
      <c r="J25">
        <f t="shared" si="4"/>
        <v>5</v>
      </c>
    </row>
    <row r="26" spans="1:10" x14ac:dyDescent="0.3">
      <c r="A26">
        <v>23</v>
      </c>
      <c r="C26">
        <f>SUM($B$3:B26)</f>
        <v>5</v>
      </c>
      <c r="D26">
        <f t="shared" si="6"/>
        <v>5</v>
      </c>
      <c r="E26">
        <f t="shared" si="0"/>
        <v>3.840203010374962</v>
      </c>
      <c r="F26" t="str">
        <f t="shared" si="1"/>
        <v/>
      </c>
      <c r="G26">
        <f t="shared" si="8"/>
        <v>0.92651009442592047</v>
      </c>
      <c r="H26">
        <f t="shared" si="3"/>
        <v>4.0734899055740792</v>
      </c>
      <c r="I26">
        <f t="shared" si="7"/>
        <v>3.7113366781944022</v>
      </c>
      <c r="J26">
        <f t="shared" si="4"/>
        <v>5</v>
      </c>
    </row>
    <row r="27" spans="1:10" x14ac:dyDescent="0.3">
      <c r="A27">
        <v>24</v>
      </c>
      <c r="C27">
        <f>SUM($B$3:B27)</f>
        <v>5</v>
      </c>
      <c r="D27">
        <f t="shared" si="6"/>
        <v>5</v>
      </c>
      <c r="E27">
        <f t="shared" si="0"/>
        <v>3.9561827093374657</v>
      </c>
      <c r="F27" t="str">
        <f t="shared" si="1"/>
        <v/>
      </c>
      <c r="G27">
        <f t="shared" si="8"/>
        <v>0.83385908498332839</v>
      </c>
      <c r="H27">
        <f t="shared" si="3"/>
        <v>4.1661409150166717</v>
      </c>
      <c r="I27">
        <f t="shared" si="7"/>
        <v>3.840203010374962</v>
      </c>
      <c r="J27">
        <f t="shared" si="4"/>
        <v>5</v>
      </c>
    </row>
    <row r="28" spans="1:10" x14ac:dyDescent="0.3">
      <c r="A28">
        <v>25</v>
      </c>
      <c r="C28">
        <f>SUM($B$3:B28)</f>
        <v>5</v>
      </c>
      <c r="D28">
        <f t="shared" si="6"/>
        <v>5</v>
      </c>
      <c r="E28">
        <f t="shared" si="0"/>
        <v>4.0605644384037189</v>
      </c>
      <c r="F28" t="str">
        <f t="shared" si="1"/>
        <v/>
      </c>
      <c r="G28">
        <f t="shared" si="8"/>
        <v>0.75047317648499556</v>
      </c>
      <c r="H28">
        <f t="shared" si="3"/>
        <v>4.2495268235150041</v>
      </c>
      <c r="I28">
        <f t="shared" si="7"/>
        <v>3.9561827093374662</v>
      </c>
      <c r="J28">
        <f t="shared" si="4"/>
        <v>5</v>
      </c>
    </row>
    <row r="29" spans="1:10" x14ac:dyDescent="0.3">
      <c r="A29">
        <v>26</v>
      </c>
      <c r="B29">
        <v>2</v>
      </c>
      <c r="C29">
        <f>SUM($B$3:B29)</f>
        <v>7</v>
      </c>
      <c r="D29">
        <f t="shared" si="6"/>
        <v>5.125</v>
      </c>
      <c r="E29">
        <f t="shared" si="0"/>
        <v>4.1670079945633471</v>
      </c>
      <c r="F29">
        <f t="shared" si="1"/>
        <v>7</v>
      </c>
      <c r="G29">
        <f t="shared" si="8"/>
        <v>2.7504731764849955</v>
      </c>
      <c r="H29">
        <f t="shared" si="3"/>
        <v>4.249526823515005</v>
      </c>
      <c r="I29">
        <f t="shared" si="7"/>
        <v>4.0558739810506879</v>
      </c>
      <c r="J29">
        <f t="shared" si="4"/>
        <v>7</v>
      </c>
    </row>
    <row r="30" spans="1:10" x14ac:dyDescent="0.3">
      <c r="A30">
        <v>27</v>
      </c>
      <c r="C30">
        <f>SUM($B$3:B30)</f>
        <v>7</v>
      </c>
      <c r="D30">
        <f t="shared" si="6"/>
        <v>5.375</v>
      </c>
      <c r="E30">
        <f t="shared" si="0"/>
        <v>4.2878071951070122</v>
      </c>
      <c r="F30" t="str">
        <f t="shared" si="1"/>
        <v/>
      </c>
      <c r="G30">
        <f t="shared" si="8"/>
        <v>2.4754258588364961</v>
      </c>
      <c r="H30">
        <f t="shared" si="3"/>
        <v>4.5245741411635034</v>
      </c>
      <c r="I30">
        <f t="shared" si="7"/>
        <v>4.1534056682395564</v>
      </c>
      <c r="J30">
        <f t="shared" si="4"/>
        <v>7</v>
      </c>
    </row>
    <row r="31" spans="1:10" x14ac:dyDescent="0.3">
      <c r="A31">
        <v>28</v>
      </c>
      <c r="C31">
        <f>SUM($B$3:B31)</f>
        <v>7</v>
      </c>
      <c r="D31">
        <f t="shared" si="6"/>
        <v>5.75</v>
      </c>
      <c r="E31">
        <f t="shared" si="0"/>
        <v>4.434026475596311</v>
      </c>
      <c r="F31" t="str">
        <f t="shared" si="1"/>
        <v/>
      </c>
      <c r="G31">
        <f t="shared" si="8"/>
        <v>2.2278832729528464</v>
      </c>
      <c r="H31">
        <f t="shared" si="3"/>
        <v>4.7721167270471536</v>
      </c>
      <c r="I31">
        <f t="shared" si="7"/>
        <v>4.2614937293565074</v>
      </c>
      <c r="J31">
        <f t="shared" si="4"/>
        <v>7</v>
      </c>
    </row>
    <row r="32" spans="1:10" x14ac:dyDescent="0.3">
      <c r="A32">
        <v>29</v>
      </c>
      <c r="C32">
        <f>SUM($B$3:B32)</f>
        <v>7</v>
      </c>
      <c r="D32">
        <f t="shared" si="6"/>
        <v>6.25</v>
      </c>
      <c r="E32">
        <f t="shared" si="0"/>
        <v>4.6156238280366804</v>
      </c>
      <c r="F32" t="str">
        <f t="shared" si="1"/>
        <v/>
      </c>
      <c r="G32">
        <f t="shared" si="8"/>
        <v>2.0050949456575617</v>
      </c>
      <c r="H32">
        <f t="shared" si="3"/>
        <v>4.9949050543424383</v>
      </c>
      <c r="I32">
        <f t="shared" si="7"/>
        <v>4.3915825270087323</v>
      </c>
      <c r="J32">
        <f t="shared" si="4"/>
        <v>7</v>
      </c>
    </row>
    <row r="33" spans="1:10" x14ac:dyDescent="0.3">
      <c r="A33">
        <v>30</v>
      </c>
      <c r="C33">
        <f>SUM($B$3:B33)</f>
        <v>7</v>
      </c>
      <c r="D33">
        <f t="shared" si="6"/>
        <v>6.625</v>
      </c>
      <c r="E33">
        <f t="shared" si="0"/>
        <v>4.8165614452330123</v>
      </c>
      <c r="F33" t="str">
        <f t="shared" si="1"/>
        <v/>
      </c>
      <c r="G33">
        <f t="shared" si="8"/>
        <v>1.8045854510918056</v>
      </c>
      <c r="H33">
        <f t="shared" si="3"/>
        <v>5.1954145489081949</v>
      </c>
      <c r="I33">
        <f t="shared" si="7"/>
        <v>4.5633529022487647</v>
      </c>
      <c r="J33">
        <f t="shared" si="4"/>
        <v>7</v>
      </c>
    </row>
    <row r="34" spans="1:10" x14ac:dyDescent="0.3">
      <c r="A34">
        <v>31</v>
      </c>
      <c r="C34">
        <f>SUM($B$3:B34)</f>
        <v>7</v>
      </c>
      <c r="D34">
        <f t="shared" si="6"/>
        <v>6.875</v>
      </c>
      <c r="E34">
        <f t="shared" si="0"/>
        <v>5.0224053007097114</v>
      </c>
      <c r="F34" t="str">
        <f t="shared" si="1"/>
        <v/>
      </c>
      <c r="G34">
        <f t="shared" si="8"/>
        <v>1.6241269059826251</v>
      </c>
      <c r="H34">
        <f t="shared" si="3"/>
        <v>5.3758730940173747</v>
      </c>
      <c r="I34">
        <f t="shared" si="7"/>
        <v>4.7601366973178267</v>
      </c>
      <c r="J34">
        <f t="shared" si="4"/>
        <v>7</v>
      </c>
    </row>
    <row r="35" spans="1:10" x14ac:dyDescent="0.3">
      <c r="A35">
        <v>32</v>
      </c>
      <c r="C35">
        <f>SUM($B$3:B35)</f>
        <v>7</v>
      </c>
      <c r="D35">
        <f t="shared" si="6"/>
        <v>7</v>
      </c>
      <c r="E35">
        <f t="shared" si="0"/>
        <v>5.22016477063874</v>
      </c>
      <c r="F35" t="str">
        <f t="shared" si="1"/>
        <v/>
      </c>
      <c r="G35">
        <f t="shared" si="8"/>
        <v>1.4617142153843625</v>
      </c>
      <c r="H35">
        <f t="shared" si="3"/>
        <v>5.5382857846156375</v>
      </c>
      <c r="I35">
        <f t="shared" si="7"/>
        <v>4.9669325702330118</v>
      </c>
      <c r="J35">
        <f t="shared" si="4"/>
        <v>7</v>
      </c>
    </row>
    <row r="36" spans="1:10" x14ac:dyDescent="0.3">
      <c r="A36">
        <v>33</v>
      </c>
      <c r="C36">
        <f>SUM($B$3:B36)</f>
        <v>7</v>
      </c>
      <c r="D36">
        <f t="shared" si="6"/>
        <v>7</v>
      </c>
      <c r="E36">
        <f t="shared" ref="E36:E53" si="9">(E35-D36)*$E$1+D36</f>
        <v>5.3981482935748657</v>
      </c>
      <c r="F36" t="str">
        <f t="shared" si="1"/>
        <v/>
      </c>
      <c r="G36">
        <f t="shared" si="8"/>
        <v>1.3155427938459263</v>
      </c>
      <c r="H36">
        <f t="shared" si="3"/>
        <v>5.6844572061540735</v>
      </c>
      <c r="I36">
        <f t="shared" si="7"/>
        <v>5.170239313209712</v>
      </c>
      <c r="J36">
        <f t="shared" ref="J36:J53" si="10">IF(B36="",J35,J35+B36)</f>
        <v>7</v>
      </c>
    </row>
    <row r="37" spans="1:10" x14ac:dyDescent="0.3">
      <c r="A37">
        <v>34</v>
      </c>
      <c r="C37">
        <f>SUM($B$3:B37)</f>
        <v>7</v>
      </c>
      <c r="D37">
        <f t="shared" si="6"/>
        <v>7</v>
      </c>
      <c r="E37">
        <f t="shared" si="9"/>
        <v>5.5583334642173794</v>
      </c>
      <c r="F37" t="str">
        <f t="shared" si="1"/>
        <v/>
      </c>
      <c r="G37">
        <f t="shared" si="8"/>
        <v>1.1839885144613338</v>
      </c>
      <c r="H37">
        <f t="shared" si="3"/>
        <v>5.8160114855386666</v>
      </c>
      <c r="I37">
        <f t="shared" si="7"/>
        <v>5.3532153818887398</v>
      </c>
      <c r="J37">
        <f t="shared" si="10"/>
        <v>7</v>
      </c>
    </row>
    <row r="38" spans="1:10" x14ac:dyDescent="0.3">
      <c r="A38">
        <v>35</v>
      </c>
      <c r="C38">
        <f>SUM($B$3:B38)</f>
        <v>7</v>
      </c>
      <c r="D38">
        <f t="shared" si="6"/>
        <v>7</v>
      </c>
      <c r="E38">
        <f t="shared" si="9"/>
        <v>5.7025001177956414</v>
      </c>
      <c r="F38" t="str">
        <f t="shared" si="1"/>
        <v/>
      </c>
      <c r="G38">
        <f t="shared" si="8"/>
        <v>1.0655896630152004</v>
      </c>
      <c r="H38">
        <f t="shared" si="3"/>
        <v>5.9344103369847998</v>
      </c>
      <c r="I38">
        <f t="shared" si="7"/>
        <v>5.5178938436998664</v>
      </c>
      <c r="J38">
        <f t="shared" si="10"/>
        <v>7</v>
      </c>
    </row>
    <row r="39" spans="1:10" x14ac:dyDescent="0.3">
      <c r="A39">
        <v>36</v>
      </c>
      <c r="C39">
        <f>SUM($B$3:B39)</f>
        <v>7</v>
      </c>
      <c r="D39">
        <f t="shared" si="6"/>
        <v>7</v>
      </c>
      <c r="E39">
        <f t="shared" si="9"/>
        <v>5.832250106016077</v>
      </c>
      <c r="F39" t="str">
        <f t="shared" si="1"/>
        <v/>
      </c>
      <c r="G39">
        <f t="shared" si="8"/>
        <v>0.95903069671368035</v>
      </c>
      <c r="H39">
        <f t="shared" si="3"/>
        <v>6.0409693032863192</v>
      </c>
      <c r="I39">
        <f t="shared" si="7"/>
        <v>5.6661044593298788</v>
      </c>
      <c r="J39">
        <f t="shared" si="10"/>
        <v>7</v>
      </c>
    </row>
    <row r="40" spans="1:10" x14ac:dyDescent="0.3">
      <c r="A40">
        <v>37</v>
      </c>
      <c r="C40">
        <f>SUM($B$3:B40)</f>
        <v>7</v>
      </c>
      <c r="D40">
        <f t="shared" si="6"/>
        <v>7</v>
      </c>
      <c r="E40">
        <f t="shared" si="9"/>
        <v>5.949025095414469</v>
      </c>
      <c r="F40" t="str">
        <f t="shared" si="1"/>
        <v/>
      </c>
      <c r="G40">
        <f t="shared" si="8"/>
        <v>0.86312762704231238</v>
      </c>
      <c r="H40">
        <f t="shared" si="3"/>
        <v>6.1368723729576873</v>
      </c>
      <c r="I40">
        <f t="shared" si="7"/>
        <v>5.7994940133968909</v>
      </c>
      <c r="J40">
        <f t="shared" si="10"/>
        <v>7</v>
      </c>
    </row>
    <row r="41" spans="1:10" x14ac:dyDescent="0.3">
      <c r="A41">
        <v>38</v>
      </c>
      <c r="C41">
        <f>SUM($B$3:B41)</f>
        <v>7</v>
      </c>
      <c r="D41">
        <f t="shared" si="6"/>
        <v>7</v>
      </c>
      <c r="E41">
        <f t="shared" si="9"/>
        <v>6.0541225858730225</v>
      </c>
      <c r="F41" t="str">
        <f t="shared" si="1"/>
        <v/>
      </c>
      <c r="G41">
        <f t="shared" si="8"/>
        <v>0.77681486433808111</v>
      </c>
      <c r="H41">
        <f t="shared" si="3"/>
        <v>6.223185135661919</v>
      </c>
      <c r="I41">
        <f t="shared" si="7"/>
        <v>5.9195446120572033</v>
      </c>
      <c r="J41">
        <f t="shared" si="10"/>
        <v>7</v>
      </c>
    </row>
    <row r="42" spans="1:10" x14ac:dyDescent="0.3">
      <c r="A42">
        <v>39</v>
      </c>
      <c r="C42">
        <f>SUM($B$3:B42)</f>
        <v>7</v>
      </c>
      <c r="D42">
        <f t="shared" si="6"/>
        <v>7</v>
      </c>
      <c r="E42">
        <f t="shared" si="9"/>
        <v>6.1487103272857206</v>
      </c>
      <c r="F42" t="str">
        <f t="shared" si="1"/>
        <v/>
      </c>
      <c r="G42">
        <f t="shared" si="8"/>
        <v>0.69913337790427299</v>
      </c>
      <c r="H42">
        <f t="shared" si="3"/>
        <v>6.300866622095727</v>
      </c>
      <c r="I42">
        <f t="shared" si="7"/>
        <v>6.0275901508514824</v>
      </c>
      <c r="J42">
        <f t="shared" si="10"/>
        <v>7</v>
      </c>
    </row>
    <row r="43" spans="1:10" x14ac:dyDescent="0.3">
      <c r="A43">
        <v>40</v>
      </c>
      <c r="C43">
        <f>SUM($B$3:B43)</f>
        <v>7</v>
      </c>
      <c r="D43">
        <f t="shared" si="6"/>
        <v>7</v>
      </c>
      <c r="E43">
        <f t="shared" si="9"/>
        <v>6.2338392945571481</v>
      </c>
      <c r="F43" t="str">
        <f t="shared" si="1"/>
        <v/>
      </c>
      <c r="G43">
        <f t="shared" si="8"/>
        <v>0.62922004011384569</v>
      </c>
      <c r="H43">
        <f t="shared" si="3"/>
        <v>6.3707799598861543</v>
      </c>
      <c r="I43">
        <f t="shared" si="7"/>
        <v>6.1248311357663328</v>
      </c>
      <c r="J43">
        <f t="shared" si="10"/>
        <v>7</v>
      </c>
    </row>
    <row r="44" spans="1:10" x14ac:dyDescent="0.3">
      <c r="A44">
        <v>41</v>
      </c>
      <c r="C44">
        <f>SUM($B$3:B44)</f>
        <v>7</v>
      </c>
      <c r="D44">
        <f t="shared" si="6"/>
        <v>7</v>
      </c>
      <c r="E44">
        <f t="shared" si="9"/>
        <v>6.3104553651014337</v>
      </c>
      <c r="F44" t="str">
        <f t="shared" si="1"/>
        <v/>
      </c>
      <c r="G44">
        <f t="shared" si="8"/>
        <v>0.5662980361024611</v>
      </c>
      <c r="H44">
        <f t="shared" si="3"/>
        <v>6.4337019638975388</v>
      </c>
      <c r="I44">
        <f t="shared" si="7"/>
        <v>6.2123480221897003</v>
      </c>
      <c r="J44">
        <f t="shared" si="10"/>
        <v>7</v>
      </c>
    </row>
    <row r="45" spans="1:10" x14ac:dyDescent="0.3">
      <c r="A45">
        <v>42</v>
      </c>
      <c r="C45">
        <f>SUM($B$3:B45)</f>
        <v>7</v>
      </c>
      <c r="D45">
        <f t="shared" si="6"/>
        <v>7</v>
      </c>
      <c r="E45">
        <f t="shared" si="9"/>
        <v>6.3794098285912906</v>
      </c>
      <c r="F45" t="str">
        <f t="shared" si="1"/>
        <v/>
      </c>
      <c r="G45">
        <f t="shared" si="8"/>
        <v>0.50966823249221505</v>
      </c>
      <c r="H45">
        <f t="shared" si="3"/>
        <v>6.4903317675077847</v>
      </c>
      <c r="I45">
        <f t="shared" si="7"/>
        <v>6.2911132199707307</v>
      </c>
      <c r="J45">
        <f t="shared" si="10"/>
        <v>7</v>
      </c>
    </row>
    <row r="46" spans="1:10" x14ac:dyDescent="0.3">
      <c r="A46">
        <v>43</v>
      </c>
      <c r="C46">
        <f>SUM($B$3:B46)</f>
        <v>7</v>
      </c>
      <c r="D46">
        <f t="shared" si="6"/>
        <v>7</v>
      </c>
      <c r="E46">
        <f t="shared" si="9"/>
        <v>6.4414688457321612</v>
      </c>
      <c r="F46" t="str">
        <f t="shared" si="1"/>
        <v/>
      </c>
      <c r="G46">
        <f t="shared" si="8"/>
        <v>0.45870140924299357</v>
      </c>
      <c r="H46">
        <f t="shared" si="3"/>
        <v>6.5412985907570063</v>
      </c>
      <c r="I46">
        <f t="shared" si="7"/>
        <v>6.3620018979736574</v>
      </c>
      <c r="J46">
        <f t="shared" si="10"/>
        <v>7</v>
      </c>
    </row>
    <row r="47" spans="1:10" x14ac:dyDescent="0.3">
      <c r="A47">
        <v>44</v>
      </c>
      <c r="C47">
        <f>SUM($B$3:B47)</f>
        <v>7</v>
      </c>
      <c r="D47">
        <f t="shared" si="6"/>
        <v>7</v>
      </c>
      <c r="E47">
        <f t="shared" si="9"/>
        <v>6.4973219611589448</v>
      </c>
      <c r="F47" t="str">
        <f t="shared" si="1"/>
        <v/>
      </c>
      <c r="G47">
        <f t="shared" si="8"/>
        <v>0.41283126831869421</v>
      </c>
      <c r="H47">
        <f t="shared" si="3"/>
        <v>6.5871687316813059</v>
      </c>
      <c r="I47">
        <f t="shared" si="7"/>
        <v>6.4258017081762917</v>
      </c>
      <c r="J47">
        <f t="shared" si="10"/>
        <v>7</v>
      </c>
    </row>
    <row r="48" spans="1:10" x14ac:dyDescent="0.3">
      <c r="A48">
        <v>45</v>
      </c>
      <c r="C48">
        <f>SUM($B$3:B48)</f>
        <v>7</v>
      </c>
      <c r="D48">
        <f t="shared" si="6"/>
        <v>7</v>
      </c>
      <c r="E48">
        <f t="shared" si="9"/>
        <v>6.5475897650430506</v>
      </c>
      <c r="F48" t="str">
        <f t="shared" si="1"/>
        <v/>
      </c>
      <c r="G48">
        <f t="shared" si="8"/>
        <v>0.3715481414868248</v>
      </c>
      <c r="H48">
        <f t="shared" si="3"/>
        <v>6.6284518585131753</v>
      </c>
      <c r="I48">
        <f t="shared" si="7"/>
        <v>6.4832215373586619</v>
      </c>
      <c r="J48">
        <f t="shared" si="10"/>
        <v>7</v>
      </c>
    </row>
    <row r="49" spans="1:10" x14ac:dyDescent="0.3">
      <c r="A49">
        <v>46</v>
      </c>
      <c r="C49">
        <f>SUM($B$3:B49)</f>
        <v>7</v>
      </c>
      <c r="D49">
        <f t="shared" si="6"/>
        <v>7</v>
      </c>
      <c r="E49">
        <f t="shared" si="9"/>
        <v>6.5928307885387456</v>
      </c>
      <c r="F49" t="str">
        <f t="shared" si="1"/>
        <v/>
      </c>
      <c r="G49">
        <f t="shared" si="8"/>
        <v>0.33439332733814231</v>
      </c>
      <c r="H49">
        <f t="shared" si="3"/>
        <v>6.6656066726618572</v>
      </c>
      <c r="I49">
        <f t="shared" si="7"/>
        <v>6.534899383622796</v>
      </c>
      <c r="J49">
        <f t="shared" si="10"/>
        <v>7</v>
      </c>
    </row>
    <row r="50" spans="1:10" x14ac:dyDescent="0.3">
      <c r="A50">
        <v>47</v>
      </c>
      <c r="C50">
        <f>SUM($B$3:B50)</f>
        <v>7</v>
      </c>
      <c r="D50">
        <f t="shared" si="6"/>
        <v>7</v>
      </c>
      <c r="E50">
        <f t="shared" si="9"/>
        <v>6.633547709684871</v>
      </c>
      <c r="F50" t="str">
        <f t="shared" si="1"/>
        <v/>
      </c>
      <c r="G50">
        <f t="shared" si="8"/>
        <v>0.30095399460432809</v>
      </c>
      <c r="H50">
        <f t="shared" si="3"/>
        <v>6.6990460053956715</v>
      </c>
      <c r="I50">
        <f t="shared" si="7"/>
        <v>6.5814094452605163</v>
      </c>
      <c r="J50">
        <f t="shared" si="10"/>
        <v>7</v>
      </c>
    </row>
    <row r="51" spans="1:10" x14ac:dyDescent="0.3">
      <c r="A51">
        <v>48</v>
      </c>
      <c r="C51">
        <f>SUM($B$3:B51)</f>
        <v>7</v>
      </c>
      <c r="D51">
        <f t="shared" si="6"/>
        <v>7</v>
      </c>
      <c r="E51">
        <f t="shared" si="9"/>
        <v>6.6701929387163839</v>
      </c>
      <c r="F51" t="str">
        <f t="shared" si="1"/>
        <v/>
      </c>
      <c r="G51">
        <f t="shared" si="8"/>
        <v>0.27085859514389526</v>
      </c>
      <c r="H51">
        <f t="shared" si="3"/>
        <v>6.7291414048561045</v>
      </c>
      <c r="I51">
        <f t="shared" si="7"/>
        <v>6.6232685007344649</v>
      </c>
      <c r="J51">
        <f t="shared" si="10"/>
        <v>7</v>
      </c>
    </row>
    <row r="52" spans="1:10" x14ac:dyDescent="0.3">
      <c r="A52">
        <v>49</v>
      </c>
      <c r="C52">
        <f>SUM($B$3:B52)</f>
        <v>7</v>
      </c>
      <c r="D52">
        <f t="shared" si="6"/>
        <v>7</v>
      </c>
      <c r="E52">
        <f t="shared" si="9"/>
        <v>6.7031736448447452</v>
      </c>
      <c r="F52" t="str">
        <f t="shared" si="1"/>
        <v/>
      </c>
      <c r="G52">
        <f t="shared" si="8"/>
        <v>0.24377273562950574</v>
      </c>
      <c r="H52">
        <f t="shared" si="3"/>
        <v>6.7562272643704944</v>
      </c>
      <c r="I52">
        <f t="shared" si="7"/>
        <v>6.6609416506610195</v>
      </c>
      <c r="J52">
        <f t="shared" si="10"/>
        <v>7</v>
      </c>
    </row>
    <row r="53" spans="1:10" x14ac:dyDescent="0.3">
      <c r="A53">
        <v>50</v>
      </c>
      <c r="C53">
        <f>SUM($B$3:B53)</f>
        <v>7</v>
      </c>
      <c r="D53">
        <f t="shared" si="6"/>
        <v>7</v>
      </c>
      <c r="E53">
        <f t="shared" si="9"/>
        <v>6.732856280360271</v>
      </c>
      <c r="F53" t="str">
        <f t="shared" si="1"/>
        <v/>
      </c>
      <c r="G53">
        <f t="shared" si="8"/>
        <v>0.21939546206655516</v>
      </c>
      <c r="H53">
        <f t="shared" si="3"/>
        <v>6.7806045379334448</v>
      </c>
      <c r="I53">
        <f t="shared" si="7"/>
        <v>6.6948474855949156</v>
      </c>
      <c r="J53">
        <f t="shared" si="10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</vt:i4>
      </vt:variant>
    </vt:vector>
  </HeadingPairs>
  <TitlesOfParts>
    <vt:vector size="33" baseType="lpstr">
      <vt:lpstr>poles</vt:lpstr>
      <vt:lpstr>tri vs monopole (2)</vt:lpstr>
      <vt:lpstr>Sheet4</vt:lpstr>
      <vt:lpstr>tri vs monopole</vt:lpstr>
      <vt:lpstr>asimmetric tri</vt:lpstr>
      <vt:lpstr>tri vs gauss</vt:lpstr>
      <vt:lpstr>asimmetric gauss)</vt:lpstr>
      <vt:lpstr>Sheet3</vt:lpstr>
      <vt:lpstr>Sheet1</vt:lpstr>
      <vt:lpstr>coeff</vt:lpstr>
      <vt:lpstr>coeff1</vt:lpstr>
      <vt:lpstr>poles!coeff2</vt:lpstr>
      <vt:lpstr>coeff2</vt:lpstr>
      <vt:lpstr>'asimmetric gauss)'!filter</vt:lpstr>
      <vt:lpstr>'asimmetric tri'!filter</vt:lpstr>
      <vt:lpstr>'tri vs gauss'!filter</vt:lpstr>
      <vt:lpstr>'tri vs monopole'!filter</vt:lpstr>
      <vt:lpstr>'tri vs monopole (2)'!filter</vt:lpstr>
      <vt:lpstr>filter</vt:lpstr>
      <vt:lpstr>'asimmetric gauss)'!filtercalc</vt:lpstr>
      <vt:lpstr>filtercalc</vt:lpstr>
      <vt:lpstr>'asimmetric gauss)'!halfpos</vt:lpstr>
      <vt:lpstr>halfpos</vt:lpstr>
      <vt:lpstr>poles!timescale</vt:lpstr>
      <vt:lpstr>'tri vs monopole (2)'!timescale</vt:lpstr>
      <vt:lpstr>timescale</vt:lpstr>
      <vt:lpstr>'asimmetric gauss)'!triangle</vt:lpstr>
      <vt:lpstr>'asimmetric tri'!triangle</vt:lpstr>
      <vt:lpstr>poles!triangle</vt:lpstr>
      <vt:lpstr>'tri vs gauss'!triangle</vt:lpstr>
      <vt:lpstr>'tri vs monopole'!triangle</vt:lpstr>
      <vt:lpstr>'tri vs monopole (2)'!triangle</vt:lpstr>
      <vt:lpstr>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zag78925</cp:lastModifiedBy>
  <dcterms:created xsi:type="dcterms:W3CDTF">2023-08-22T21:13:27Z</dcterms:created>
  <dcterms:modified xsi:type="dcterms:W3CDTF">2023-08-23T15:38:48Z</dcterms:modified>
</cp:coreProperties>
</file>