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ask\"/>
    </mc:Choice>
  </mc:AlternateContent>
  <xr:revisionPtr revIDLastSave="0" documentId="13_ncr:1_{50557C21-9B7E-4DC1-86A0-A64D385EAC86}" xr6:coauthVersionLast="47" xr6:coauthVersionMax="47" xr10:uidLastSave="{00000000-0000-0000-0000-000000000000}"/>
  <bookViews>
    <workbookView xWindow="-120" yWindow="-120" windowWidth="29040" windowHeight="15990" activeTab="2" xr2:uid="{BA32866E-3AB9-46F9-BCA3-8290A249E577}"/>
  </bookViews>
  <sheets>
    <sheet name="Historik Data Tabanlı Gün Skoru" sheetId="4" r:id="rId1"/>
    <sheet name="Sezgisel" sheetId="1" r:id="rId2"/>
    <sheet name="Dinamik Örne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E23" i="3"/>
  <c r="E22" i="3"/>
  <c r="H22" i="3"/>
  <c r="J22" i="3"/>
  <c r="F24" i="3"/>
  <c r="F23" i="3"/>
  <c r="F22" i="3"/>
  <c r="B18" i="3"/>
  <c r="G19" i="3"/>
  <c r="G22" i="3" s="1"/>
  <c r="M19" i="3"/>
  <c r="K19" i="3"/>
  <c r="I19" i="3"/>
  <c r="E19" i="3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K5" i="4"/>
  <c r="L5" i="4"/>
  <c r="M5" i="4"/>
  <c r="J5" i="4"/>
  <c r="K22" i="3" l="1"/>
  <c r="I22" i="3"/>
  <c r="Q14" i="4"/>
  <c r="Q13" i="4"/>
  <c r="Q12" i="4"/>
  <c r="Q11" i="4"/>
  <c r="Q10" i="4"/>
  <c r="Q9" i="4"/>
  <c r="E14" i="3" s="1"/>
  <c r="E15" i="3" s="1"/>
  <c r="T14" i="4"/>
  <c r="T13" i="4"/>
  <c r="T12" i="4"/>
  <c r="T11" i="4"/>
  <c r="T10" i="4"/>
  <c r="T9" i="4"/>
  <c r="L14" i="3" s="1"/>
  <c r="S14" i="4"/>
  <c r="S13" i="4"/>
  <c r="S12" i="4"/>
  <c r="S11" i="4"/>
  <c r="S10" i="4"/>
  <c r="S9" i="4"/>
  <c r="J14" i="3" s="1"/>
  <c r="J15" i="3" s="1"/>
  <c r="R14" i="4"/>
  <c r="R13" i="4"/>
  <c r="U13" i="4" s="1"/>
  <c r="R12" i="4"/>
  <c r="R11" i="4"/>
  <c r="R10" i="4"/>
  <c r="R9" i="4"/>
  <c r="R8" i="4"/>
  <c r="S8" i="4"/>
  <c r="T8" i="4"/>
  <c r="Q8" i="4"/>
  <c r="M22" i="3" l="1"/>
  <c r="L22" i="3"/>
  <c r="U9" i="4"/>
  <c r="H14" i="3"/>
  <c r="H15" i="3" s="1"/>
  <c r="U11" i="4"/>
  <c r="U8" i="4"/>
  <c r="U12" i="4"/>
  <c r="U10" i="4"/>
  <c r="U14" i="4"/>
  <c r="L15" i="3" l="1"/>
</calcChain>
</file>

<file path=xl/sharedStrings.xml><?xml version="1.0" encoding="utf-8"?>
<sst xmlns="http://schemas.openxmlformats.org/spreadsheetml/2006/main" count="100" uniqueCount="40">
  <si>
    <t>Örnek</t>
  </si>
  <si>
    <t>Adım</t>
  </si>
  <si>
    <t>Adımın başında acenteye atanan kapasite</t>
  </si>
  <si>
    <t>Adımda gerçekleşen satışlar</t>
  </si>
  <si>
    <t>Adımın başında acentenin
performans skoru</t>
  </si>
  <si>
    <t>…</t>
  </si>
  <si>
    <r>
      <t xml:space="preserve">İstenirse </t>
    </r>
    <r>
      <rPr>
        <i/>
        <sz val="11"/>
        <color rgb="FF0070C0"/>
        <rFont val="Calibri"/>
        <family val="2"/>
        <charset val="162"/>
        <scheme val="minor"/>
      </rPr>
      <t>α</t>
    </r>
    <r>
      <rPr>
        <sz val="11"/>
        <color rgb="FF0070C0"/>
        <rFont val="Calibri"/>
        <family val="2"/>
        <charset val="162"/>
        <scheme val="minor"/>
      </rPr>
      <t xml:space="preserve"> parametresi de </t>
    </r>
    <r>
      <rPr>
        <i/>
        <sz val="11"/>
        <color rgb="FF0070C0"/>
        <rFont val="Calibri"/>
        <family val="2"/>
        <charset val="162"/>
        <scheme val="minor"/>
      </rPr>
      <t>t</t>
    </r>
    <r>
      <rPr>
        <sz val="11"/>
        <color rgb="FF0070C0"/>
        <rFont val="Calibri"/>
        <family val="2"/>
        <charset val="162"/>
        <scheme val="minor"/>
      </rPr>
      <t xml:space="preserve"> adımına bağlı olabilir. 
Mesela 1 yıllık bilet satış sürecinde ilk 6 ay kapasiteyi eşit dağıtırken takip eden 3 ayda kalan kapasitenin %25'ini (</t>
    </r>
    <r>
      <rPr>
        <i/>
        <sz val="11"/>
        <color rgb="FF0070C0"/>
        <rFont val="Calibri"/>
        <family val="2"/>
        <charset val="162"/>
      </rPr>
      <t>α</t>
    </r>
    <r>
      <rPr>
        <sz val="11"/>
        <color rgb="FF0070C0"/>
        <rFont val="Calibri"/>
        <family val="2"/>
        <charset val="162"/>
      </rPr>
      <t>=0,25), son 3 ayda ise %75'ini (</t>
    </r>
    <r>
      <rPr>
        <i/>
        <sz val="11"/>
        <color rgb="FF0070C0"/>
        <rFont val="Calibri"/>
        <family val="2"/>
        <charset val="162"/>
      </rPr>
      <t>α</t>
    </r>
    <r>
      <rPr>
        <sz val="11"/>
        <color rgb="FF0070C0"/>
        <rFont val="Calibri"/>
        <family val="2"/>
        <charset val="162"/>
      </rPr>
      <t>=0,75) performansa bağlı olarak dağıtmayı seçebilirim.</t>
    </r>
  </si>
  <si>
    <t>AURORA</t>
  </si>
  <si>
    <t>Historik data</t>
  </si>
  <si>
    <t>.</t>
  </si>
  <si>
    <t>Gün</t>
  </si>
  <si>
    <t>Pazartesi</t>
  </si>
  <si>
    <t>Salı</t>
  </si>
  <si>
    <t>Çarşamba</t>
  </si>
  <si>
    <t>Perşembe</t>
  </si>
  <si>
    <t>Cuma</t>
  </si>
  <si>
    <t>Cumartesi</t>
  </si>
  <si>
    <t>Pazar</t>
  </si>
  <si>
    <t>Acente 1</t>
  </si>
  <si>
    <t>Acente 2</t>
  </si>
  <si>
    <t>Acente 3</t>
  </si>
  <si>
    <t>Acente 4</t>
  </si>
  <si>
    <t>Her bir acente için farklı şablonlar ve performanslar olabilir.</t>
  </si>
  <si>
    <t xml:space="preserve">Gün Ortalamaları </t>
  </si>
  <si>
    <t>Toplam</t>
  </si>
  <si>
    <t>Gün Yüzdeleri</t>
  </si>
  <si>
    <t>En başta tüm kapasiteler, 𝜷 parametresi ile kontrol edilecek şekilde historik data tabanlı gün skoruna bakılarak atanır.</t>
  </si>
  <si>
    <t>Kalan kapasiteler, bir önceki geliştirmedeki aynı şekilde atanır.</t>
  </si>
  <si>
    <t>Bu yaklaşım ile acentelerin geçmişteki satış performansları da koltuk atamasına dahil edilmiştir.</t>
  </si>
  <si>
    <t>* Örneğin Acente 1 ve 2, Cuma ve sonrasında satışlarını arttırırken, Acente 1 genel olarak daha fazla satış gerçekleştirmektedir.</t>
  </si>
  <si>
    <t>* Bunun yanında Acente 3 en çok satışı Salı ve Çarşamba günleri gerçekleştirirken Acente 4 ise hafta içerisinde hafta sonuna nazaran çok daha fazla koltuk satmaktadır.</t>
  </si>
  <si>
    <t>Perşembe günü gerçekleşen satışların %18'ini Acente 2 yapmaktadır.</t>
  </si>
  <si>
    <r>
      <t xml:space="preserve">Tek Uçuş Bacağı için </t>
    </r>
    <r>
      <rPr>
        <b/>
        <sz val="14"/>
        <color rgb="FFFF0000"/>
        <rFont val="Calibri"/>
        <family val="2"/>
        <charset val="162"/>
        <scheme val="minor"/>
      </rPr>
      <t>Historik ve Gün içi</t>
    </r>
    <r>
      <rPr>
        <b/>
        <sz val="14"/>
        <color theme="1"/>
        <rFont val="Calibri"/>
        <family val="2"/>
        <charset val="162"/>
        <scheme val="minor"/>
      </rPr>
      <t xml:space="preserve"> Performans Bazlı Kapasite Dağıtım Sezgiseli</t>
    </r>
  </si>
  <si>
    <t>Senaryomuzda, Salı günü başında bir kapasite yaptığımızı varsayalım.</t>
  </si>
  <si>
    <t>Salı Gün Skoru</t>
  </si>
  <si>
    <t>Yuvarlamalar sonucunda olası bir hatanın (toplam atanan kapasitenin 99 ya da 100 olması gibi) önüne geçmek adına son acenteye, kalan kapasite kadar atama yapılabilir.</t>
  </si>
  <si>
    <t>Günün başında 100 koltuğun, soldaki yüzde kadarı gün skoruna bakılarak atanırken kalanı eşit olarak atanacak.</t>
  </si>
  <si>
    <t>Gün içerisinde takip eden güncellemelerde kalan kapasitenin, soldaki yüzde kadarı gün skoruna bakılarak atanırken kalanı 𝛼 parametresine göre atanacak.</t>
  </si>
  <si>
    <t>(bu acentenin, o ana kadar satılan toplam koltukların ne kadarını sattığına göre)</t>
  </si>
  <si>
    <t>Pazar günü gerçekleşen satışların %51'ini Acente 1 yapmaktadır.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</si>
</sst>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i/>
      <sz val="11"/>
      <color rgb="FF0070C0"/>
      <name val="Calibri"/>
      <family val="2"/>
      <charset val="162"/>
      <scheme val="minor"/>
    </font>
    <font>
      <i/>
      <sz val="11"/>
      <color rgb="FF0070C0"/>
      <name val="Calibri"/>
      <family val="2"/>
      <charset val="162"/>
    </font>
    <font>
      <sz val="11"/>
      <color rgb="FF0070C0"/>
      <name val="Calibri"/>
      <family val="2"/>
      <charset val="162"/>
    </font>
    <font>
      <b/>
      <u/>
      <sz val="14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3" xfId="0" applyFont="1" applyBorder="1"/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4" fillId="0" borderId="0" xfId="0" applyFont="1"/>
    <xf numFmtId="0" fontId="9" fillId="0" borderId="0" xfId="0" applyFont="1"/>
    <xf numFmtId="0" fontId="5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3" borderId="4" xfId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2" fillId="0" borderId="3" xfId="0" applyFont="1" applyBorder="1"/>
    <xf numFmtId="0" fontId="12" fillId="0" borderId="0" xfId="0" applyFont="1"/>
    <xf numFmtId="0" fontId="12" fillId="0" borderId="3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3" xfId="0" applyFont="1" applyBorder="1" applyAlignment="1">
      <alignment wrapText="1"/>
    </xf>
    <xf numFmtId="2" fontId="0" fillId="0" borderId="5" xfId="0" applyNumberFormat="1" applyBorder="1"/>
    <xf numFmtId="0" fontId="12" fillId="0" borderId="6" xfId="0" applyFont="1" applyBorder="1"/>
    <xf numFmtId="2" fontId="14" fillId="0" borderId="0" xfId="0" applyNumberFormat="1" applyFont="1"/>
    <xf numFmtId="2" fontId="15" fillId="0" borderId="0" xfId="0" applyNumberFormat="1" applyFont="1"/>
    <xf numFmtId="0" fontId="16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vertical="center" indent="6"/>
    </xf>
    <xf numFmtId="0" fontId="0" fillId="2" borderId="0" xfId="0" applyFill="1" applyAlignment="1">
      <alignment horizontal="left" vertical="center" indent="6"/>
    </xf>
    <xf numFmtId="0" fontId="0" fillId="2" borderId="3" xfId="0" applyFill="1" applyBorder="1" applyAlignment="1">
      <alignment horizontal="left" vertical="center" indent="6"/>
    </xf>
    <xf numFmtId="0" fontId="19" fillId="2" borderId="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" xfId="0" applyFont="1" applyFill="1" applyBorder="1" applyAlignment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8" fillId="0" borderId="3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Haftanın Günü Acente Satış Performansları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'Historik Data Tabanlı Gün Skoru'!$J$4</c:f>
              <c:strCache>
                <c:ptCount val="1"/>
                <c:pt idx="0">
                  <c:v>Acente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'Historik Data Tabanlı Gün Skoru'!$I$5:$I$11</c:f>
              <c:strCache>
                <c:ptCount val="7"/>
                <c:pt idx="0">
                  <c:v>Pazartesi</c:v>
                </c:pt>
                <c:pt idx="1">
                  <c:v>Salı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</c:v>
                </c:pt>
                <c:pt idx="6">
                  <c:v>Pazar</c:v>
                </c:pt>
              </c:strCache>
            </c:strRef>
          </c:cat>
          <c:val>
            <c:numRef>
              <c:f>'Historik Data Tabanlı Gün Skoru'!$J$5:$J$11</c:f>
              <c:numCache>
                <c:formatCode>0.00</c:formatCode>
                <c:ptCount val="7"/>
                <c:pt idx="0">
                  <c:v>9.3333333333333339</c:v>
                </c:pt>
                <c:pt idx="1">
                  <c:v>5.666666666666667</c:v>
                </c:pt>
                <c:pt idx="2">
                  <c:v>5.333333333333333</c:v>
                </c:pt>
                <c:pt idx="3">
                  <c:v>4</c:v>
                </c:pt>
                <c:pt idx="4">
                  <c:v>16.666666666666668</c:v>
                </c:pt>
                <c:pt idx="5">
                  <c:v>18.333333333333332</c:v>
                </c:pt>
                <c:pt idx="6">
                  <c:v>28.333333333333332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6-4EE4-BB71-AF5C54A7C91F}"/>
            </c:ext>
          </c:extLst>
        </c:ser>
        <c:ser>
          <c:idx val="1"/>
          <c:order val="1"/>
          <c:tx>
            <c:strRef>
              <c:f>'Historik Data Tabanlı Gün Skoru'!$K$4</c:f>
              <c:strCache>
                <c:ptCount val="1"/>
                <c:pt idx="0">
                  <c:v>Acente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'Historik Data Tabanlı Gün Skoru'!$I$5:$I$11</c:f>
              <c:strCache>
                <c:ptCount val="7"/>
                <c:pt idx="0">
                  <c:v>Pazartesi</c:v>
                </c:pt>
                <c:pt idx="1">
                  <c:v>Salı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</c:v>
                </c:pt>
                <c:pt idx="6">
                  <c:v>Pazar</c:v>
                </c:pt>
              </c:strCache>
            </c:strRef>
          </c:cat>
          <c:val>
            <c:numRef>
              <c:f>'Historik Data Tabanlı Gün Skoru'!$K$5:$K$11</c:f>
              <c:numCache>
                <c:formatCode>0.00</c:formatCode>
                <c:ptCount val="7"/>
                <c:pt idx="0">
                  <c:v>7.666666666666667</c:v>
                </c:pt>
                <c:pt idx="1">
                  <c:v>4.333333333333333</c:v>
                </c:pt>
                <c:pt idx="2">
                  <c:v>2.6666666666666665</c:v>
                </c:pt>
                <c:pt idx="3">
                  <c:v>4.666666666666667</c:v>
                </c:pt>
                <c:pt idx="4">
                  <c:v>13</c:v>
                </c:pt>
                <c:pt idx="5">
                  <c:v>14.666666666666666</c:v>
                </c:pt>
                <c:pt idx="6">
                  <c:v>21.666666666666668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4EE4-BB71-AF5C54A7C91F}"/>
            </c:ext>
          </c:extLst>
        </c:ser>
        <c:ser>
          <c:idx val="2"/>
          <c:order val="2"/>
          <c:tx>
            <c:strRef>
              <c:f>'Historik Data Tabanlı Gün Skoru'!$L$4</c:f>
              <c:strCache>
                <c:ptCount val="1"/>
                <c:pt idx="0">
                  <c:v>Acente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'Historik Data Tabanlı Gün Skoru'!$I$5:$I$11</c:f>
              <c:strCache>
                <c:ptCount val="7"/>
                <c:pt idx="0">
                  <c:v>Pazartesi</c:v>
                </c:pt>
                <c:pt idx="1">
                  <c:v>Salı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</c:v>
                </c:pt>
                <c:pt idx="6">
                  <c:v>Pazar</c:v>
                </c:pt>
              </c:strCache>
            </c:strRef>
          </c:cat>
          <c:val>
            <c:numRef>
              <c:f>'Historik Data Tabanlı Gün Skoru'!$L$5:$L$11</c:f>
              <c:numCache>
                <c:formatCode>0.00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4</c:v>
                </c:pt>
                <c:pt idx="4">
                  <c:v>2.6666666666666665</c:v>
                </c:pt>
                <c:pt idx="5">
                  <c:v>2.3333333333333335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6-4EE4-BB71-AF5C54A7C91F}"/>
            </c:ext>
          </c:extLst>
        </c:ser>
        <c:ser>
          <c:idx val="3"/>
          <c:order val="3"/>
          <c:tx>
            <c:strRef>
              <c:f>'Historik Data Tabanlı Gün Skoru'!$M$4</c:f>
              <c:strCache>
                <c:ptCount val="1"/>
                <c:pt idx="0">
                  <c:v>Acente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'Historik Data Tabanlı Gün Skoru'!$I$5:$I$11</c:f>
              <c:strCache>
                <c:ptCount val="7"/>
                <c:pt idx="0">
                  <c:v>Pazartesi</c:v>
                </c:pt>
                <c:pt idx="1">
                  <c:v>Salı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</c:v>
                </c:pt>
                <c:pt idx="6">
                  <c:v>Pazar</c:v>
                </c:pt>
              </c:strCache>
            </c:strRef>
          </c:cat>
          <c:val>
            <c:numRef>
              <c:f>'Historik Data Tabanlı Gün Skoru'!$M$5:$M$11</c:f>
              <c:numCache>
                <c:formatCode>0.00</c:formatCode>
                <c:ptCount val="7"/>
                <c:pt idx="0">
                  <c:v>12.666666666666666</c:v>
                </c:pt>
                <c:pt idx="1">
                  <c:v>14.666666666666666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6</c:v>
                </c:pt>
                <c:pt idx="6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6-4EE4-BB71-AF5C54A7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52672"/>
        <c:axId val="1247665568"/>
      </c:lineChart>
      <c:catAx>
        <c:axId val="12476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7665568"/>
        <c:crosses val="autoZero"/>
        <c:auto val="1"/>
        <c:lblAlgn val="ctr"/>
        <c:lblOffset val="100"/>
        <c:noMultiLvlLbl val="0"/>
      </c:catAx>
      <c:valAx>
        <c:axId val="1247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Koltuk Adedi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76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95250</xdr:rowOff>
    </xdr:from>
    <xdr:to>
      <xdr:col>13</xdr:col>
      <xdr:colOff>9525</xdr:colOff>
      <xdr:row>27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B6B2F03-2870-2C91-2558-4F83A03E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</xdr:row>
      <xdr:rowOff>38100</xdr:rowOff>
    </xdr:from>
    <xdr:to>
      <xdr:col>7</xdr:col>
      <xdr:colOff>200025</xdr:colOff>
      <xdr:row>28</xdr:row>
      <xdr:rowOff>9525</xdr:rowOff>
    </xdr:to>
    <xdr:sp macro="" textlink="">
      <xdr:nvSpPr>
        <xdr:cNvPr id="3" name="Sağ Ayraç 2">
          <a:extLst>
            <a:ext uri="{FF2B5EF4-FFF2-40B4-BE49-F238E27FC236}">
              <a16:creationId xmlns:a16="http://schemas.microsoft.com/office/drawing/2014/main" id="{8EE02CEC-3F48-A990-50E4-AB21A57DED31}"/>
            </a:ext>
          </a:extLst>
        </xdr:cNvPr>
        <xdr:cNvSpPr/>
      </xdr:nvSpPr>
      <xdr:spPr>
        <a:xfrm>
          <a:off x="4467225" y="38100"/>
          <a:ext cx="400050" cy="4733925"/>
        </a:xfrm>
        <a:prstGeom prst="rightBrace">
          <a:avLst>
            <a:gd name="adj1" fmla="val 41666"/>
            <a:gd name="adj2" fmla="val 17203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42861</xdr:colOff>
      <xdr:row>11</xdr:row>
      <xdr:rowOff>42864</xdr:rowOff>
    </xdr:from>
    <xdr:to>
      <xdr:col>13</xdr:col>
      <xdr:colOff>0</xdr:colOff>
      <xdr:row>13</xdr:row>
      <xdr:rowOff>61914</xdr:rowOff>
    </xdr:to>
    <xdr:sp macro="" textlink="">
      <xdr:nvSpPr>
        <xdr:cNvPr id="4" name="Sağ Ayraç 3">
          <a:extLst>
            <a:ext uri="{FF2B5EF4-FFF2-40B4-BE49-F238E27FC236}">
              <a16:creationId xmlns:a16="http://schemas.microsoft.com/office/drawing/2014/main" id="{B1450A4B-D000-0B12-659F-4C44FEDF91C3}"/>
            </a:ext>
          </a:extLst>
        </xdr:cNvPr>
        <xdr:cNvSpPr/>
      </xdr:nvSpPr>
      <xdr:spPr>
        <a:xfrm rot="5400000">
          <a:off x="9351168" y="-2274093"/>
          <a:ext cx="400050" cy="8462963"/>
        </a:xfrm>
        <a:prstGeom prst="rightBrace">
          <a:avLst>
            <a:gd name="adj1" fmla="val 41666"/>
            <a:gd name="adj2" fmla="val 50402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447675</xdr:colOff>
      <xdr:row>3</xdr:row>
      <xdr:rowOff>38100</xdr:rowOff>
    </xdr:from>
    <xdr:to>
      <xdr:col>14</xdr:col>
      <xdr:colOff>238125</xdr:colOff>
      <xdr:row>33</xdr:row>
      <xdr:rowOff>152400</xdr:rowOff>
    </xdr:to>
    <xdr:sp macro="" textlink="">
      <xdr:nvSpPr>
        <xdr:cNvPr id="5" name="Sağ Ayraç 4">
          <a:extLst>
            <a:ext uri="{FF2B5EF4-FFF2-40B4-BE49-F238E27FC236}">
              <a16:creationId xmlns:a16="http://schemas.microsoft.com/office/drawing/2014/main" id="{EB21778E-B5FD-B3DA-E533-FAB8035D5356}"/>
            </a:ext>
          </a:extLst>
        </xdr:cNvPr>
        <xdr:cNvSpPr/>
      </xdr:nvSpPr>
      <xdr:spPr>
        <a:xfrm>
          <a:off x="10525125" y="38100"/>
          <a:ext cx="400050" cy="5829300"/>
        </a:xfrm>
        <a:prstGeom prst="rightBrace">
          <a:avLst>
            <a:gd name="adj1" fmla="val 41666"/>
            <a:gd name="adj2" fmla="val 17203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552450</xdr:colOff>
      <xdr:row>10</xdr:row>
      <xdr:rowOff>180975</xdr:rowOff>
    </xdr:from>
    <xdr:to>
      <xdr:col>18</xdr:col>
      <xdr:colOff>571500</xdr:colOff>
      <xdr:row>16</xdr:row>
      <xdr:rowOff>123825</xdr:rowOff>
    </xdr:to>
    <xdr:cxnSp macro="">
      <xdr:nvCxnSpPr>
        <xdr:cNvPr id="7" name="Düz Ok Bağlayıcısı 6">
          <a:extLst>
            <a:ext uri="{FF2B5EF4-FFF2-40B4-BE49-F238E27FC236}">
              <a16:creationId xmlns:a16="http://schemas.microsoft.com/office/drawing/2014/main" id="{848E048C-41DA-2C13-4688-3C1AAA9CD928}"/>
            </a:ext>
          </a:extLst>
        </xdr:cNvPr>
        <xdr:cNvCxnSpPr/>
      </xdr:nvCxnSpPr>
      <xdr:spPr>
        <a:xfrm>
          <a:off x="13458825" y="1133475"/>
          <a:ext cx="628650" cy="108585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14</xdr:row>
      <xdr:rowOff>19050</xdr:rowOff>
    </xdr:from>
    <xdr:to>
      <xdr:col>16</xdr:col>
      <xdr:colOff>523875</xdr:colOff>
      <xdr:row>16</xdr:row>
      <xdr:rowOff>161925</xdr:rowOff>
    </xdr:to>
    <xdr:cxnSp macro="">
      <xdr:nvCxnSpPr>
        <xdr:cNvPr id="8" name="Düz Ok Bağlayıcısı 7">
          <a:extLst>
            <a:ext uri="{FF2B5EF4-FFF2-40B4-BE49-F238E27FC236}">
              <a16:creationId xmlns:a16="http://schemas.microsoft.com/office/drawing/2014/main" id="{283533CA-B43D-7D34-D8B6-CBF966D50A42}"/>
            </a:ext>
          </a:extLst>
        </xdr:cNvPr>
        <xdr:cNvCxnSpPr/>
      </xdr:nvCxnSpPr>
      <xdr:spPr>
        <a:xfrm flipH="1">
          <a:off x="12658725" y="1733550"/>
          <a:ext cx="161925" cy="523875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466725</xdr:colOff>
      <xdr:row>2</xdr:row>
      <xdr:rowOff>114300</xdr:rowOff>
    </xdr:from>
    <xdr:ext cx="4990149" cy="5974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20">
              <a:extLst>
                <a:ext uri="{FF2B5EF4-FFF2-40B4-BE49-F238E27FC236}">
                  <a16:creationId xmlns:a16="http://schemas.microsoft.com/office/drawing/2014/main" id="{9E7F1657-8595-4B09-BFCD-38C54848F568}"/>
                </a:ext>
              </a:extLst>
            </xdr:cNvPr>
            <xdr:cNvSpPr txBox="1"/>
          </xdr:nvSpPr>
          <xdr:spPr>
            <a:xfrm>
              <a:off x="10877550" y="114300"/>
              <a:ext cx="4990149" cy="597471"/>
            </a:xfrm>
            <a:prstGeom prst="rect">
              <a:avLst/>
            </a:prstGeom>
            <a:solidFill>
              <a:srgbClr val="FFFF0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600" b="1" i="1"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b>
                        <m:r>
                          <a:rPr lang="tr-TR" sz="16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GB" sz="1600" b="1" i="1">
                            <a:latin typeface="Cambria Math" panose="02040503050406030204" pitchFamily="18" charset="0"/>
                          </a:rPr>
                          <m:t>𝒅</m:t>
                        </m:r>
                      </m:sub>
                    </m:sSub>
                    <m:r>
                      <a:rPr lang="tr-TR" sz="16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600" b="0" i="0"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6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tr-T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tr-TR" sz="16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m:rPr>
                        <m:sty m:val="p"/>
                      </m:rPr>
                      <a:rPr lang="tr-TR" sz="1600" b="0" i="0">
                        <a:latin typeface="Cambria Math" panose="02040503050406030204" pitchFamily="18" charset="0"/>
                      </a:rPr>
                      <m:t>nin</m:t>
                    </m:r>
                    <m:r>
                      <a:rPr lang="tr-TR" sz="16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6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tr-TR" sz="16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600" b="0" i="0">
                        <a:latin typeface="Cambria Math" panose="02040503050406030204" pitchFamily="18" charset="0"/>
                      </a:rPr>
                      <m:t>g</m:t>
                    </m:r>
                    <m:r>
                      <a:rPr lang="en-GB" sz="16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en-GB" sz="16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en-GB" sz="1600" b="0" i="0">
                        <a:latin typeface="Cambria Math" panose="02040503050406030204" pitchFamily="18" charset="0"/>
                      </a:rPr>
                      <m:t>ü </m:t>
                    </m:r>
                    <m:r>
                      <m:rPr>
                        <m:sty m:val="p"/>
                      </m:rPr>
                      <a:rPr lang="en-GB" sz="1600" b="0" i="0">
                        <a:latin typeface="Cambria Math" panose="02040503050406030204" pitchFamily="18" charset="0"/>
                      </a:rPr>
                      <m:t>skoru</m:t>
                    </m:r>
                    <m:r>
                      <a:rPr lang="en-GB" sz="1600" b="0" i="0">
                        <a:latin typeface="Cambria Math" panose="02040503050406030204" pitchFamily="18" charset="0"/>
                      </a:rPr>
                      <m:t> ,</m:t>
                    </m:r>
                    <m:r>
                      <m:rPr>
                        <m:nor/>
                      </m:rPr>
                      <a:rPr lang="tr-TR" sz="16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a:rPr lang="tr-T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GB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GB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𝑖𝑑</m:t>
                        </m:r>
                      </m:sub>
                    </m:sSub>
                    <m:r>
                      <a:rPr lang="tr-T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≤1, </m:t>
                    </m:r>
                    <m:nary>
                      <m:naryPr>
                        <m:chr m:val="∑"/>
                        <m:supHide m:val="on"/>
                        <m:ctrlPr>
                          <a:rPr lang="tr-T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tr-T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GB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GB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𝑖𝑑</m:t>
                            </m:r>
                          </m:sub>
                        </m:sSub>
                        <m:r>
                          <a:rPr lang="tr-T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  <m:r>
                      <m:rPr>
                        <m:nor/>
                      </m:rPr>
                      <a:rPr lang="tr-TR" sz="16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600" i="0"/>
            </a:p>
          </xdr:txBody>
        </xdr:sp>
      </mc:Choice>
      <mc:Fallback xmlns="">
        <xdr:sp macro="" textlink="">
          <xdr:nvSpPr>
            <xdr:cNvPr id="11" name="TextBox 20">
              <a:extLst>
                <a:ext uri="{FF2B5EF4-FFF2-40B4-BE49-F238E27FC236}">
                  <a16:creationId xmlns:a16="http://schemas.microsoft.com/office/drawing/2014/main" id="{9E7F1657-8595-4B09-BFCD-38C54848F568}"/>
                </a:ext>
              </a:extLst>
            </xdr:cNvPr>
            <xdr:cNvSpPr txBox="1"/>
          </xdr:nvSpPr>
          <xdr:spPr>
            <a:xfrm>
              <a:off x="10877550" y="114300"/>
              <a:ext cx="4990149" cy="597471"/>
            </a:xfrm>
            <a:prstGeom prst="rect">
              <a:avLst/>
            </a:prstGeom>
            <a:solidFill>
              <a:srgbClr val="FFFF0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 b="1" i="0">
                  <a:latin typeface="Cambria Math" panose="02040503050406030204" pitchFamily="18" charset="0"/>
                </a:rPr>
                <a:t>𝒈</a:t>
              </a:r>
              <a:r>
                <a:rPr lang="tr-TR" sz="1600" b="1" i="0">
                  <a:latin typeface="Cambria Math" panose="02040503050406030204" pitchFamily="18" charset="0"/>
                </a:rPr>
                <a:t>_𝒊</a:t>
              </a:r>
              <a:r>
                <a:rPr lang="en-GB" sz="1600" b="1" i="0">
                  <a:latin typeface="Cambria Math" panose="02040503050406030204" pitchFamily="18" charset="0"/>
                </a:rPr>
                <a:t>𝒅</a:t>
              </a:r>
              <a:r>
                <a:rPr lang="tr-TR" sz="1600" b="0" i="0">
                  <a:latin typeface="Cambria Math" panose="02040503050406030204" pitchFamily="18" charset="0"/>
                </a:rPr>
                <a:t>:Acente 𝑖^′ nin </a:t>
              </a:r>
              <a:r>
                <a:rPr lang="en-GB" sz="1600" b="0" i="0">
                  <a:latin typeface="Cambria Math" panose="02040503050406030204" pitchFamily="18" charset="0"/>
                </a:rPr>
                <a:t>𝑑</a:t>
              </a:r>
              <a:r>
                <a:rPr lang="tr-TR" sz="1600" b="0" i="0">
                  <a:latin typeface="Cambria Math" panose="02040503050406030204" pitchFamily="18" charset="0"/>
                </a:rPr>
                <a:t> </a:t>
              </a:r>
              <a:r>
                <a:rPr lang="en-GB" sz="1600" b="0" i="0">
                  <a:latin typeface="Cambria Math" panose="02040503050406030204" pitchFamily="18" charset="0"/>
                </a:rPr>
                <a:t>günü skoru </a:t>
              </a:r>
              <a:r>
                <a:rPr lang="tr-TR" sz="1600" b="0" i="0">
                  <a:latin typeface="Cambria Math" panose="02040503050406030204" pitchFamily="18" charset="0"/>
                </a:rPr>
                <a:t>,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"≤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≤1, ∑_𝑖▒〖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=1〗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r-T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600" i="0"/>
            </a:p>
          </xdr:txBody>
        </xdr:sp>
      </mc:Fallback>
    </mc:AlternateContent>
    <xdr:clientData/>
  </xdr:oneCellAnchor>
  <xdr:oneCellAnchor>
    <xdr:from>
      <xdr:col>15</xdr:col>
      <xdr:colOff>800100</xdr:colOff>
      <xdr:row>20</xdr:row>
      <xdr:rowOff>57150</xdr:rowOff>
    </xdr:from>
    <xdr:ext cx="7444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20">
              <a:extLst>
                <a:ext uri="{FF2B5EF4-FFF2-40B4-BE49-F238E27FC236}">
                  <a16:creationId xmlns:a16="http://schemas.microsoft.com/office/drawing/2014/main" id="{469921DA-7967-2E33-659B-F176CE1D7051}"/>
                </a:ext>
              </a:extLst>
            </xdr:cNvPr>
            <xdr:cNvSpPr txBox="1"/>
          </xdr:nvSpPr>
          <xdr:spPr>
            <a:xfrm>
              <a:off x="11820525" y="3486150"/>
              <a:ext cx="7444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tr-TR" sz="16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600" b="1" i="1">
                          <a:latin typeface="Cambria Math" panose="02040503050406030204" pitchFamily="18" charset="0"/>
                        </a:rPr>
                        <m:t>𝒈</m:t>
                      </m:r>
                    </m:e>
                    <m:sub>
                      <m:r>
                        <a:rPr lang="en-GB" sz="1600" b="1" i="1">
                          <a:latin typeface="Cambria Math" panose="02040503050406030204" pitchFamily="18" charset="0"/>
                        </a:rPr>
                        <m:t>𝟏𝟏</m:t>
                      </m:r>
                    </m:sub>
                  </m:sSub>
                  <m:r>
                    <a:rPr lang="tr-TR" sz="16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n-GB" sz="1600" i="0"/>
                <a:t>0.51</a:t>
              </a:r>
            </a:p>
          </xdr:txBody>
        </xdr:sp>
      </mc:Choice>
      <mc:Fallback xmlns="">
        <xdr:sp macro="" textlink="">
          <xdr:nvSpPr>
            <xdr:cNvPr id="12" name="TextBox 20">
              <a:extLst>
                <a:ext uri="{FF2B5EF4-FFF2-40B4-BE49-F238E27FC236}">
                  <a16:creationId xmlns:a16="http://schemas.microsoft.com/office/drawing/2014/main" id="{469921DA-7967-2E33-659B-F176CE1D7051}"/>
                </a:ext>
              </a:extLst>
            </xdr:cNvPr>
            <xdr:cNvSpPr txBox="1"/>
          </xdr:nvSpPr>
          <xdr:spPr>
            <a:xfrm>
              <a:off x="11820525" y="3486150"/>
              <a:ext cx="7444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 b="1" i="0">
                  <a:latin typeface="Cambria Math" panose="02040503050406030204" pitchFamily="18" charset="0"/>
                </a:rPr>
                <a:t>𝒈</a:t>
              </a:r>
              <a:r>
                <a:rPr lang="tr-TR" sz="1600" b="1" i="0">
                  <a:latin typeface="Cambria Math" panose="02040503050406030204" pitchFamily="18" charset="0"/>
                </a:rPr>
                <a:t>_</a:t>
              </a:r>
              <a:r>
                <a:rPr lang="en-GB" sz="1600" b="1" i="0">
                  <a:latin typeface="Cambria Math" panose="02040503050406030204" pitchFamily="18" charset="0"/>
                </a:rPr>
                <a:t>𝟏𝟏</a:t>
              </a:r>
              <a:r>
                <a:rPr lang="tr-TR" sz="1600" b="0" i="0">
                  <a:latin typeface="Cambria Math" panose="02040503050406030204" pitchFamily="18" charset="0"/>
                </a:rPr>
                <a:t>:</a:t>
              </a:r>
              <a:r>
                <a:rPr lang="en-GB" sz="1600" i="0"/>
                <a:t>0.51</a:t>
              </a:r>
            </a:p>
          </xdr:txBody>
        </xdr:sp>
      </mc:Fallback>
    </mc:AlternateContent>
    <xdr:clientData/>
  </xdr:oneCellAnchor>
  <xdr:oneCellAnchor>
    <xdr:from>
      <xdr:col>19</xdr:col>
      <xdr:colOff>342900</xdr:colOff>
      <xdr:row>19</xdr:row>
      <xdr:rowOff>19050</xdr:rowOff>
    </xdr:from>
    <xdr:ext cx="7444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20">
              <a:extLst>
                <a:ext uri="{FF2B5EF4-FFF2-40B4-BE49-F238E27FC236}">
                  <a16:creationId xmlns:a16="http://schemas.microsoft.com/office/drawing/2014/main" id="{612C5845-0E19-9B7C-5B73-2DDCE2BF299B}"/>
                </a:ext>
              </a:extLst>
            </xdr:cNvPr>
            <xdr:cNvSpPr txBox="1"/>
          </xdr:nvSpPr>
          <xdr:spPr>
            <a:xfrm>
              <a:off x="14468475" y="3257550"/>
              <a:ext cx="7444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tr-TR" sz="16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600" b="1" i="1">
                          <a:latin typeface="Cambria Math" panose="02040503050406030204" pitchFamily="18" charset="0"/>
                        </a:rPr>
                        <m:t>𝒈</m:t>
                      </m:r>
                    </m:e>
                    <m:sub>
                      <m:r>
                        <a:rPr lang="en-GB" sz="1600" b="1" i="1">
                          <a:latin typeface="Cambria Math" panose="02040503050406030204" pitchFamily="18" charset="0"/>
                        </a:rPr>
                        <m:t>𝟐𝟒</m:t>
                      </m:r>
                    </m:sub>
                  </m:sSub>
                  <m:r>
                    <a:rPr lang="tr-TR" sz="16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n-GB" sz="1600" i="0"/>
                <a:t>0.18</a:t>
              </a:r>
            </a:p>
          </xdr:txBody>
        </xdr:sp>
      </mc:Choice>
      <mc:Fallback xmlns="">
        <xdr:sp macro="" textlink="">
          <xdr:nvSpPr>
            <xdr:cNvPr id="13" name="TextBox 20">
              <a:extLst>
                <a:ext uri="{FF2B5EF4-FFF2-40B4-BE49-F238E27FC236}">
                  <a16:creationId xmlns:a16="http://schemas.microsoft.com/office/drawing/2014/main" id="{612C5845-0E19-9B7C-5B73-2DDCE2BF299B}"/>
                </a:ext>
              </a:extLst>
            </xdr:cNvPr>
            <xdr:cNvSpPr txBox="1"/>
          </xdr:nvSpPr>
          <xdr:spPr>
            <a:xfrm>
              <a:off x="14468475" y="3257550"/>
              <a:ext cx="7444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 b="1" i="0">
                  <a:latin typeface="Cambria Math" panose="02040503050406030204" pitchFamily="18" charset="0"/>
                </a:rPr>
                <a:t>𝒈</a:t>
              </a:r>
              <a:r>
                <a:rPr lang="tr-TR" sz="1600" b="1" i="0">
                  <a:latin typeface="Cambria Math" panose="02040503050406030204" pitchFamily="18" charset="0"/>
                </a:rPr>
                <a:t>_</a:t>
              </a:r>
              <a:r>
                <a:rPr lang="en-GB" sz="1600" b="1" i="0">
                  <a:latin typeface="Cambria Math" panose="02040503050406030204" pitchFamily="18" charset="0"/>
                </a:rPr>
                <a:t>𝟐𝟒</a:t>
              </a:r>
              <a:r>
                <a:rPr lang="tr-TR" sz="1600" b="0" i="0">
                  <a:latin typeface="Cambria Math" panose="02040503050406030204" pitchFamily="18" charset="0"/>
                </a:rPr>
                <a:t>:</a:t>
              </a:r>
              <a:r>
                <a:rPr lang="en-GB" sz="1600" i="0"/>
                <a:t>0.18</a:t>
              </a:r>
            </a:p>
          </xdr:txBody>
        </xdr:sp>
      </mc:Fallback>
    </mc:AlternateContent>
    <xdr:clientData/>
  </xdr:oneCellAnchor>
  <xdr:twoCellAnchor editAs="oneCell">
    <xdr:from>
      <xdr:col>0</xdr:col>
      <xdr:colOff>76200</xdr:colOff>
      <xdr:row>0</xdr:row>
      <xdr:rowOff>47625</xdr:rowOff>
    </xdr:from>
    <xdr:to>
      <xdr:col>0</xdr:col>
      <xdr:colOff>385762</xdr:colOff>
      <xdr:row>0</xdr:row>
      <xdr:rowOff>357724</xdr:rowOff>
    </xdr:to>
    <xdr:pic>
      <xdr:nvPicPr>
        <xdr:cNvPr id="15" name="Picture 1" descr="Pinsoft - IT Solutions and Consulting logo">
          <a:extLst>
            <a:ext uri="{FF2B5EF4-FFF2-40B4-BE49-F238E27FC236}">
              <a16:creationId xmlns:a16="http://schemas.microsoft.com/office/drawing/2014/main" id="{DDEEDE63-D7A2-48FB-98CD-893A7D52D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309562" cy="31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504824</xdr:colOff>
      <xdr:row>22</xdr:row>
      <xdr:rowOff>161925</xdr:rowOff>
    </xdr:from>
    <xdr:ext cx="6677025" cy="1001813"/>
    <xdr:sp macro="" textlink="">
      <xdr:nvSpPr>
        <xdr:cNvPr id="16" name="TextBox 20">
          <a:extLst>
            <a:ext uri="{FF2B5EF4-FFF2-40B4-BE49-F238E27FC236}">
              <a16:creationId xmlns:a16="http://schemas.microsoft.com/office/drawing/2014/main" id="{43856EEF-D93C-F8D7-72A8-C0E73DBA9338}"/>
            </a:ext>
          </a:extLst>
        </xdr:cNvPr>
        <xdr:cNvSpPr txBox="1"/>
      </xdr:nvSpPr>
      <xdr:spPr>
        <a:xfrm>
          <a:off x="10915649" y="4800600"/>
          <a:ext cx="6677025" cy="100181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0" bIns="0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i="0"/>
            <a:t>Her gece bu değerler, o günkü performansları da dikkate alarak güncellenecek.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600" i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i="0"/>
            <a:t>İlgili gün için güncel gün skoruna, en erken bir hafta sonra ihtiyaç olacağından güncelleme her haftanın belirli bir günü de yapılabilir.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43543</xdr:colOff>
      <xdr:row>19</xdr:row>
      <xdr:rowOff>16329</xdr:rowOff>
    </xdr:from>
    <xdr:ext cx="4544770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43CCFC-342D-C2E2-3541-19246CDFFF0D}"/>
                </a:ext>
              </a:extLst>
            </xdr:cNvPr>
            <xdr:cNvSpPr txBox="1"/>
          </xdr:nvSpPr>
          <xdr:spPr>
            <a:xfrm>
              <a:off x="43543" y="1921329"/>
              <a:ext cx="4544770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acentesi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taraf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ndan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ad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na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kadar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sat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lan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koltuk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say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ü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acenteler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taraf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ndan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ad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na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kadar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sat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lan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toplam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koltuk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say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43CCFC-342D-C2E2-3541-19246CDFFF0D}"/>
                </a:ext>
              </a:extLst>
            </xdr:cNvPr>
            <xdr:cNvSpPr txBox="1"/>
          </xdr:nvSpPr>
          <xdr:spPr>
            <a:xfrm>
              <a:off x="43543" y="1921329"/>
              <a:ext cx="4544770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𝑝_𝑖𝑡=(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acentesi tarafından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adımına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kadar satılan koltuk sayısı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1100" b="0" i="0">
                  <a:latin typeface="Cambria Math" panose="02040503050406030204" pitchFamily="18" charset="0"/>
                </a:rPr>
                <a:t>tüm acenteler tarafından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 adımına </a:t>
              </a:r>
              <a:r>
                <a:rPr lang="tr-TR" sz="1100" b="0" i="0">
                  <a:latin typeface="Cambria Math" panose="02040503050406030204" pitchFamily="18" charset="0"/>
                </a:rPr>
                <a:t>kadar satılan toplam koltuk sayısı)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13607</xdr:rowOff>
    </xdr:from>
    <xdr:ext cx="46653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58EDA8-AF1C-FAF7-080B-BAE8FC76AD4E}"/>
                </a:ext>
              </a:extLst>
            </xdr:cNvPr>
            <xdr:cNvSpPr txBox="1"/>
          </xdr:nvSpPr>
          <xdr:spPr>
            <a:xfrm>
              <a:off x="2177143" y="204107"/>
              <a:ext cx="46653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1">
                        <a:latin typeface="Cambria Math" panose="02040503050406030204" pitchFamily="18" charset="0"/>
                      </a:rPr>
                      <m:t>𝜶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Kalan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kapasitenin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performansa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olarak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zdesi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, 0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58EDA8-AF1C-FAF7-080B-BAE8FC76AD4E}"/>
                </a:ext>
              </a:extLst>
            </xdr:cNvPr>
            <xdr:cNvSpPr txBox="1"/>
          </xdr:nvSpPr>
          <xdr:spPr>
            <a:xfrm>
              <a:off x="2177143" y="204107"/>
              <a:ext cx="46653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</a:rPr>
                <a:t>𝜶</a:t>
              </a:r>
              <a:r>
                <a:rPr lang="tr-TR" sz="1100" b="0" i="0">
                  <a:latin typeface="Cambria Math" panose="02040503050406030204" pitchFamily="18" charset="0"/>
                </a:rPr>
                <a:t>:Kalan kapasitenin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performansa bağlı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olarak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dağıtılacak </a:t>
              </a:r>
              <a:r>
                <a:rPr lang="tr-TR" sz="1100" b="0" i="0">
                  <a:latin typeface="Cambria Math" panose="02040503050406030204" pitchFamily="18" charset="0"/>
                </a:rPr>
                <a:t>yüzdesi, 0≤𝛼≤1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8165</xdr:rowOff>
    </xdr:from>
    <xdr:ext cx="4682756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BEA682-E78F-3271-EE6C-7B900FA91A8E}"/>
                </a:ext>
              </a:extLst>
            </xdr:cNvPr>
            <xdr:cNvSpPr txBox="1"/>
          </xdr:nvSpPr>
          <xdr:spPr>
            <a:xfrm>
              <a:off x="0" y="2343861"/>
              <a:ext cx="4682756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𝒊𝒕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nin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ad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ba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şı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ndaki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performans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skoru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,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≤1, </m:t>
                    </m:r>
                    <m:nary>
                      <m:naryPr>
                        <m:chr m:val="∑"/>
                        <m:supHide m:val="on"/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𝑖𝑡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BEA682-E78F-3271-EE6C-7B900FA91A8E}"/>
                </a:ext>
              </a:extLst>
            </xdr:cNvPr>
            <xdr:cNvSpPr txBox="1"/>
          </xdr:nvSpPr>
          <xdr:spPr>
            <a:xfrm>
              <a:off x="0" y="2343861"/>
              <a:ext cx="4682756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b="1" i="0">
                  <a:latin typeface="Cambria Math" panose="02040503050406030204" pitchFamily="18" charset="0"/>
                </a:rPr>
                <a:t>𝒑_𝒊𝒕</a:t>
              </a:r>
              <a:r>
                <a:rPr lang="tr-TR" sz="1100" b="0" i="0">
                  <a:latin typeface="Cambria Math" panose="02040503050406030204" pitchFamily="18" charset="0"/>
                </a:rPr>
                <a:t>:Acente 𝑖^′ nin 𝑡 adımı başındaki performans skoru,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"≤𝑝_𝑖𝑡≤1, ∑8_𝑖▒〖𝑝_𝑖𝑡=1〗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48985</xdr:colOff>
      <xdr:row>22</xdr:row>
      <xdr:rowOff>19049</xdr:rowOff>
    </xdr:from>
    <xdr:ext cx="330071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47EA59-4177-3E3F-3DFC-25468C1C785D}"/>
                </a:ext>
              </a:extLst>
            </xdr:cNvPr>
            <xdr:cNvSpPr txBox="1"/>
          </xdr:nvSpPr>
          <xdr:spPr>
            <a:xfrm>
              <a:off x="48985" y="2495549"/>
              <a:ext cx="33007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𝒌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𝒊𝒕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nor/>
                      </m:rPr>
                      <a:rPr lang="tr-T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ad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nda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i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acentesine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atanacak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kapasite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miktar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</m:oMath>
                </m:oMathPara>
              </a14:m>
              <a:endParaRPr lang="en-GB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47EA59-4177-3E3F-3DFC-25468C1C785D}"/>
                </a:ext>
              </a:extLst>
            </xdr:cNvPr>
            <xdr:cNvSpPr txBox="1"/>
          </xdr:nvSpPr>
          <xdr:spPr>
            <a:xfrm>
              <a:off x="48985" y="2495549"/>
              <a:ext cx="33007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b="1" i="0">
                  <a:latin typeface="Cambria Math" panose="02040503050406030204" pitchFamily="18" charset="0"/>
                </a:rPr>
                <a:t>𝒌_𝒊𝒕</a:t>
              </a:r>
              <a:r>
                <a:rPr lang="tr-TR" sz="1100" b="0" i="0">
                  <a:latin typeface="Cambria Math" panose="02040503050406030204" pitchFamily="18" charset="0"/>
                </a:rPr>
                <a:t>: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adımında i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acentesine atanacak kapasite miktarı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n-GB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8164</xdr:rowOff>
    </xdr:from>
    <xdr:ext cx="25143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63232E-3D50-EF41-D31C-80192108C619}"/>
                </a:ext>
              </a:extLst>
            </xdr:cNvPr>
            <xdr:cNvSpPr txBox="1"/>
          </xdr:nvSpPr>
          <xdr:spPr>
            <a:xfrm>
              <a:off x="0" y="389164"/>
              <a:ext cx="2514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ad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kalan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63232E-3D50-EF41-D31C-80192108C619}"/>
                </a:ext>
              </a:extLst>
            </xdr:cNvPr>
            <xdr:cNvSpPr txBox="1"/>
          </xdr:nvSpPr>
          <xdr:spPr>
            <a:xfrm>
              <a:off x="0" y="389164"/>
              <a:ext cx="2514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</a:rPr>
                <a:t>𝑪_𝒕</a:t>
              </a:r>
              <a:r>
                <a:rPr lang="tr-TR" sz="1100" b="0" i="0">
                  <a:latin typeface="Cambria Math" panose="02040503050406030204" pitchFamily="18" charset="0"/>
                </a:rPr>
                <a:t>: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 adımında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dağıtılacak k</a:t>
              </a:r>
              <a:r>
                <a:rPr lang="tr-TR" sz="1100" b="0" i="0">
                  <a:latin typeface="Cambria Math" panose="02040503050406030204" pitchFamily="18" charset="0"/>
                </a:rPr>
                <a:t>alan kapasite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13607</xdr:rowOff>
    </xdr:from>
    <xdr:ext cx="21730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27A899-2E1A-4058-9AFC-4600935BD427}"/>
                </a:ext>
              </a:extLst>
            </xdr:cNvPr>
            <xdr:cNvSpPr txBox="1"/>
          </xdr:nvSpPr>
          <xdr:spPr>
            <a:xfrm>
              <a:off x="0" y="394607"/>
              <a:ext cx="2173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da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lacak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say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27A899-2E1A-4058-9AFC-4600935BD427}"/>
                </a:ext>
              </a:extLst>
            </xdr:cNvPr>
            <xdr:cNvSpPr txBox="1"/>
          </xdr:nvSpPr>
          <xdr:spPr>
            <a:xfrm>
              <a:off x="0" y="394607"/>
              <a:ext cx="2173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</a:rPr>
                <a:t>𝒏</a:t>
              </a:r>
              <a:r>
                <a:rPr lang="tr-TR" sz="1100" b="0" i="0">
                  <a:latin typeface="Cambria Math" panose="02040503050406030204" pitchFamily="18" charset="0"/>
                </a:rPr>
                <a:t>:kapasite dağıtılacak acente sayısı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70589</xdr:colOff>
      <xdr:row>23</xdr:row>
      <xdr:rowOff>90637</xdr:rowOff>
    </xdr:from>
    <xdr:ext cx="1735988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F74E299-7ED7-D93A-7204-E928C2F14897}"/>
                </a:ext>
              </a:extLst>
            </xdr:cNvPr>
            <xdr:cNvSpPr txBox="1"/>
          </xdr:nvSpPr>
          <xdr:spPr>
            <a:xfrm>
              <a:off x="70589" y="3566100"/>
              <a:ext cx="173598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).</m:t>
                        </m:r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F74E299-7ED7-D93A-7204-E928C2F14897}"/>
                </a:ext>
              </a:extLst>
            </xdr:cNvPr>
            <xdr:cNvSpPr txBox="1"/>
          </xdr:nvSpPr>
          <xdr:spPr>
            <a:xfrm>
              <a:off x="70589" y="3566100"/>
              <a:ext cx="173598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𝑘_𝑖𝑡=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𝛼.𝐶_𝑡.𝑝_𝑖𝑡  </a:t>
              </a:r>
              <a:r>
                <a:rPr lang="tr-TR" sz="1100" b="0" i="0">
                  <a:latin typeface="Cambria Math" panose="02040503050406030204" pitchFamily="18" charset="0"/>
                </a:rPr>
                <a:t>+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(1−𝛼)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)/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46605</xdr:colOff>
      <xdr:row>0</xdr:row>
      <xdr:rowOff>21773</xdr:rowOff>
    </xdr:from>
    <xdr:to>
      <xdr:col>0</xdr:col>
      <xdr:colOff>356167</xdr:colOff>
      <xdr:row>0</xdr:row>
      <xdr:rowOff>331872</xdr:rowOff>
    </xdr:to>
    <xdr:pic>
      <xdr:nvPicPr>
        <xdr:cNvPr id="2" name="Picture 1" descr="Pinsoft - IT Solutions and Consulting logo">
          <a:extLst>
            <a:ext uri="{FF2B5EF4-FFF2-40B4-BE49-F238E27FC236}">
              <a16:creationId xmlns:a16="http://schemas.microsoft.com/office/drawing/2014/main" id="{CD105AE8-3D7A-220A-724D-0FFA14420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5" y="21773"/>
          <a:ext cx="309562" cy="31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7327</xdr:colOff>
      <xdr:row>7</xdr:row>
      <xdr:rowOff>14653</xdr:rowOff>
    </xdr:from>
    <xdr:ext cx="5082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FF878720-DDE0-42CC-B165-AC60BEE339DB}"/>
                </a:ext>
              </a:extLst>
            </xdr:cNvPr>
            <xdr:cNvSpPr txBox="1"/>
          </xdr:nvSpPr>
          <xdr:spPr>
            <a:xfrm>
              <a:off x="7327" y="1567961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𝜷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Kalan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kapasitenin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ge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ç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mi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ş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performansa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olarak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zdesi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, 0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r>
                      <a:rPr lang="en-GB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i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FF878720-DDE0-42CC-B165-AC60BEE339DB}"/>
                </a:ext>
              </a:extLst>
            </xdr:cNvPr>
            <xdr:cNvSpPr txBox="1"/>
          </xdr:nvSpPr>
          <xdr:spPr>
            <a:xfrm>
              <a:off x="7327" y="1567961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𝜷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:Kalan kapasitenin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geçmiş 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performansa bağlı olarak dağıtılacak 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yüzdesi, 0≤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≤1</a:t>
              </a:r>
              <a:endParaRPr lang="en-GB" sz="1100" i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102577</xdr:rowOff>
    </xdr:from>
    <xdr:ext cx="342900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20">
              <a:extLst>
                <a:ext uri="{FF2B5EF4-FFF2-40B4-BE49-F238E27FC236}">
                  <a16:creationId xmlns:a16="http://schemas.microsoft.com/office/drawing/2014/main" id="{F6B4F4F3-6BC1-498D-B5CE-9CCA8BC298F9}"/>
                </a:ext>
              </a:extLst>
            </xdr:cNvPr>
            <xdr:cNvSpPr txBox="1"/>
          </xdr:nvSpPr>
          <xdr:spPr>
            <a:xfrm>
              <a:off x="0" y="2989385"/>
              <a:ext cx="342900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b>
                        <m:r>
                          <a:rPr lang="tr-TR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GB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</m:t>
                        </m:r>
                      </m:sub>
                    </m:sSub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nin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g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n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skoru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,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𝑖𝑑</m:t>
                        </m:r>
                      </m:sub>
                    </m:sSub>
                    <m:r>
                      <a:rPr lang="tr-TR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≤1, </m:t>
                    </m:r>
                    <m:nary>
                      <m:naryPr>
                        <m:chr m:val="∑"/>
                        <m:supHide m:val="on"/>
                        <m:ctrlP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𝑖𝑑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  <m:r>
                      <m:rPr>
                        <m:nor/>
                      </m:rPr>
                      <a:rPr lang="tr-TR" sz="1100" i="0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i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20">
              <a:extLst>
                <a:ext uri="{FF2B5EF4-FFF2-40B4-BE49-F238E27FC236}">
                  <a16:creationId xmlns:a16="http://schemas.microsoft.com/office/drawing/2014/main" id="{F6B4F4F3-6BC1-498D-B5CE-9CCA8BC298F9}"/>
                </a:ext>
              </a:extLst>
            </xdr:cNvPr>
            <xdr:cNvSpPr txBox="1"/>
          </xdr:nvSpPr>
          <xdr:spPr>
            <a:xfrm>
              <a:off x="0" y="2989385"/>
              <a:ext cx="342900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𝒈</a:t>
              </a:r>
              <a:r>
                <a:rPr lang="tr-TR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_𝒊</a:t>
              </a:r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𝒅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:Acente 𝑖^′ nin 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𝑑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günü skoru 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,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"≤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≤1, ∑_𝑖▒〖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=1〗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i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6326</xdr:colOff>
      <xdr:row>21</xdr:row>
      <xdr:rowOff>102424</xdr:rowOff>
    </xdr:from>
    <xdr:ext cx="37600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983D42-A29D-4908-9B42-873B5705D1C8}"/>
                </a:ext>
              </a:extLst>
            </xdr:cNvPr>
            <xdr:cNvSpPr txBox="1"/>
          </xdr:nvSpPr>
          <xdr:spPr>
            <a:xfrm>
              <a:off x="2078014" y="6823502"/>
              <a:ext cx="3760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983D42-A29D-4908-9B42-873B5705D1C8}"/>
                </a:ext>
              </a:extLst>
            </xdr:cNvPr>
            <xdr:cNvSpPr txBox="1"/>
          </xdr:nvSpPr>
          <xdr:spPr>
            <a:xfrm>
              <a:off x="2078014" y="6823502"/>
              <a:ext cx="3760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𝑘_11^2=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201150</xdr:colOff>
      <xdr:row>3</xdr:row>
      <xdr:rowOff>13607</xdr:rowOff>
    </xdr:from>
    <xdr:ext cx="3451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E50312F-5F54-47B7-94C8-E3113E7E1113}"/>
                </a:ext>
              </a:extLst>
            </xdr:cNvPr>
            <xdr:cNvSpPr txBox="1"/>
          </xdr:nvSpPr>
          <xdr:spPr>
            <a:xfrm>
              <a:off x="201150" y="3003629"/>
              <a:ext cx="34515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 i="0"/>
            </a:p>
            <a:p>
              <a:endParaRPr lang="en-GB" sz="1100" i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E50312F-5F54-47B7-94C8-E3113E7E1113}"/>
                </a:ext>
              </a:extLst>
            </xdr:cNvPr>
            <xdr:cNvSpPr txBox="1"/>
          </xdr:nvSpPr>
          <xdr:spPr>
            <a:xfrm>
              <a:off x="201150" y="3003629"/>
              <a:ext cx="34515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𝑛=</a:t>
              </a:r>
              <a:endParaRPr lang="en-GB" sz="1100" b="0" i="0"/>
            </a:p>
            <a:p>
              <a:pPr/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10886</xdr:colOff>
      <xdr:row>17</xdr:row>
      <xdr:rowOff>13062</xdr:rowOff>
    </xdr:from>
    <xdr:ext cx="3145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BE7D536-B0BB-4A85-8E4E-49C7B1133BDD}"/>
                </a:ext>
              </a:extLst>
            </xdr:cNvPr>
            <xdr:cNvSpPr txBox="1"/>
          </xdr:nvSpPr>
          <xdr:spPr>
            <a:xfrm>
              <a:off x="10886" y="5670912"/>
              <a:ext cx="314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BE7D536-B0BB-4A85-8E4E-49C7B1133BDD}"/>
                </a:ext>
              </a:extLst>
            </xdr:cNvPr>
            <xdr:cNvSpPr txBox="1"/>
          </xdr:nvSpPr>
          <xdr:spPr>
            <a:xfrm>
              <a:off x="10886" y="5670912"/>
              <a:ext cx="314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𝐶_1=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7</xdr:col>
      <xdr:colOff>496216</xdr:colOff>
      <xdr:row>19</xdr:row>
      <xdr:rowOff>148852</xdr:rowOff>
    </xdr:from>
    <xdr:ext cx="3756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F791BEE-FCD7-4193-8AC9-A777242CECA5}"/>
                </a:ext>
              </a:extLst>
            </xdr:cNvPr>
            <xdr:cNvSpPr txBox="1"/>
          </xdr:nvSpPr>
          <xdr:spPr>
            <a:xfrm>
              <a:off x="8331564" y="6186874"/>
              <a:ext cx="375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F791BEE-FCD7-4193-8AC9-A777242CECA5}"/>
                </a:ext>
              </a:extLst>
            </xdr:cNvPr>
            <xdr:cNvSpPr txBox="1"/>
          </xdr:nvSpPr>
          <xdr:spPr>
            <a:xfrm>
              <a:off x="8331564" y="6186874"/>
              <a:ext cx="375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𝑝_21=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686716</xdr:colOff>
      <xdr:row>19</xdr:row>
      <xdr:rowOff>148851</xdr:rowOff>
    </xdr:from>
    <xdr:ext cx="3756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DBDDBB2-9B17-4D8D-9F92-DD6FFFE75625}"/>
                </a:ext>
              </a:extLst>
            </xdr:cNvPr>
            <xdr:cNvSpPr txBox="1"/>
          </xdr:nvSpPr>
          <xdr:spPr>
            <a:xfrm>
              <a:off x="10269694" y="6186873"/>
              <a:ext cx="375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DBDDBB2-9B17-4D8D-9F92-DD6FFFE75625}"/>
                </a:ext>
              </a:extLst>
            </xdr:cNvPr>
            <xdr:cNvSpPr txBox="1"/>
          </xdr:nvSpPr>
          <xdr:spPr>
            <a:xfrm>
              <a:off x="10269694" y="6186873"/>
              <a:ext cx="375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𝑝_31=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761259</xdr:colOff>
      <xdr:row>19</xdr:row>
      <xdr:rowOff>140568</xdr:rowOff>
    </xdr:from>
    <xdr:ext cx="374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7849EF0-8AC9-4839-9D9E-026779B10D19}"/>
                </a:ext>
              </a:extLst>
            </xdr:cNvPr>
            <xdr:cNvSpPr txBox="1"/>
          </xdr:nvSpPr>
          <xdr:spPr>
            <a:xfrm>
              <a:off x="12091868" y="6178590"/>
              <a:ext cx="374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7849EF0-8AC9-4839-9D9E-026779B10D19}"/>
                </a:ext>
              </a:extLst>
            </xdr:cNvPr>
            <xdr:cNvSpPr txBox="1"/>
          </xdr:nvSpPr>
          <xdr:spPr>
            <a:xfrm>
              <a:off x="12091868" y="6178590"/>
              <a:ext cx="374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𝑝_41=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71258</xdr:colOff>
      <xdr:row>21</xdr:row>
      <xdr:rowOff>184849</xdr:rowOff>
    </xdr:from>
    <xdr:ext cx="37927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F89E389-E442-4BC7-A7CC-4D6E47234D86}"/>
                </a:ext>
              </a:extLst>
            </xdr:cNvPr>
            <xdr:cNvSpPr txBox="1"/>
          </xdr:nvSpPr>
          <xdr:spPr>
            <a:xfrm>
              <a:off x="7911524" y="6905927"/>
              <a:ext cx="37927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F89E389-E442-4BC7-A7CC-4D6E47234D86}"/>
                </a:ext>
              </a:extLst>
            </xdr:cNvPr>
            <xdr:cNvSpPr txBox="1"/>
          </xdr:nvSpPr>
          <xdr:spPr>
            <a:xfrm>
              <a:off x="7911524" y="6905927"/>
              <a:ext cx="37927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𝑘_21^2=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37809</xdr:colOff>
      <xdr:row>22</xdr:row>
      <xdr:rowOff>4423</xdr:rowOff>
    </xdr:from>
    <xdr:ext cx="37927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D5159E8-C57A-4CE3-8407-F0C3A866FBAD}"/>
                </a:ext>
              </a:extLst>
            </xdr:cNvPr>
            <xdr:cNvSpPr txBox="1"/>
          </xdr:nvSpPr>
          <xdr:spPr>
            <a:xfrm>
              <a:off x="9622340" y="6916001"/>
              <a:ext cx="37927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D5159E8-C57A-4CE3-8407-F0C3A866FBAD}"/>
                </a:ext>
              </a:extLst>
            </xdr:cNvPr>
            <xdr:cNvSpPr txBox="1"/>
          </xdr:nvSpPr>
          <xdr:spPr>
            <a:xfrm>
              <a:off x="9622340" y="6916001"/>
              <a:ext cx="37927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𝑘_31^2=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51547</xdr:colOff>
      <xdr:row>22</xdr:row>
      <xdr:rowOff>4423</xdr:rowOff>
    </xdr:from>
    <xdr:ext cx="37927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5865263-6C9A-4A6D-AE4F-5A5F31182BC6}"/>
                </a:ext>
              </a:extLst>
            </xdr:cNvPr>
            <xdr:cNvSpPr txBox="1"/>
          </xdr:nvSpPr>
          <xdr:spPr>
            <a:xfrm>
              <a:off x="11380344" y="6916001"/>
              <a:ext cx="37927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5865263-6C9A-4A6D-AE4F-5A5F31182BC6}"/>
                </a:ext>
              </a:extLst>
            </xdr:cNvPr>
            <xdr:cNvSpPr txBox="1"/>
          </xdr:nvSpPr>
          <xdr:spPr>
            <a:xfrm>
              <a:off x="11380344" y="6916001"/>
              <a:ext cx="37927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𝑘_41^2=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54992</xdr:colOff>
      <xdr:row>1</xdr:row>
      <xdr:rowOff>1565648</xdr:rowOff>
    </xdr:from>
    <xdr:ext cx="5154488" cy="351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E407E8F-3051-4EE7-AA9A-44C622C3E0F7}"/>
                </a:ext>
              </a:extLst>
            </xdr:cNvPr>
            <xdr:cNvSpPr txBox="1"/>
          </xdr:nvSpPr>
          <xdr:spPr>
            <a:xfrm>
              <a:off x="54992" y="1803773"/>
              <a:ext cx="5154488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acentesi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taraf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ndan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𝐢𝐥𝐠𝐢𝐥𝐢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𝐠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ü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𝐧</m:t>
                        </m:r>
                        <m:r>
                          <a:rPr lang="tr-TR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ad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na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kadar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sat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lan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koltuk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say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ü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acenteler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taraf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ndan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tr-TR" sz="1100" b="1" i="0">
                            <a:latin typeface="Cambria Math" panose="02040503050406030204" pitchFamily="18" charset="0"/>
                          </a:rPr>
                          <m:t>𝐢𝐥𝐠𝐢𝐥𝐢</m:t>
                        </m:r>
                        <m:r>
                          <a:rPr lang="tr-TR" sz="1100" b="1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tr-TR" sz="1100" b="1" i="0">
                            <a:latin typeface="Cambria Math" panose="02040503050406030204" pitchFamily="18" charset="0"/>
                          </a:rPr>
                          <m:t>𝐠</m:t>
                        </m:r>
                        <m:r>
                          <a:rPr lang="tr-TR" sz="1100" b="1" i="0">
                            <a:latin typeface="Cambria Math" panose="02040503050406030204" pitchFamily="18" charset="0"/>
                          </a:rPr>
                          <m:t>ü</m:t>
                        </m:r>
                        <m:r>
                          <a:rPr lang="tr-TR" sz="1100" b="1" i="0">
                            <a:latin typeface="Cambria Math" panose="02040503050406030204" pitchFamily="18" charset="0"/>
                          </a:rPr>
                          <m:t>𝐧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ad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na</m:t>
                        </m:r>
                        <m: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kadar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sat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lan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toplam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koltuk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say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tr-TR" sz="1100" b="0" i="0">
                            <a:latin typeface="Cambria Math" panose="02040503050406030204" pitchFamily="18" charset="0"/>
                          </a:rPr>
                          <m:t>ı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E407E8F-3051-4EE7-AA9A-44C622C3E0F7}"/>
                </a:ext>
              </a:extLst>
            </xdr:cNvPr>
            <xdr:cNvSpPr txBox="1"/>
          </xdr:nvSpPr>
          <xdr:spPr>
            <a:xfrm>
              <a:off x="54992" y="1803773"/>
              <a:ext cx="5154488" cy="35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𝑝_𝑖𝑡=(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acentesi tarafından </a:t>
              </a:r>
              <a:r>
                <a:rPr lang="tr-T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𝐢𝐥𝐠𝐢𝐥𝐢 𝐠ü𝐧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adımına kadar satılan koltuk sayısı)/(</a:t>
              </a:r>
              <a:r>
                <a:rPr lang="tr-TR" sz="1100" b="0" i="0">
                  <a:latin typeface="Cambria Math" panose="02040503050406030204" pitchFamily="18" charset="0"/>
                </a:rPr>
                <a:t>tüm acenteler tarafından </a:t>
              </a:r>
              <a:r>
                <a:rPr lang="tr-TR" sz="1100" b="1" i="0">
                  <a:latin typeface="Cambria Math" panose="02040503050406030204" pitchFamily="18" charset="0"/>
                </a:rPr>
                <a:t>𝐢𝐥𝐠𝐢𝐥𝐢 𝐠ü𝐧</a:t>
              </a:r>
              <a:r>
                <a:rPr lang="tr-TR" sz="1100" b="0" i="0">
                  <a:latin typeface="Cambria Math" panose="02040503050406030204" pitchFamily="18" charset="0"/>
                </a:rPr>
                <a:t>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adımına </a:t>
              </a:r>
              <a:r>
                <a:rPr lang="tr-TR" sz="1100" b="0" i="0">
                  <a:latin typeface="Cambria Math" panose="02040503050406030204" pitchFamily="18" charset="0"/>
                </a:rPr>
                <a:t>kadar satılan toplam koltuk sayısı)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5954</xdr:colOff>
      <xdr:row>1</xdr:row>
      <xdr:rowOff>633782</xdr:rowOff>
    </xdr:from>
    <xdr:ext cx="5082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8E3AB89-F0DF-480C-9B3D-563839951744}"/>
                </a:ext>
              </a:extLst>
            </xdr:cNvPr>
            <xdr:cNvSpPr txBox="1"/>
          </xdr:nvSpPr>
          <xdr:spPr>
            <a:xfrm>
              <a:off x="5954" y="871907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1">
                        <a:latin typeface="Cambria Math" panose="02040503050406030204" pitchFamily="18" charset="0"/>
                      </a:rPr>
                      <m:t>𝜶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Kalan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kapasitenin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g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i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ç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performansa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olarak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zdesi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, 0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8E3AB89-F0DF-480C-9B3D-563839951744}"/>
                </a:ext>
              </a:extLst>
            </xdr:cNvPr>
            <xdr:cNvSpPr txBox="1"/>
          </xdr:nvSpPr>
          <xdr:spPr>
            <a:xfrm>
              <a:off x="5954" y="871907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</a:rPr>
                <a:t>𝜶</a:t>
              </a:r>
              <a:r>
                <a:rPr lang="tr-TR" sz="1100" b="0" i="0">
                  <a:latin typeface="Cambria Math" panose="02040503050406030204" pitchFamily="18" charset="0"/>
                </a:rPr>
                <a:t>:Kalan kapasitenin</a:t>
              </a:r>
              <a:r>
                <a:rPr lang="en-GB" sz="1100" b="0" i="0">
                  <a:latin typeface="Cambria Math" panose="02040503050406030204" pitchFamily="18" charset="0"/>
                </a:rPr>
                <a:t> gün içi</a:t>
              </a:r>
              <a:r>
                <a:rPr lang="tr-TR" sz="1100" b="0" i="0">
                  <a:latin typeface="Cambria Math" panose="02040503050406030204" pitchFamily="18" charset="0"/>
                </a:rPr>
                <a:t>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performansa bağlı olarak dağıtılacak </a:t>
              </a:r>
              <a:r>
                <a:rPr lang="tr-TR" sz="1100" b="0" i="0">
                  <a:latin typeface="Cambria Math" panose="02040503050406030204" pitchFamily="18" charset="0"/>
                </a:rPr>
                <a:t>yüzdesi, 0≤𝛼≤1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1162747</xdr:rowOff>
    </xdr:from>
    <xdr:ext cx="4682756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6D9775A-EE3E-4EE0-A3D8-E400C77FF75E}"/>
                </a:ext>
              </a:extLst>
            </xdr:cNvPr>
            <xdr:cNvSpPr txBox="1"/>
          </xdr:nvSpPr>
          <xdr:spPr>
            <a:xfrm>
              <a:off x="0" y="1404535"/>
              <a:ext cx="4682756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𝒊𝒕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nin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ad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ba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şı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ndaki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performans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skoru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,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≤1, </m:t>
                    </m:r>
                    <m:nary>
                      <m:naryPr>
                        <m:chr m:val="∑"/>
                        <m:supHide m:val="on"/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𝑖𝑡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6D9775A-EE3E-4EE0-A3D8-E400C77FF75E}"/>
                </a:ext>
              </a:extLst>
            </xdr:cNvPr>
            <xdr:cNvSpPr txBox="1"/>
          </xdr:nvSpPr>
          <xdr:spPr>
            <a:xfrm>
              <a:off x="0" y="1404535"/>
              <a:ext cx="4682756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b="1" i="0">
                  <a:latin typeface="Cambria Math" panose="02040503050406030204" pitchFamily="18" charset="0"/>
                </a:rPr>
                <a:t>𝒑_𝒊𝒕</a:t>
              </a:r>
              <a:r>
                <a:rPr lang="tr-TR" sz="1100" b="0" i="0">
                  <a:latin typeface="Cambria Math" panose="02040503050406030204" pitchFamily="18" charset="0"/>
                </a:rPr>
                <a:t>:Acente 𝑖^′ nin 𝑡 adımı başındaki performans skoru,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"≤𝑝_𝑖𝑡≤1, ∑_𝑖▒〖𝑝_𝑖𝑡=1〗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31126</xdr:colOff>
      <xdr:row>1</xdr:row>
      <xdr:rowOff>2007068</xdr:rowOff>
    </xdr:from>
    <xdr:ext cx="4680512" cy="19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AE4C6A6-87E3-4C4E-B0F2-F0CBF312E23C}"/>
                </a:ext>
              </a:extLst>
            </xdr:cNvPr>
            <xdr:cNvSpPr txBox="1"/>
          </xdr:nvSpPr>
          <xdr:spPr>
            <a:xfrm>
              <a:off x="31126" y="2245193"/>
              <a:ext cx="4680512" cy="19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𝒌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𝒊𝒕</m:t>
                        </m:r>
                      </m:sub>
                      <m:sup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𝒈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haftan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tr-TR" sz="1100" b="0" i="1">
                        <a:latin typeface="Cambria Math" panose="02040503050406030204" pitchFamily="18" charset="0"/>
                      </a:rPr>
                      <m:t>g</m:t>
                    </m:r>
                    <m:r>
                      <m:rPr>
                        <m:nor/>
                      </m:rPr>
                      <a:rPr lang="tr-T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g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m:rPr>
                        <m:nor/>
                      </m:rP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tr-T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ad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nda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i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acentesine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atanacak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kapasite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miktar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ı</m:t>
                    </m:r>
                  </m:oMath>
                </m:oMathPara>
              </a14:m>
              <a:endParaRPr lang="en-GB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AE4C6A6-87E3-4C4E-B0F2-F0CBF312E23C}"/>
                </a:ext>
              </a:extLst>
            </xdr:cNvPr>
            <xdr:cNvSpPr txBox="1"/>
          </xdr:nvSpPr>
          <xdr:spPr>
            <a:xfrm>
              <a:off x="31126" y="2245193"/>
              <a:ext cx="4680512" cy="19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b="1" i="0">
                  <a:latin typeface="Cambria Math" panose="02040503050406030204" pitchFamily="18" charset="0"/>
                </a:rPr>
                <a:t>𝒌_𝒊𝒕^𝒈</a:t>
              </a:r>
              <a:r>
                <a:rPr lang="tr-TR" sz="1100" b="0" i="0">
                  <a:latin typeface="Cambria Math" panose="02040503050406030204" pitchFamily="18" charset="0"/>
                </a:rPr>
                <a:t>:"haftanın g. gününün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adımında i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acentesine atanacak kapasite miktarı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n-GB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256495</xdr:rowOff>
    </xdr:from>
    <xdr:ext cx="25143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A36D166-ECB2-4BF9-B666-E212723BBFEE}"/>
                </a:ext>
              </a:extLst>
            </xdr:cNvPr>
            <xdr:cNvSpPr txBox="1"/>
          </xdr:nvSpPr>
          <xdr:spPr>
            <a:xfrm>
              <a:off x="5464969" y="494620"/>
              <a:ext cx="2514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tr-TR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ad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kalan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A36D166-ECB2-4BF9-B666-E212723BBFEE}"/>
                </a:ext>
              </a:extLst>
            </xdr:cNvPr>
            <xdr:cNvSpPr txBox="1"/>
          </xdr:nvSpPr>
          <xdr:spPr>
            <a:xfrm>
              <a:off x="5464969" y="494620"/>
              <a:ext cx="2514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</a:rPr>
                <a:t>𝑪_𝒕</a:t>
              </a:r>
              <a:r>
                <a:rPr lang="tr-TR" sz="1100" b="0" i="0">
                  <a:latin typeface="Cambria Math" panose="02040503050406030204" pitchFamily="18" charset="0"/>
                </a:rPr>
                <a:t>: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 adımında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dağıtılacak k</a:t>
              </a:r>
              <a:r>
                <a:rPr lang="tr-TR" sz="1100" b="0" i="0">
                  <a:latin typeface="Cambria Math" panose="02040503050406030204" pitchFamily="18" charset="0"/>
                </a:rPr>
                <a:t>alan kapasite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29766</xdr:colOff>
      <xdr:row>1</xdr:row>
      <xdr:rowOff>77391</xdr:rowOff>
    </xdr:from>
    <xdr:ext cx="21730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EF71F16-324F-4F11-8930-93DEEA5F1EBF}"/>
                </a:ext>
              </a:extLst>
            </xdr:cNvPr>
            <xdr:cNvSpPr txBox="1"/>
          </xdr:nvSpPr>
          <xdr:spPr>
            <a:xfrm>
              <a:off x="5494735" y="315516"/>
              <a:ext cx="2173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kapasite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da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lacak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say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tr-TR" sz="1100" b="0" i="0">
                        <a:latin typeface="Cambria Math" panose="02040503050406030204" pitchFamily="18" charset="0"/>
                      </a:rPr>
                      <m:t>ı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EF71F16-324F-4F11-8930-93DEEA5F1EBF}"/>
                </a:ext>
              </a:extLst>
            </xdr:cNvPr>
            <xdr:cNvSpPr txBox="1"/>
          </xdr:nvSpPr>
          <xdr:spPr>
            <a:xfrm>
              <a:off x="5494735" y="315516"/>
              <a:ext cx="2173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</a:rPr>
                <a:t>𝒏</a:t>
              </a:r>
              <a:r>
                <a:rPr lang="tr-TR" sz="1100" b="0" i="0">
                  <a:latin typeface="Cambria Math" panose="02040503050406030204" pitchFamily="18" charset="0"/>
                </a:rPr>
                <a:t>:kapasite dağıtılacak acente sayısı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43572</xdr:colOff>
      <xdr:row>1</xdr:row>
      <xdr:rowOff>2219242</xdr:rowOff>
    </xdr:from>
    <xdr:ext cx="6046463" cy="552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D45591D-1593-4EF1-8C1B-2622D1A92A65}"/>
                </a:ext>
              </a:extLst>
            </xdr:cNvPr>
            <xdr:cNvSpPr txBox="1"/>
          </xdr:nvSpPr>
          <xdr:spPr>
            <a:xfrm>
              <a:off x="43572" y="2456468"/>
              <a:ext cx="6046463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𝑖𝑡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p>
                    </m:sSubSup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𝑖𝑑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d>
                      <m:d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𝑖𝑡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f>
                          <m:f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d>
                          </m:num>
                          <m:den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𝑖𝑑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𝑖𝑡</m:t>
                        </m:r>
                      </m:sub>
                    </m:sSub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d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.(1−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D45591D-1593-4EF1-8C1B-2622D1A92A65}"/>
                </a:ext>
              </a:extLst>
            </xdr:cNvPr>
            <xdr:cNvSpPr txBox="1"/>
          </xdr:nvSpPr>
          <xdr:spPr>
            <a:xfrm>
              <a:off x="43572" y="2456468"/>
              <a:ext cx="6046463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100" b="0" i="0">
                  <a:latin typeface="Cambria Math" panose="02040503050406030204" pitchFamily="18" charset="0"/>
                </a:rPr>
                <a:t>𝑘_𝑖𝑡^𝑔=𝛽.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.𝑔_𝑖𝑑+(1−𝛽).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tr-TR" sz="1100" b="0" i="0">
                  <a:latin typeface="Cambria Math" panose="02040503050406030204" pitchFamily="18" charset="0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𝛼.𝑝_𝑖𝑡  +(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1−𝛼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)/𝑛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1100" b="0" i="0">
                  <a:latin typeface="Cambria Math" panose="02040503050406030204" pitchFamily="18" charset="0"/>
                </a:rPr>
                <a:t>=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𝛽.𝐶_𝑡.𝑔_𝑖𝑑+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1−𝛽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).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𝐶_𝑡.𝛼.𝑝_𝑖𝑡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((1−𝛽).𝐶_𝑡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(1−𝛼) )/𝑛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239696</xdr:colOff>
      <xdr:row>3</xdr:row>
      <xdr:rowOff>13607</xdr:rowOff>
    </xdr:from>
    <xdr:ext cx="265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CB0F857-84A8-6D26-44FB-DCE21E62284B}"/>
                </a:ext>
              </a:extLst>
            </xdr:cNvPr>
            <xdr:cNvSpPr txBox="1"/>
          </xdr:nvSpPr>
          <xdr:spPr>
            <a:xfrm>
              <a:off x="1265465" y="2416838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CB0F857-84A8-6D26-44FB-DCE21E62284B}"/>
                </a:ext>
              </a:extLst>
            </xdr:cNvPr>
            <xdr:cNvSpPr txBox="1"/>
          </xdr:nvSpPr>
          <xdr:spPr>
            <a:xfrm>
              <a:off x="1265465" y="2416838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𝛼=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0</xdr:col>
      <xdr:colOff>1</xdr:colOff>
      <xdr:row>1</xdr:row>
      <xdr:rowOff>450609</xdr:rowOff>
    </xdr:from>
    <xdr:ext cx="5082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9">
              <a:extLst>
                <a:ext uri="{FF2B5EF4-FFF2-40B4-BE49-F238E27FC236}">
                  <a16:creationId xmlns:a16="http://schemas.microsoft.com/office/drawing/2014/main" id="{0B32F5A2-595A-AC2C-BC83-DB06E166B4AE}"/>
                </a:ext>
              </a:extLst>
            </xdr:cNvPr>
            <xdr:cNvSpPr txBox="1"/>
          </xdr:nvSpPr>
          <xdr:spPr>
            <a:xfrm>
              <a:off x="1" y="688734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𝜷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Kalan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kapasitenin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ge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ç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mi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ş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performansa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olarak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ğı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ı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lacak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zdesi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, 0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r>
                      <a:rPr lang="en-GB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i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9">
              <a:extLst>
                <a:ext uri="{FF2B5EF4-FFF2-40B4-BE49-F238E27FC236}">
                  <a16:creationId xmlns:a16="http://schemas.microsoft.com/office/drawing/2014/main" id="{0B32F5A2-595A-AC2C-BC83-DB06E166B4AE}"/>
                </a:ext>
              </a:extLst>
            </xdr:cNvPr>
            <xdr:cNvSpPr txBox="1"/>
          </xdr:nvSpPr>
          <xdr:spPr>
            <a:xfrm>
              <a:off x="1" y="688734"/>
              <a:ext cx="5082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𝜷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:Kalan kapasitenin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geçmiş 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performansa bağlı olarak dağıtılacak 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yüzdesi, 0≤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≤1</a:t>
              </a:r>
              <a:endParaRPr lang="en-GB" sz="1100" i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825709</xdr:rowOff>
    </xdr:from>
    <xdr:ext cx="342900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0">
              <a:extLst>
                <a:ext uri="{FF2B5EF4-FFF2-40B4-BE49-F238E27FC236}">
                  <a16:creationId xmlns:a16="http://schemas.microsoft.com/office/drawing/2014/main" id="{0CB20AFB-3935-6ABB-DBF4-54CFF84357BD}"/>
                </a:ext>
              </a:extLst>
            </xdr:cNvPr>
            <xdr:cNvSpPr txBox="1"/>
          </xdr:nvSpPr>
          <xdr:spPr>
            <a:xfrm>
              <a:off x="0" y="1067497"/>
              <a:ext cx="342900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b>
                        <m:r>
                          <a:rPr lang="tr-TR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GB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</m:t>
                        </m:r>
                      </m:sub>
                    </m:sSub>
                    <m:r>
                      <a:rPr lang="tr-TR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Acente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tr-TR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m:rPr>
                        <m:sty m:val="p"/>
                      </m:rP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nin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tr-TR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g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n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ü 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skoru</m:t>
                    </m:r>
                    <m:r>
                      <a:rPr lang="en-GB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,</m:t>
                    </m:r>
                    <m:r>
                      <m:rPr>
                        <m:nor/>
                      </m:rPr>
                      <a:rPr lang="tr-TR" sz="1100" i="0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a:rPr lang="tr-TR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𝑖𝑑</m:t>
                        </m:r>
                      </m:sub>
                    </m:sSub>
                    <m:r>
                      <a:rPr lang="tr-TR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≤1, </m:t>
                    </m:r>
                    <m:nary>
                      <m:naryPr>
                        <m:chr m:val="∑"/>
                        <m:supHide m:val="on"/>
                        <m:ctrlP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𝑖𝑑</m:t>
                            </m:r>
                          </m:sub>
                        </m:sSub>
                        <m:r>
                          <a:rPr lang="tr-TR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  <m:r>
                      <m:rPr>
                        <m:nor/>
                      </m:rPr>
                      <a:rPr lang="tr-TR" sz="1100" i="0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i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0">
              <a:extLst>
                <a:ext uri="{FF2B5EF4-FFF2-40B4-BE49-F238E27FC236}">
                  <a16:creationId xmlns:a16="http://schemas.microsoft.com/office/drawing/2014/main" id="{0CB20AFB-3935-6ABB-DBF4-54CFF84357BD}"/>
                </a:ext>
              </a:extLst>
            </xdr:cNvPr>
            <xdr:cNvSpPr txBox="1"/>
          </xdr:nvSpPr>
          <xdr:spPr>
            <a:xfrm>
              <a:off x="0" y="1067497"/>
              <a:ext cx="342900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𝒈</a:t>
              </a:r>
              <a:r>
                <a:rPr lang="tr-TR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_𝒊</a:t>
              </a:r>
              <a:r>
                <a:rPr lang="en-GB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𝒅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:Acente 𝑖^′ nin 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𝑑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günü skoru </a:t>
              </a:r>
              <a:r>
                <a:rPr lang="tr-TR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,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"≤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≤1, ∑_𝑖▒〖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𝑔_𝑖𝑑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=1〗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r-T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tr-TR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i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216237</xdr:colOff>
      <xdr:row>3</xdr:row>
      <xdr:rowOff>188751</xdr:rowOff>
    </xdr:from>
    <xdr:ext cx="2855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9">
              <a:extLst>
                <a:ext uri="{FF2B5EF4-FFF2-40B4-BE49-F238E27FC236}">
                  <a16:creationId xmlns:a16="http://schemas.microsoft.com/office/drawing/2014/main" id="{C0208B9F-23C7-C174-5232-C155290CB2CE}"/>
                </a:ext>
              </a:extLst>
            </xdr:cNvPr>
            <xdr:cNvSpPr txBox="1"/>
          </xdr:nvSpPr>
          <xdr:spPr>
            <a:xfrm>
              <a:off x="1243280" y="3178773"/>
              <a:ext cx="285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GB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19">
              <a:extLst>
                <a:ext uri="{FF2B5EF4-FFF2-40B4-BE49-F238E27FC236}">
                  <a16:creationId xmlns:a16="http://schemas.microsoft.com/office/drawing/2014/main" id="{C0208B9F-23C7-C174-5232-C155290CB2CE}"/>
                </a:ext>
              </a:extLst>
            </xdr:cNvPr>
            <xdr:cNvSpPr txBox="1"/>
          </xdr:nvSpPr>
          <xdr:spPr>
            <a:xfrm>
              <a:off x="1243280" y="3178773"/>
              <a:ext cx="285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𝛽=</a:t>
              </a:r>
              <a:endParaRPr lang="en-GB" sz="1100" b="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184584</xdr:colOff>
      <xdr:row>4</xdr:row>
      <xdr:rowOff>30172</xdr:rowOff>
    </xdr:from>
    <xdr:ext cx="321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8">
              <a:extLst>
                <a:ext uri="{FF2B5EF4-FFF2-40B4-BE49-F238E27FC236}">
                  <a16:creationId xmlns:a16="http://schemas.microsoft.com/office/drawing/2014/main" id="{2DEFC828-DAE3-C2CF-E24C-F3DFA9C9E7B9}"/>
                </a:ext>
              </a:extLst>
            </xdr:cNvPr>
            <xdr:cNvSpPr txBox="1"/>
          </xdr:nvSpPr>
          <xdr:spPr>
            <a:xfrm>
              <a:off x="184584" y="3210694"/>
              <a:ext cx="321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5" name="TextBox 8">
              <a:extLst>
                <a:ext uri="{FF2B5EF4-FFF2-40B4-BE49-F238E27FC236}">
                  <a16:creationId xmlns:a16="http://schemas.microsoft.com/office/drawing/2014/main" id="{2DEFC828-DAE3-C2CF-E24C-F3DFA9C9E7B9}"/>
                </a:ext>
              </a:extLst>
            </xdr:cNvPr>
            <xdr:cNvSpPr txBox="1"/>
          </xdr:nvSpPr>
          <xdr:spPr>
            <a:xfrm>
              <a:off x="184584" y="3210694"/>
              <a:ext cx="321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𝐶_𝑜=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4</xdr:col>
      <xdr:colOff>60109</xdr:colOff>
      <xdr:row>19</xdr:row>
      <xdr:rowOff>165415</xdr:rowOff>
    </xdr:from>
    <xdr:ext cx="3723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0">
              <a:extLst>
                <a:ext uri="{FF2B5EF4-FFF2-40B4-BE49-F238E27FC236}">
                  <a16:creationId xmlns:a16="http://schemas.microsoft.com/office/drawing/2014/main" id="{D06E3E8A-8421-AEB6-CF08-C68E87CAA518}"/>
                </a:ext>
              </a:extLst>
            </xdr:cNvPr>
            <xdr:cNvSpPr txBox="1"/>
          </xdr:nvSpPr>
          <xdr:spPr>
            <a:xfrm>
              <a:off x="2114196" y="6203437"/>
              <a:ext cx="372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10">
              <a:extLst>
                <a:ext uri="{FF2B5EF4-FFF2-40B4-BE49-F238E27FC236}">
                  <a16:creationId xmlns:a16="http://schemas.microsoft.com/office/drawing/2014/main" id="{D06E3E8A-8421-AEB6-CF08-C68E87CAA518}"/>
                </a:ext>
              </a:extLst>
            </xdr:cNvPr>
            <xdr:cNvSpPr txBox="1"/>
          </xdr:nvSpPr>
          <xdr:spPr>
            <a:xfrm>
              <a:off x="2114196" y="6203437"/>
              <a:ext cx="372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𝑝_11=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4</xdr:col>
      <xdr:colOff>24848</xdr:colOff>
      <xdr:row>13</xdr:row>
      <xdr:rowOff>8282</xdr:rowOff>
    </xdr:from>
    <xdr:to>
      <xdr:col>13</xdr:col>
      <xdr:colOff>8283</xdr:colOff>
      <xdr:row>13</xdr:row>
      <xdr:rowOff>182217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B06804-65C1-9999-F873-3F6286291601}"/>
            </a:ext>
          </a:extLst>
        </xdr:cNvPr>
        <xdr:cNvSpPr/>
      </xdr:nvSpPr>
      <xdr:spPr>
        <a:xfrm>
          <a:off x="2078935" y="4903304"/>
          <a:ext cx="11198087" cy="173935"/>
        </a:xfrm>
        <a:prstGeom prst="rect">
          <a:avLst/>
        </a:prstGeom>
        <a:solidFill>
          <a:srgbClr val="C00000">
            <a:alpha val="3200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246530</xdr:colOff>
      <xdr:row>6</xdr:row>
      <xdr:rowOff>168088</xdr:rowOff>
    </xdr:from>
    <xdr:to>
      <xdr:col>17</xdr:col>
      <xdr:colOff>358588</xdr:colOff>
      <xdr:row>9</xdr:row>
      <xdr:rowOff>179295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D723D2E-EC3E-B00E-C92C-D65C373E93C9}"/>
            </a:ext>
          </a:extLst>
        </xdr:cNvPr>
        <xdr:cNvSpPr/>
      </xdr:nvSpPr>
      <xdr:spPr>
        <a:xfrm>
          <a:off x="13010030" y="3731559"/>
          <a:ext cx="2790264" cy="582707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100" i="1">
              <a:solidFill>
                <a:srgbClr val="C00000"/>
              </a:solidFill>
            </a:rPr>
            <a:t>Historik Data Tabanlı Gün Skoru</a:t>
          </a:r>
          <a:r>
            <a:rPr lang="tr-TR" sz="1100">
              <a:solidFill>
                <a:srgbClr val="C00000"/>
              </a:solidFill>
            </a:rPr>
            <a:t> sayfasında</a:t>
          </a:r>
          <a:r>
            <a:rPr lang="tr-TR" sz="1100" baseline="0">
              <a:solidFill>
                <a:srgbClr val="C00000"/>
              </a:solidFill>
            </a:rPr>
            <a:t> </a:t>
          </a:r>
          <a:r>
            <a:rPr lang="tr-TR" sz="1100">
              <a:solidFill>
                <a:srgbClr val="C00000"/>
              </a:solidFill>
            </a:rPr>
            <a:t>Q9:T9 aralığındaki değerler</a:t>
          </a:r>
          <a:endParaRPr lang="en-GB" sz="1100">
            <a:solidFill>
              <a:srgbClr val="C00000"/>
            </a:solidFill>
          </a:endParaRPr>
        </a:p>
      </xdr:txBody>
    </xdr:sp>
    <xdr:clientData/>
  </xdr:twoCellAnchor>
  <xdr:twoCellAnchor>
    <xdr:from>
      <xdr:col>11</xdr:col>
      <xdr:colOff>1400736</xdr:colOff>
      <xdr:row>9</xdr:row>
      <xdr:rowOff>179295</xdr:rowOff>
    </xdr:from>
    <xdr:to>
      <xdr:col>15</xdr:col>
      <xdr:colOff>173691</xdr:colOff>
      <xdr:row>13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443F1CB-77CD-6DC8-3255-C034C78D6DE9}"/>
            </a:ext>
          </a:extLst>
        </xdr:cNvPr>
        <xdr:cNvCxnSpPr>
          <a:endCxn id="11" idx="2"/>
        </xdr:cNvCxnSpPr>
      </xdr:nvCxnSpPr>
      <xdr:spPr>
        <a:xfrm flipV="1">
          <a:off x="12696265" y="4314266"/>
          <a:ext cx="1708897" cy="58270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F417-4FE0-49F5-9B8E-508E741F9C2A}">
  <dimension ref="A1:V34"/>
  <sheetViews>
    <sheetView showGridLines="0" workbookViewId="0">
      <selection activeCell="F33" sqref="F33"/>
    </sheetView>
  </sheetViews>
  <sheetFormatPr defaultRowHeight="15" x14ac:dyDescent="0.25"/>
  <cols>
    <col min="1" max="1" width="12.140625" bestFit="1" customWidth="1"/>
    <col min="2" max="2" width="12.140625" customWidth="1"/>
    <col min="3" max="6" width="9.140625" style="16"/>
    <col min="9" max="9" width="19.28515625" customWidth="1"/>
    <col min="10" max="13" width="12.140625" customWidth="1"/>
    <col min="16" max="16" width="19.140625" customWidth="1"/>
  </cols>
  <sheetData>
    <row r="1" spans="1:21" ht="28.5" customHeight="1" x14ac:dyDescent="0.25">
      <c r="A1" s="37" t="s">
        <v>7</v>
      </c>
      <c r="B1" s="37"/>
      <c r="C1" s="37"/>
      <c r="D1"/>
      <c r="E1"/>
      <c r="F1"/>
    </row>
    <row r="2" spans="1:21" ht="18.75" x14ac:dyDescent="0.3">
      <c r="A2" s="2" t="s">
        <v>32</v>
      </c>
      <c r="C2"/>
      <c r="D2"/>
      <c r="E2"/>
      <c r="F2"/>
    </row>
    <row r="3" spans="1:21" ht="33" customHeight="1" x14ac:dyDescent="0.25">
      <c r="A3" s="28" t="s">
        <v>28</v>
      </c>
      <c r="I3" s="22"/>
      <c r="J3" s="16"/>
      <c r="K3" s="16"/>
      <c r="L3" s="16"/>
      <c r="M3" s="16"/>
    </row>
    <row r="4" spans="1:21" x14ac:dyDescent="0.25">
      <c r="A4" s="18" t="s">
        <v>8</v>
      </c>
      <c r="B4" s="18" t="s">
        <v>10</v>
      </c>
      <c r="C4" s="21" t="s">
        <v>18</v>
      </c>
      <c r="D4" s="21" t="s">
        <v>19</v>
      </c>
      <c r="E4" s="21" t="s">
        <v>20</v>
      </c>
      <c r="F4" s="21" t="s">
        <v>21</v>
      </c>
      <c r="I4" s="23" t="s">
        <v>23</v>
      </c>
      <c r="J4" s="20" t="s">
        <v>18</v>
      </c>
      <c r="K4" s="20" t="s">
        <v>19</v>
      </c>
      <c r="L4" s="20" t="s">
        <v>20</v>
      </c>
      <c r="M4" s="20" t="s">
        <v>21</v>
      </c>
    </row>
    <row r="5" spans="1:21" x14ac:dyDescent="0.25">
      <c r="A5" s="16" t="s">
        <v>9</v>
      </c>
      <c r="B5" s="16" t="s">
        <v>9</v>
      </c>
      <c r="C5" s="16" t="s">
        <v>9</v>
      </c>
      <c r="D5" s="16" t="s">
        <v>9</v>
      </c>
      <c r="E5" s="16" t="s">
        <v>9</v>
      </c>
      <c r="F5" s="16" t="s">
        <v>9</v>
      </c>
      <c r="I5" t="s">
        <v>11</v>
      </c>
      <c r="J5" s="17">
        <f t="shared" ref="J5:M11" si="0">AVERAGEIF($B:$B,$I5,C:C)</f>
        <v>9.3333333333333339</v>
      </c>
      <c r="K5" s="17">
        <f t="shared" si="0"/>
        <v>7.666666666666667</v>
      </c>
      <c r="L5" s="17">
        <f t="shared" si="0"/>
        <v>7</v>
      </c>
      <c r="M5" s="17">
        <f t="shared" si="0"/>
        <v>12.666666666666666</v>
      </c>
    </row>
    <row r="6" spans="1:21" x14ac:dyDescent="0.25">
      <c r="A6" s="16" t="s">
        <v>9</v>
      </c>
      <c r="B6" s="16" t="s">
        <v>9</v>
      </c>
      <c r="C6" s="16" t="s">
        <v>9</v>
      </c>
      <c r="D6" s="16" t="s">
        <v>9</v>
      </c>
      <c r="E6" s="16" t="s">
        <v>9</v>
      </c>
      <c r="F6" s="16" t="s">
        <v>9</v>
      </c>
      <c r="I6" t="s">
        <v>12</v>
      </c>
      <c r="J6" s="17">
        <f t="shared" si="0"/>
        <v>5.666666666666667</v>
      </c>
      <c r="K6" s="17">
        <f t="shared" si="0"/>
        <v>4.333333333333333</v>
      </c>
      <c r="L6" s="17">
        <f t="shared" si="0"/>
        <v>10</v>
      </c>
      <c r="M6" s="17">
        <f t="shared" si="0"/>
        <v>14.666666666666666</v>
      </c>
    </row>
    <row r="7" spans="1:21" x14ac:dyDescent="0.25">
      <c r="A7" s="16" t="s">
        <v>9</v>
      </c>
      <c r="B7" s="16" t="s">
        <v>9</v>
      </c>
      <c r="C7" s="16" t="s">
        <v>9</v>
      </c>
      <c r="D7" s="16" t="s">
        <v>9</v>
      </c>
      <c r="E7" s="16" t="s">
        <v>9</v>
      </c>
      <c r="F7" s="16" t="s">
        <v>9</v>
      </c>
      <c r="I7" t="s">
        <v>13</v>
      </c>
      <c r="J7" s="17">
        <f t="shared" si="0"/>
        <v>5.333333333333333</v>
      </c>
      <c r="K7" s="17">
        <f t="shared" si="0"/>
        <v>2.6666666666666665</v>
      </c>
      <c r="L7" s="17">
        <f t="shared" si="0"/>
        <v>14</v>
      </c>
      <c r="M7" s="17">
        <f t="shared" si="0"/>
        <v>14</v>
      </c>
      <c r="P7" s="23" t="s">
        <v>25</v>
      </c>
      <c r="Q7" s="20" t="s">
        <v>18</v>
      </c>
      <c r="R7" s="20" t="s">
        <v>19</v>
      </c>
      <c r="S7" s="20" t="s">
        <v>20</v>
      </c>
      <c r="T7" s="20" t="s">
        <v>21</v>
      </c>
      <c r="U7" s="25" t="s">
        <v>24</v>
      </c>
    </row>
    <row r="8" spans="1:21" x14ac:dyDescent="0.25">
      <c r="A8" s="15">
        <v>44851</v>
      </c>
      <c r="B8" s="15" t="s">
        <v>11</v>
      </c>
      <c r="C8" s="16">
        <v>8</v>
      </c>
      <c r="D8" s="16">
        <v>7</v>
      </c>
      <c r="E8" s="16">
        <v>7</v>
      </c>
      <c r="F8" s="16">
        <v>13</v>
      </c>
      <c r="I8" t="s">
        <v>14</v>
      </c>
      <c r="J8" s="17">
        <f t="shared" si="0"/>
        <v>4</v>
      </c>
      <c r="K8" s="17">
        <f t="shared" si="0"/>
        <v>4.666666666666667</v>
      </c>
      <c r="L8" s="17">
        <f t="shared" si="0"/>
        <v>4</v>
      </c>
      <c r="M8" s="17">
        <f t="shared" si="0"/>
        <v>14</v>
      </c>
      <c r="P8" t="s">
        <v>11</v>
      </c>
      <c r="Q8" s="17">
        <f t="shared" ref="Q8:T14" si="1">J5/SUM($J5,$K5,$L5,$M5)</f>
        <v>0.25454545454545457</v>
      </c>
      <c r="R8" s="17">
        <f t="shared" si="1"/>
        <v>0.20909090909090911</v>
      </c>
      <c r="S8" s="17">
        <f t="shared" si="1"/>
        <v>0.19090909090909092</v>
      </c>
      <c r="T8" s="17">
        <f t="shared" si="1"/>
        <v>0.34545454545454546</v>
      </c>
      <c r="U8" s="24">
        <f>SUM(Q8:T8)</f>
        <v>1</v>
      </c>
    </row>
    <row r="9" spans="1:21" x14ac:dyDescent="0.25">
      <c r="A9" s="15">
        <v>44852</v>
      </c>
      <c r="B9" s="15" t="s">
        <v>12</v>
      </c>
      <c r="C9" s="16">
        <v>5</v>
      </c>
      <c r="D9" s="16">
        <v>5</v>
      </c>
      <c r="E9" s="16">
        <v>10</v>
      </c>
      <c r="F9" s="16">
        <v>17</v>
      </c>
      <c r="I9" t="s">
        <v>15</v>
      </c>
      <c r="J9" s="17">
        <f t="shared" si="0"/>
        <v>16.666666666666668</v>
      </c>
      <c r="K9" s="17">
        <f t="shared" si="0"/>
        <v>13</v>
      </c>
      <c r="L9" s="17">
        <f t="shared" si="0"/>
        <v>2.6666666666666665</v>
      </c>
      <c r="M9" s="17">
        <f t="shared" si="0"/>
        <v>18</v>
      </c>
      <c r="P9" t="s">
        <v>12</v>
      </c>
      <c r="Q9" s="17">
        <f t="shared" si="1"/>
        <v>0.16346153846153849</v>
      </c>
      <c r="R9" s="17">
        <f t="shared" si="1"/>
        <v>0.125</v>
      </c>
      <c r="S9" s="17">
        <f t="shared" si="1"/>
        <v>0.28846153846153849</v>
      </c>
      <c r="T9" s="17">
        <f t="shared" si="1"/>
        <v>0.42307692307692307</v>
      </c>
      <c r="U9" s="24">
        <f t="shared" ref="U9:U14" si="2">SUM(Q9:T9)</f>
        <v>1</v>
      </c>
    </row>
    <row r="10" spans="1:21" x14ac:dyDescent="0.25">
      <c r="A10" s="15">
        <v>44853</v>
      </c>
      <c r="B10" s="15" t="s">
        <v>13</v>
      </c>
      <c r="C10" s="16">
        <v>4</v>
      </c>
      <c r="D10" s="16">
        <v>2</v>
      </c>
      <c r="E10" s="16">
        <v>14</v>
      </c>
      <c r="F10" s="16">
        <v>12</v>
      </c>
      <c r="I10" t="s">
        <v>16</v>
      </c>
      <c r="J10" s="17">
        <f t="shared" si="0"/>
        <v>18.333333333333332</v>
      </c>
      <c r="K10" s="17">
        <f t="shared" si="0"/>
        <v>14.666666666666666</v>
      </c>
      <c r="L10" s="17">
        <f t="shared" si="0"/>
        <v>2.3333333333333335</v>
      </c>
      <c r="M10" s="17">
        <f t="shared" si="0"/>
        <v>6</v>
      </c>
      <c r="P10" t="s">
        <v>13</v>
      </c>
      <c r="Q10" s="17">
        <f t="shared" si="1"/>
        <v>0.14814814814814814</v>
      </c>
      <c r="R10" s="17">
        <f t="shared" si="1"/>
        <v>7.407407407407407E-2</v>
      </c>
      <c r="S10" s="17">
        <f t="shared" si="1"/>
        <v>0.3888888888888889</v>
      </c>
      <c r="T10" s="17">
        <f t="shared" si="1"/>
        <v>0.3888888888888889</v>
      </c>
      <c r="U10" s="24">
        <f t="shared" si="2"/>
        <v>1</v>
      </c>
    </row>
    <row r="11" spans="1:21" x14ac:dyDescent="0.25">
      <c r="A11" s="15">
        <v>44854</v>
      </c>
      <c r="B11" s="15" t="s">
        <v>14</v>
      </c>
      <c r="C11" s="16">
        <v>5</v>
      </c>
      <c r="D11" s="16">
        <v>4</v>
      </c>
      <c r="E11" s="16">
        <v>3</v>
      </c>
      <c r="F11" s="16">
        <v>13</v>
      </c>
      <c r="I11" t="s">
        <v>17</v>
      </c>
      <c r="J11" s="17">
        <f t="shared" si="0"/>
        <v>28.333333333333332</v>
      </c>
      <c r="K11" s="17">
        <f t="shared" si="0"/>
        <v>21.666666666666668</v>
      </c>
      <c r="L11" s="17">
        <f t="shared" si="0"/>
        <v>2</v>
      </c>
      <c r="M11" s="17">
        <f t="shared" si="0"/>
        <v>3.3333333333333335</v>
      </c>
      <c r="P11" t="s">
        <v>14</v>
      </c>
      <c r="Q11" s="17">
        <f t="shared" si="1"/>
        <v>0.15</v>
      </c>
      <c r="R11" s="26">
        <f t="shared" si="1"/>
        <v>0.17500000000000002</v>
      </c>
      <c r="S11" s="17">
        <f t="shared" si="1"/>
        <v>0.15</v>
      </c>
      <c r="T11" s="17">
        <f t="shared" si="1"/>
        <v>0.52500000000000002</v>
      </c>
      <c r="U11" s="24">
        <f t="shared" si="2"/>
        <v>1</v>
      </c>
    </row>
    <row r="12" spans="1:21" x14ac:dyDescent="0.25">
      <c r="A12" s="15">
        <v>44855</v>
      </c>
      <c r="B12" s="15" t="s">
        <v>15</v>
      </c>
      <c r="C12" s="16">
        <v>17</v>
      </c>
      <c r="D12" s="16">
        <v>14</v>
      </c>
      <c r="E12" s="16">
        <v>3</v>
      </c>
      <c r="F12" s="16">
        <v>19</v>
      </c>
      <c r="P12" t="s">
        <v>15</v>
      </c>
      <c r="Q12" s="17">
        <f t="shared" si="1"/>
        <v>0.33112582781456956</v>
      </c>
      <c r="R12" s="17">
        <f t="shared" si="1"/>
        <v>0.25827814569536423</v>
      </c>
      <c r="S12" s="17">
        <f t="shared" si="1"/>
        <v>5.2980132450331119E-2</v>
      </c>
      <c r="T12" s="17">
        <f t="shared" si="1"/>
        <v>0.35761589403973509</v>
      </c>
      <c r="U12" s="24">
        <f t="shared" si="2"/>
        <v>1</v>
      </c>
    </row>
    <row r="13" spans="1:21" x14ac:dyDescent="0.25">
      <c r="A13" s="15">
        <v>44856</v>
      </c>
      <c r="B13" s="15" t="s">
        <v>16</v>
      </c>
      <c r="C13" s="16">
        <v>21</v>
      </c>
      <c r="D13" s="16">
        <v>16</v>
      </c>
      <c r="E13" s="16">
        <v>3</v>
      </c>
      <c r="F13" s="16">
        <v>4</v>
      </c>
      <c r="P13" t="s">
        <v>16</v>
      </c>
      <c r="Q13" s="17">
        <f t="shared" si="1"/>
        <v>0.44354838709677413</v>
      </c>
      <c r="R13" s="17">
        <f t="shared" si="1"/>
        <v>0.35483870967741932</v>
      </c>
      <c r="S13" s="17">
        <f t="shared" si="1"/>
        <v>5.6451612903225805E-2</v>
      </c>
      <c r="T13" s="17">
        <f t="shared" si="1"/>
        <v>0.14516129032258063</v>
      </c>
      <c r="U13" s="24">
        <f t="shared" si="2"/>
        <v>0.99999999999999989</v>
      </c>
    </row>
    <row r="14" spans="1:21" x14ac:dyDescent="0.25">
      <c r="A14" s="15">
        <v>44857</v>
      </c>
      <c r="B14" s="15" t="s">
        <v>17</v>
      </c>
      <c r="C14" s="16">
        <v>30</v>
      </c>
      <c r="D14" s="16">
        <v>20</v>
      </c>
      <c r="E14" s="16">
        <v>2</v>
      </c>
      <c r="F14" s="16">
        <v>3</v>
      </c>
      <c r="P14" t="s">
        <v>17</v>
      </c>
      <c r="Q14" s="27">
        <f t="shared" si="1"/>
        <v>0.51204819277108427</v>
      </c>
      <c r="R14" s="17">
        <f t="shared" si="1"/>
        <v>0.39156626506024095</v>
      </c>
      <c r="S14" s="17">
        <f t="shared" si="1"/>
        <v>3.614457831325301E-2</v>
      </c>
      <c r="T14" s="17">
        <f t="shared" si="1"/>
        <v>6.0240963855421686E-2</v>
      </c>
      <c r="U14" s="24">
        <f t="shared" si="2"/>
        <v>0.99999999999999989</v>
      </c>
    </row>
    <row r="15" spans="1:21" ht="15" customHeight="1" x14ac:dyDescent="0.25">
      <c r="A15" s="15">
        <v>44858</v>
      </c>
      <c r="B15" s="15" t="s">
        <v>11</v>
      </c>
      <c r="C15" s="16">
        <v>9</v>
      </c>
      <c r="D15" s="16">
        <v>8</v>
      </c>
      <c r="E15" s="16">
        <v>8</v>
      </c>
      <c r="F15" s="16">
        <v>9</v>
      </c>
    </row>
    <row r="16" spans="1:21" x14ac:dyDescent="0.25">
      <c r="A16" s="15">
        <v>44859</v>
      </c>
      <c r="B16" s="15" t="s">
        <v>12</v>
      </c>
      <c r="C16" s="16">
        <v>6</v>
      </c>
      <c r="D16" s="16">
        <v>4</v>
      </c>
      <c r="E16" s="16">
        <v>9</v>
      </c>
      <c r="F16" s="16">
        <v>12</v>
      </c>
    </row>
    <row r="17" spans="1:22" x14ac:dyDescent="0.25">
      <c r="A17" s="15">
        <v>44860</v>
      </c>
      <c r="B17" s="15" t="s">
        <v>13</v>
      </c>
      <c r="C17" s="16">
        <v>6</v>
      </c>
      <c r="D17" s="16">
        <v>2</v>
      </c>
      <c r="E17" s="16">
        <v>15</v>
      </c>
      <c r="F17" s="16">
        <v>13</v>
      </c>
      <c r="T17" s="38" t="s">
        <v>31</v>
      </c>
      <c r="U17" s="38"/>
      <c r="V17" s="38"/>
    </row>
    <row r="18" spans="1:22" x14ac:dyDescent="0.25">
      <c r="A18" s="15">
        <v>44861</v>
      </c>
      <c r="B18" s="15" t="s">
        <v>14</v>
      </c>
      <c r="C18" s="16">
        <v>3</v>
      </c>
      <c r="D18" s="16">
        <v>5</v>
      </c>
      <c r="E18" s="16">
        <v>6</v>
      </c>
      <c r="F18" s="16">
        <v>16</v>
      </c>
      <c r="P18" s="35" t="s">
        <v>39</v>
      </c>
      <c r="Q18" s="35"/>
      <c r="T18" s="38"/>
      <c r="U18" s="38"/>
      <c r="V18" s="38"/>
    </row>
    <row r="19" spans="1:22" x14ac:dyDescent="0.25">
      <c r="A19" s="15">
        <v>44862</v>
      </c>
      <c r="B19" s="15" t="s">
        <v>15</v>
      </c>
      <c r="C19" s="16">
        <v>15</v>
      </c>
      <c r="D19" s="16">
        <v>10</v>
      </c>
      <c r="E19" s="16">
        <v>3</v>
      </c>
      <c r="F19" s="16">
        <v>17</v>
      </c>
      <c r="P19" s="35"/>
      <c r="Q19" s="35"/>
      <c r="T19" s="38"/>
      <c r="U19" s="38"/>
      <c r="V19" s="38"/>
    </row>
    <row r="20" spans="1:22" x14ac:dyDescent="0.25">
      <c r="A20" s="15">
        <v>44863</v>
      </c>
      <c r="B20" s="15" t="s">
        <v>16</v>
      </c>
      <c r="C20" s="16">
        <v>17</v>
      </c>
      <c r="D20" s="16">
        <v>15</v>
      </c>
      <c r="E20" s="16">
        <v>2</v>
      </c>
      <c r="F20" s="16">
        <v>8</v>
      </c>
      <c r="P20" s="35"/>
      <c r="Q20" s="35"/>
    </row>
    <row r="21" spans="1:22" x14ac:dyDescent="0.25">
      <c r="A21" s="15">
        <v>44864</v>
      </c>
      <c r="B21" s="15" t="s">
        <v>17</v>
      </c>
      <c r="C21" s="16">
        <v>29</v>
      </c>
      <c r="D21" s="16">
        <v>22</v>
      </c>
      <c r="E21" s="16">
        <v>2</v>
      </c>
      <c r="F21" s="16">
        <v>3</v>
      </c>
      <c r="P21" s="36"/>
      <c r="Q21" s="36"/>
    </row>
    <row r="22" spans="1:22" x14ac:dyDescent="0.25">
      <c r="A22" s="15">
        <v>44865</v>
      </c>
      <c r="B22" s="15" t="s">
        <v>11</v>
      </c>
      <c r="C22" s="16">
        <v>11</v>
      </c>
      <c r="D22" s="16">
        <v>8</v>
      </c>
      <c r="E22" s="16">
        <v>6</v>
      </c>
      <c r="F22" s="16">
        <v>16</v>
      </c>
    </row>
    <row r="23" spans="1:22" x14ac:dyDescent="0.25">
      <c r="A23" s="15">
        <v>44866</v>
      </c>
      <c r="B23" s="15" t="s">
        <v>12</v>
      </c>
      <c r="C23" s="16">
        <v>6</v>
      </c>
      <c r="D23" s="16">
        <v>4</v>
      </c>
      <c r="E23" s="16">
        <v>11</v>
      </c>
      <c r="F23" s="16">
        <v>15</v>
      </c>
    </row>
    <row r="24" spans="1:22" x14ac:dyDescent="0.25">
      <c r="A24" s="15">
        <v>44867</v>
      </c>
      <c r="B24" s="15" t="s">
        <v>13</v>
      </c>
      <c r="C24" s="16">
        <v>6</v>
      </c>
      <c r="D24" s="16">
        <v>4</v>
      </c>
      <c r="E24" s="16">
        <v>13</v>
      </c>
      <c r="F24" s="16">
        <v>17</v>
      </c>
    </row>
    <row r="25" spans="1:22" x14ac:dyDescent="0.25">
      <c r="A25" s="15">
        <v>44868</v>
      </c>
      <c r="B25" s="15" t="s">
        <v>14</v>
      </c>
      <c r="C25" s="16">
        <v>4</v>
      </c>
      <c r="D25" s="16">
        <v>5</v>
      </c>
      <c r="E25" s="16">
        <v>3</v>
      </c>
      <c r="F25" s="16">
        <v>13</v>
      </c>
    </row>
    <row r="26" spans="1:22" x14ac:dyDescent="0.25">
      <c r="A26" s="15">
        <v>44869</v>
      </c>
      <c r="B26" s="15" t="s">
        <v>15</v>
      </c>
      <c r="C26" s="16">
        <v>18</v>
      </c>
      <c r="D26" s="16">
        <v>15</v>
      </c>
      <c r="E26" s="16">
        <v>2</v>
      </c>
      <c r="F26" s="16">
        <v>18</v>
      </c>
    </row>
    <row r="27" spans="1:22" x14ac:dyDescent="0.25">
      <c r="A27" s="15">
        <v>44870</v>
      </c>
      <c r="B27" s="15" t="s">
        <v>16</v>
      </c>
      <c r="C27" s="16">
        <v>17</v>
      </c>
      <c r="D27" s="16">
        <v>13</v>
      </c>
      <c r="E27" s="16">
        <v>2</v>
      </c>
      <c r="F27" s="16">
        <v>6</v>
      </c>
    </row>
    <row r="28" spans="1:22" x14ac:dyDescent="0.25">
      <c r="A28" s="15">
        <v>44871</v>
      </c>
      <c r="B28" s="15" t="s">
        <v>17</v>
      </c>
      <c r="C28" s="16">
        <v>26</v>
      </c>
      <c r="D28" s="16">
        <v>23</v>
      </c>
      <c r="E28" s="16">
        <v>2</v>
      </c>
      <c r="F28" s="16">
        <v>4</v>
      </c>
    </row>
    <row r="29" spans="1:22" x14ac:dyDescent="0.25">
      <c r="I29" s="19" t="s">
        <v>22</v>
      </c>
    </row>
    <row r="30" spans="1:22" x14ac:dyDescent="0.25">
      <c r="I30" s="38" t="s">
        <v>29</v>
      </c>
      <c r="J30" s="38"/>
      <c r="K30" s="38"/>
      <c r="L30" s="38"/>
      <c r="M30" s="38"/>
    </row>
    <row r="31" spans="1:22" x14ac:dyDescent="0.25">
      <c r="I31" s="38"/>
      <c r="J31" s="38"/>
      <c r="K31" s="38"/>
      <c r="L31" s="38"/>
      <c r="M31" s="38"/>
    </row>
    <row r="32" spans="1:22" x14ac:dyDescent="0.25">
      <c r="I32" s="38" t="s">
        <v>30</v>
      </c>
      <c r="J32" s="38"/>
      <c r="K32" s="38"/>
      <c r="L32" s="38"/>
      <c r="M32" s="38"/>
    </row>
    <row r="33" spans="9:13" x14ac:dyDescent="0.25">
      <c r="I33" s="38"/>
      <c r="J33" s="38"/>
      <c r="K33" s="38"/>
      <c r="L33" s="38"/>
      <c r="M33" s="38"/>
    </row>
    <row r="34" spans="9:13" x14ac:dyDescent="0.25">
      <c r="I34" s="38"/>
      <c r="J34" s="38"/>
      <c r="K34" s="38"/>
      <c r="L34" s="38"/>
      <c r="M34" s="38"/>
    </row>
  </sheetData>
  <mergeCells count="6">
    <mergeCell ref="P18:Q20"/>
    <mergeCell ref="P21:Q21"/>
    <mergeCell ref="A1:C1"/>
    <mergeCell ref="T17:V19"/>
    <mergeCell ref="I32:M34"/>
    <mergeCell ref="I30:M31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12EB-D6BD-478A-A794-B00A22B24B57}">
  <sheetPr>
    <outlinePr summaryRight="0"/>
  </sheetPr>
  <dimension ref="A1:H17"/>
  <sheetViews>
    <sheetView showGridLines="0" zoomScaleNormal="100" workbookViewId="0">
      <selection sqref="A1:C1"/>
    </sheetView>
  </sheetViews>
  <sheetFormatPr defaultRowHeight="15" x14ac:dyDescent="0.25"/>
  <cols>
    <col min="1" max="1" width="9.140625" customWidth="1"/>
  </cols>
  <sheetData>
    <row r="1" spans="1:8" ht="28.5" customHeight="1" x14ac:dyDescent="0.25">
      <c r="A1" s="37" t="s">
        <v>7</v>
      </c>
      <c r="B1" s="37"/>
      <c r="C1" s="37"/>
    </row>
    <row r="2" spans="1:8" ht="18.75" x14ac:dyDescent="0.3">
      <c r="A2" s="2" t="s">
        <v>32</v>
      </c>
    </row>
    <row r="7" spans="1:8" ht="15" customHeight="1" x14ac:dyDescent="0.25"/>
    <row r="8" spans="1:8" ht="15" customHeight="1" x14ac:dyDescent="0.25"/>
    <row r="9" spans="1:8" ht="15" customHeight="1" x14ac:dyDescent="0.25"/>
    <row r="11" spans="1:8" ht="15" customHeight="1" x14ac:dyDescent="0.25">
      <c r="A11" s="39" t="s">
        <v>6</v>
      </c>
      <c r="B11" s="39"/>
      <c r="C11" s="39"/>
      <c r="D11" s="39"/>
      <c r="E11" s="39"/>
      <c r="F11" s="39"/>
      <c r="G11" s="39"/>
      <c r="H11" s="39"/>
    </row>
    <row r="12" spans="1:8" x14ac:dyDescent="0.25">
      <c r="A12" s="39"/>
      <c r="B12" s="39"/>
      <c r="C12" s="39"/>
      <c r="D12" s="39"/>
      <c r="E12" s="39"/>
      <c r="F12" s="39"/>
      <c r="G12" s="39"/>
      <c r="H12" s="39"/>
    </row>
    <row r="13" spans="1:8" x14ac:dyDescent="0.25">
      <c r="A13" s="39"/>
      <c r="B13" s="39"/>
      <c r="C13" s="39"/>
      <c r="D13" s="39"/>
      <c r="E13" s="39"/>
      <c r="F13" s="39"/>
      <c r="G13" s="39"/>
      <c r="H13" s="39"/>
    </row>
    <row r="14" spans="1:8" x14ac:dyDescent="0.25">
      <c r="A14" s="39"/>
      <c r="B14" s="39"/>
      <c r="C14" s="39"/>
      <c r="D14" s="39"/>
      <c r="E14" s="39"/>
      <c r="F14" s="39"/>
      <c r="G14" s="39"/>
      <c r="H14" s="39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2">
    <mergeCell ref="A11:H14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E5B1-6A39-4318-B34A-ECA4AB543E94}">
  <sheetPr>
    <outlinePr summaryRight="0"/>
  </sheetPr>
  <dimension ref="A1:T25"/>
  <sheetViews>
    <sheetView tabSelected="1" topLeftCell="A4" zoomScaleNormal="100" workbookViewId="0">
      <selection activeCell="G22" sqref="G22:G24"/>
    </sheetView>
  </sheetViews>
  <sheetFormatPr defaultRowHeight="15" x14ac:dyDescent="0.25"/>
  <cols>
    <col min="1" max="1" width="7" customWidth="1"/>
    <col min="2" max="3" width="7.7109375" customWidth="1"/>
    <col min="4" max="4" width="8.7109375" customWidth="1"/>
    <col min="5" max="5" width="28.7109375" customWidth="1"/>
    <col min="6" max="6" width="50.42578125" customWidth="1"/>
    <col min="7" max="7" width="7.28515625" customWidth="1"/>
    <col min="8" max="8" width="18.85546875" customWidth="1"/>
    <col min="9" max="9" width="7.28515625" customWidth="1"/>
    <col min="10" max="10" width="18.85546875" customWidth="1"/>
    <col min="11" max="11" width="7.28515625" customWidth="1"/>
    <col min="12" max="12" width="22" customWidth="1"/>
    <col min="13" max="13" width="7.28515625" customWidth="1"/>
    <col min="14" max="14" width="5.7109375" customWidth="1"/>
  </cols>
  <sheetData>
    <row r="1" spans="1:20" ht="18.75" x14ac:dyDescent="0.3">
      <c r="A1" s="9" t="s">
        <v>0</v>
      </c>
    </row>
    <row r="2" spans="1:20" ht="201.75" customHeight="1" x14ac:dyDescent="0.3">
      <c r="A2" s="2"/>
    </row>
    <row r="3" spans="1:20" x14ac:dyDescent="0.25">
      <c r="A3" s="8"/>
    </row>
    <row r="4" spans="1:20" x14ac:dyDescent="0.25">
      <c r="B4" s="3">
        <v>4</v>
      </c>
      <c r="D4" s="14">
        <v>0.2</v>
      </c>
    </row>
    <row r="5" spans="1:20" x14ac:dyDescent="0.25">
      <c r="B5" s="3">
        <v>100</v>
      </c>
      <c r="D5" s="14">
        <v>0.4</v>
      </c>
      <c r="E5" t="s">
        <v>36</v>
      </c>
    </row>
    <row r="6" spans="1:20" x14ac:dyDescent="0.25">
      <c r="E6" t="s">
        <v>37</v>
      </c>
    </row>
    <row r="8" spans="1:20" x14ac:dyDescent="0.25">
      <c r="A8" s="10" t="s">
        <v>26</v>
      </c>
    </row>
    <row r="9" spans="1:20" x14ac:dyDescent="0.25">
      <c r="A9" s="10" t="s">
        <v>27</v>
      </c>
    </row>
    <row r="10" spans="1:20" x14ac:dyDescent="0.25">
      <c r="A10" s="10"/>
    </row>
    <row r="11" spans="1:20" x14ac:dyDescent="0.25">
      <c r="A11" s="10" t="s">
        <v>33</v>
      </c>
    </row>
    <row r="12" spans="1:20" ht="15" customHeight="1" x14ac:dyDescent="0.25">
      <c r="A12" s="10"/>
      <c r="C12" s="4"/>
      <c r="D12" s="4"/>
      <c r="E12" s="4"/>
      <c r="F12" s="4"/>
      <c r="G12" s="4"/>
      <c r="I12" s="4"/>
      <c r="J12" s="4"/>
      <c r="K12" s="4"/>
      <c r="L12" s="4"/>
      <c r="M12" s="4"/>
      <c r="N12" s="4"/>
    </row>
    <row r="13" spans="1:20" x14ac:dyDescent="0.25">
      <c r="B13" s="4"/>
      <c r="C13" s="4"/>
      <c r="D13" s="4"/>
      <c r="E13" s="65">
        <v>1</v>
      </c>
      <c r="F13" s="65"/>
      <c r="G13" s="65"/>
      <c r="H13" s="60">
        <v>2</v>
      </c>
      <c r="I13" s="60"/>
      <c r="J13" s="65">
        <v>3</v>
      </c>
      <c r="K13" s="65"/>
      <c r="L13" s="60">
        <v>4</v>
      </c>
      <c r="M13" s="60"/>
      <c r="N13" s="4"/>
    </row>
    <row r="14" spans="1:20" ht="15" customHeight="1" x14ac:dyDescent="0.25">
      <c r="A14" s="3" t="s">
        <v>1</v>
      </c>
      <c r="C14" s="60" t="s">
        <v>34</v>
      </c>
      <c r="D14" s="60"/>
      <c r="E14" s="61">
        <f>'Historik Data Tabanlı Gün Skoru'!Q9</f>
        <v>0.16346153846153849</v>
      </c>
      <c r="F14" s="61"/>
      <c r="G14" s="62"/>
      <c r="H14" s="63">
        <f>'Historik Data Tabanlı Gün Skoru'!R9</f>
        <v>0.125</v>
      </c>
      <c r="I14" s="64"/>
      <c r="J14" s="61">
        <f>'Historik Data Tabanlı Gün Skoru'!S9</f>
        <v>0.28846153846153849</v>
      </c>
      <c r="K14" s="62"/>
      <c r="L14" s="63">
        <f>'Historik Data Tabanlı Gün Skoru'!T9</f>
        <v>0.42307692307692307</v>
      </c>
      <c r="M14" s="64"/>
    </row>
    <row r="15" spans="1:20" x14ac:dyDescent="0.25">
      <c r="A15" s="72">
        <v>0</v>
      </c>
      <c r="B15" s="75" t="s">
        <v>2</v>
      </c>
      <c r="C15" s="75"/>
      <c r="D15" s="75"/>
      <c r="E15" s="42">
        <f>ROUND(E14*100*$D$5+100*(1-$D$5)/$B$4,0)</f>
        <v>22</v>
      </c>
      <c r="F15" s="42"/>
      <c r="G15" s="42"/>
      <c r="H15" s="51">
        <f t="shared" ref="H15" si="0">ROUND(H14*100*$D$5+100*(1-$D$5)/$B$4,0)</f>
        <v>20</v>
      </c>
      <c r="I15" s="51"/>
      <c r="J15" s="42">
        <f t="shared" ref="J15" si="1">ROUND(J14*100*$D$5+100*(1-$D$5)/$B$4,0)</f>
        <v>27</v>
      </c>
      <c r="K15" s="42"/>
      <c r="L15" s="51">
        <f>B5-SUM(E15:K16)</f>
        <v>31</v>
      </c>
      <c r="M15" s="51"/>
      <c r="N15" s="40" t="s">
        <v>35</v>
      </c>
      <c r="O15" s="40"/>
      <c r="P15" s="40"/>
      <c r="Q15" s="40"/>
      <c r="R15" s="40"/>
      <c r="S15" s="40"/>
      <c r="T15" s="40"/>
    </row>
    <row r="16" spans="1:20" x14ac:dyDescent="0.25">
      <c r="A16" s="73"/>
      <c r="B16" s="76"/>
      <c r="C16" s="76"/>
      <c r="D16" s="76"/>
      <c r="E16" s="43"/>
      <c r="F16" s="43"/>
      <c r="G16" s="43"/>
      <c r="H16" s="52"/>
      <c r="I16" s="52"/>
      <c r="J16" s="43"/>
      <c r="K16" s="43"/>
      <c r="L16" s="52"/>
      <c r="M16" s="52"/>
      <c r="N16" s="40"/>
      <c r="O16" s="40"/>
      <c r="P16" s="40"/>
      <c r="Q16" s="40"/>
      <c r="R16" s="40"/>
      <c r="S16" s="40"/>
      <c r="T16" s="40"/>
    </row>
    <row r="17" spans="1:13" x14ac:dyDescent="0.25">
      <c r="A17" s="74"/>
      <c r="B17" s="5" t="s">
        <v>3</v>
      </c>
      <c r="C17" s="5"/>
      <c r="D17" s="5"/>
      <c r="E17" s="44">
        <v>2</v>
      </c>
      <c r="F17" s="44"/>
      <c r="G17" s="44"/>
      <c r="H17" s="53">
        <v>10</v>
      </c>
      <c r="I17" s="53"/>
      <c r="J17" s="44">
        <v>8</v>
      </c>
      <c r="K17" s="44"/>
      <c r="L17" s="53">
        <v>0</v>
      </c>
      <c r="M17" s="53"/>
    </row>
    <row r="18" spans="1:13" x14ac:dyDescent="0.25">
      <c r="A18" s="6"/>
      <c r="B18" s="80" t="str">
        <f>B5&amp;" - ("&amp;E17&amp;" + "&amp;H17&amp;" + "&amp;J17&amp;" + "&amp;L17&amp;") = "&amp;B5-SUM(E17:M17)</f>
        <v>100 - (2 + 10 + 8 + 0) = 80</v>
      </c>
      <c r="C18" s="80"/>
      <c r="D18" s="80"/>
      <c r="E18" s="7"/>
      <c r="F18" s="7"/>
      <c r="G18" s="7"/>
      <c r="H18" s="6"/>
      <c r="I18" s="6"/>
      <c r="J18" s="7"/>
      <c r="K18" s="7"/>
      <c r="L18" s="6"/>
      <c r="M18" s="6"/>
    </row>
    <row r="19" spans="1:13" x14ac:dyDescent="0.25">
      <c r="A19" s="72">
        <v>1</v>
      </c>
      <c r="B19" s="78" t="s">
        <v>4</v>
      </c>
      <c r="C19" s="78"/>
      <c r="D19" s="78"/>
      <c r="E19" s="42" t="str">
        <f>E17&amp;"/"&amp;SUM($E$17:$M$17)&amp;" = "</f>
        <v xml:space="preserve">2/20 = </v>
      </c>
      <c r="F19" s="12"/>
      <c r="G19" s="45">
        <f>ROUND(E17/SUM($E$17:$M$17),2)</f>
        <v>0.1</v>
      </c>
      <c r="H19" s="51"/>
      <c r="I19" s="48">
        <f>ROUND(H17/SUM($E$17:$M$17),2)</f>
        <v>0.5</v>
      </c>
      <c r="J19" s="54"/>
      <c r="K19" s="57">
        <f>ROUND(J17/SUM($E$17:$M$17),2)</f>
        <v>0.4</v>
      </c>
      <c r="L19" s="51"/>
      <c r="M19" s="48">
        <f>ROUND(L17/SUM($E$17:$M$17),2)</f>
        <v>0</v>
      </c>
    </row>
    <row r="20" spans="1:13" x14ac:dyDescent="0.25">
      <c r="A20" s="73"/>
      <c r="B20" s="75"/>
      <c r="C20" s="75"/>
      <c r="D20" s="75"/>
      <c r="E20" s="43"/>
      <c r="F20" s="13"/>
      <c r="G20" s="46"/>
      <c r="H20" s="52"/>
      <c r="I20" s="49"/>
      <c r="J20" s="55"/>
      <c r="K20" s="58"/>
      <c r="L20" s="52"/>
      <c r="M20" s="49"/>
    </row>
    <row r="21" spans="1:13" ht="39" customHeight="1" x14ac:dyDescent="0.25">
      <c r="A21" s="73"/>
      <c r="B21" s="41" t="s">
        <v>38</v>
      </c>
      <c r="C21" s="41"/>
      <c r="D21" s="41"/>
      <c r="E21" s="44"/>
      <c r="F21" s="11"/>
      <c r="G21" s="47"/>
      <c r="H21" s="53"/>
      <c r="I21" s="50"/>
      <c r="J21" s="56"/>
      <c r="K21" s="59"/>
      <c r="L21" s="53"/>
      <c r="M21" s="50"/>
    </row>
    <row r="22" spans="1:13" x14ac:dyDescent="0.25">
      <c r="A22" s="73"/>
      <c r="B22" s="77" t="s">
        <v>2</v>
      </c>
      <c r="C22" s="77"/>
      <c r="D22" s="77"/>
      <c r="E22" s="29" t="str">
        <f>"("&amp;D5&amp;" x 80) x "&amp;ROUND(E14,2)&amp; " +"</f>
        <v>(0.4 x 80) x 0.16 +</v>
      </c>
      <c r="F22" s="32" t="str">
        <f>"Kalan "&amp;B5-SUM($E$17:$M$17)&amp;"'lik kapasitenin yüzde "&amp;D5*100&amp;"'ı genel gün skoruna göre atanıyor"</f>
        <v>Kalan 80'lik kapasitenin yüzde 40'ı genel gün skoruna göre atanıyor</v>
      </c>
      <c r="G22" s="67">
        <f>ROUND(80*$D$5*E14+(80*(1-$D$5)*$D$4*G19)+(80*(1-$D$5)*(1-$D$4)/$B$4),0)</f>
        <v>16</v>
      </c>
      <c r="H22" s="71" t="str">
        <f>ROUND(80*$D$5*H14,1)&amp;"+"&amp;ROUND((80*(1-$D$5)*$D$4*I19),1)&amp;"+"&amp;ROUND((80*(1-$D$5)*(1-$D$4)/$B$4),1)&amp;" ≈ "</f>
        <v xml:space="preserve">4+4.8+9.6 ≈ </v>
      </c>
      <c r="I22" s="66">
        <f>ROUND(80*$D$5*H14+(80*(1-$D$5)*$D$4*I19)+(80*(1-$D$5)*(1-$D$4)/$B$4),0)</f>
        <v>18</v>
      </c>
      <c r="J22" s="68" t="str">
        <f>ROUND(80*$D$5*J14,1)&amp;"+"&amp;ROUND((80*(1-$D$5)*$D$4*K19),1)&amp;"+"&amp;ROUND((80*(1-$D$5)*(1-$D$4)/$B$4),1)&amp;" ≈ "</f>
        <v xml:space="preserve">9.2+3.8+9.6 ≈ </v>
      </c>
      <c r="K22" s="67">
        <f>ROUND(80*$D$5*J14+(80*(1-$D$5)*$D$4*K19)+(80*(1-$D$5)*(1-$D$4)/$B$4),0)</f>
        <v>23</v>
      </c>
      <c r="L22" s="71" t="str">
        <f>80&amp;" - "&amp;G22&amp;" - "&amp;I22&amp;" - "&amp;K22&amp;"="</f>
        <v>80 - 16 - 18 - 23=</v>
      </c>
      <c r="M22" s="66">
        <f>80-SUM(G22,I22,K22)</f>
        <v>23</v>
      </c>
    </row>
    <row r="23" spans="1:13" x14ac:dyDescent="0.25">
      <c r="A23" s="73"/>
      <c r="B23" s="77"/>
      <c r="C23" s="77"/>
      <c r="D23" s="77"/>
      <c r="E23" s="30" t="str">
        <f>"("&amp;(1-D5)&amp;" x 80) x "&amp;D4&amp;" x "&amp;G19&amp; " +"</f>
        <v>(0.6 x 80) x 0.2 x 0.1 +</v>
      </c>
      <c r="F23" s="33" t="str">
        <f>"Kalan "&amp;B5-SUM($E$17:$M$17)&amp;"'lik kapasitenin yüzde "&amp;(1-D5)*100&amp;"'ının, yüzde "&amp;D4*100&amp;"'si performans skoruna göre atanıyor."</f>
        <v>Kalan 80'lik kapasitenin yüzde 60'ının, yüzde 20'si performans skoruna göre atanıyor.</v>
      </c>
      <c r="G23" s="67"/>
      <c r="H23" s="71"/>
      <c r="I23" s="66"/>
      <c r="J23" s="69"/>
      <c r="K23" s="67"/>
      <c r="L23" s="71"/>
      <c r="M23" s="66"/>
    </row>
    <row r="24" spans="1:13" x14ac:dyDescent="0.25">
      <c r="A24" s="73"/>
      <c r="B24" s="77"/>
      <c r="C24" s="77"/>
      <c r="D24" s="77"/>
      <c r="E24" s="31" t="str">
        <f>"("&amp;(1-D5)&amp;" x 80) x "&amp;(1-D4)&amp;" / "&amp;$B$4</f>
        <v>(0.6 x 80) x 0.8 / 4</v>
      </c>
      <c r="F24" s="34" t="str">
        <f>"Kalan "&amp;B5-SUM($E$17:$M$17)&amp;"'lik kapasitenin yüzde "&amp;(1-D5)*100&amp;"'ının, yüzde "&amp;(1-D4)*100&amp;"'i eşit atanıyor."</f>
        <v>Kalan 80'lik kapasitenin yüzde 60'ının, yüzde 80'i eşit atanıyor.</v>
      </c>
      <c r="G24" s="67"/>
      <c r="H24" s="71"/>
      <c r="I24" s="66"/>
      <c r="J24" s="70"/>
      <c r="K24" s="67"/>
      <c r="L24" s="71"/>
      <c r="M24" s="66"/>
    </row>
    <row r="25" spans="1:13" x14ac:dyDescent="0.25">
      <c r="A25" s="74"/>
      <c r="B25" s="5" t="s">
        <v>3</v>
      </c>
      <c r="C25" s="5"/>
      <c r="D25" s="5"/>
      <c r="E25" s="79" t="s">
        <v>5</v>
      </c>
      <c r="F25" s="79"/>
      <c r="G25" s="79"/>
      <c r="H25" s="66" t="s">
        <v>5</v>
      </c>
      <c r="I25" s="66"/>
      <c r="J25" s="67" t="s">
        <v>5</v>
      </c>
      <c r="K25" s="67"/>
      <c r="L25" s="66" t="s">
        <v>5</v>
      </c>
      <c r="M25" s="66"/>
    </row>
  </sheetData>
  <mergeCells count="44">
    <mergeCell ref="H25:I25"/>
    <mergeCell ref="J25:K25"/>
    <mergeCell ref="L25:M25"/>
    <mergeCell ref="A15:A17"/>
    <mergeCell ref="B15:D16"/>
    <mergeCell ref="B22:D24"/>
    <mergeCell ref="H22:H24"/>
    <mergeCell ref="G22:G24"/>
    <mergeCell ref="A19:A25"/>
    <mergeCell ref="B19:D20"/>
    <mergeCell ref="E25:G25"/>
    <mergeCell ref="E17:G17"/>
    <mergeCell ref="B18:D18"/>
    <mergeCell ref="L13:M13"/>
    <mergeCell ref="I22:I24"/>
    <mergeCell ref="K22:K24"/>
    <mergeCell ref="M22:M24"/>
    <mergeCell ref="J22:J24"/>
    <mergeCell ref="L22:L24"/>
    <mergeCell ref="L17:M17"/>
    <mergeCell ref="L15:M16"/>
    <mergeCell ref="J17:K17"/>
    <mergeCell ref="H17:I17"/>
    <mergeCell ref="E13:G13"/>
    <mergeCell ref="H13:I13"/>
    <mergeCell ref="J13:K13"/>
    <mergeCell ref="J15:K16"/>
    <mergeCell ref="H15:I16"/>
    <mergeCell ref="E15:G16"/>
    <mergeCell ref="C14:D14"/>
    <mergeCell ref="E14:G14"/>
    <mergeCell ref="H14:I14"/>
    <mergeCell ref="J14:K14"/>
    <mergeCell ref="L14:M14"/>
    <mergeCell ref="N15:T16"/>
    <mergeCell ref="B21:D21"/>
    <mergeCell ref="E19:E21"/>
    <mergeCell ref="G19:G21"/>
    <mergeCell ref="I19:I21"/>
    <mergeCell ref="H19:H21"/>
    <mergeCell ref="J19:J21"/>
    <mergeCell ref="K19:K21"/>
    <mergeCell ref="L19:L21"/>
    <mergeCell ref="M19:M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Historik Data Tabanlı Gün Skoru</vt:lpstr>
      <vt:lpstr>Sezgisel</vt:lpstr>
      <vt:lpstr>Dinamik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 Mahir Yıldırım</dc:creator>
  <cp:lastModifiedBy>user</cp:lastModifiedBy>
  <dcterms:created xsi:type="dcterms:W3CDTF">2022-08-16T19:16:52Z</dcterms:created>
  <dcterms:modified xsi:type="dcterms:W3CDTF">2023-07-15T10:47:45Z</dcterms:modified>
</cp:coreProperties>
</file>