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Research Transfer Files\Zach\CAFES\"/>
    </mc:Choice>
  </mc:AlternateContent>
  <bookViews>
    <workbookView xWindow="0" yWindow="0" windowWidth="21600" windowHeight="9516" activeTab="1"/>
  </bookViews>
  <sheets>
    <sheet name="Daily Schedule" sheetId="4" r:id="rId1"/>
    <sheet name="Tasks Completed" sheetId="3" r:id="rId2"/>
    <sheet name="Time Intervals" sheetId="2" r:id="rId3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Schedule'!$B$24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52511"/>
</workbook>
</file>

<file path=xl/calcChain.xml><?xml version="1.0" encoding="utf-8"?>
<calcChain xmlns="http://schemas.openxmlformats.org/spreadsheetml/2006/main">
  <c r="B20" i="3" l="1"/>
  <c r="A20" i="3"/>
  <c r="A23" i="3" l="1"/>
  <c r="D14" i="3"/>
  <c r="D16" i="3"/>
  <c r="D15" i="3"/>
  <c r="F2" i="4" l="1"/>
  <c r="F47" i="4" s="1"/>
  <c r="H3" i="4" l="1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E31" i="2" l="1"/>
  <c r="E30" i="4"/>
  <c r="E3" i="4"/>
  <c r="F10" i="4" l="1"/>
  <c r="F15" i="4"/>
  <c r="F17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D3" i="3"/>
  <c r="D4" i="3"/>
  <c r="D5" i="3"/>
  <c r="D6" i="3"/>
  <c r="D7" i="3"/>
  <c r="D8" i="3"/>
  <c r="D9" i="3"/>
  <c r="D10" i="3"/>
  <c r="D11" i="3"/>
  <c r="D12" i="3"/>
  <c r="D13" i="3"/>
  <c r="J6" i="4" l="1"/>
  <c r="E33" i="2"/>
  <c r="E32" i="4"/>
  <c r="F32" i="4" s="1"/>
  <c r="J9" i="4"/>
  <c r="J24" i="4"/>
  <c r="J31" i="4"/>
  <c r="J26" i="4"/>
  <c r="J21" i="4"/>
  <c r="J12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l="1"/>
  <c r="F64" i="4" s="1"/>
  <c r="E65" i="2"/>
  <c r="E65" i="4" l="1"/>
  <c r="F65" i="4" s="1"/>
  <c r="E66" i="2"/>
  <c r="E66" i="4" l="1"/>
  <c r="F66" i="4" s="1"/>
  <c r="E67" i="2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<sst xmlns="http://schemas.openxmlformats.org/spreadsheetml/2006/main" count="51" uniqueCount="40">
  <si>
    <t>Break</t>
  </si>
  <si>
    <t>Month</t>
  </si>
  <si>
    <t>Year</t>
  </si>
  <si>
    <t>Day</t>
  </si>
  <si>
    <t>VIEW SCHEDULE</t>
  </si>
  <si>
    <t>WEEK AT A GLANCE</t>
  </si>
  <si>
    <t>DATE</t>
  </si>
  <si>
    <t>TIME</t>
  </si>
  <si>
    <t>DESCRIPTION</t>
  </si>
  <si>
    <t>UNIQUE VALUE (CALCULATED)</t>
  </si>
  <si>
    <t>HIGHLIGHT IN SCHEDULE:</t>
  </si>
  <si>
    <t>Select to add a new event</t>
  </si>
  <si>
    <t>Select to edit time intervals</t>
  </si>
  <si>
    <t>Start time</t>
  </si>
  <si>
    <t>Interval</t>
  </si>
  <si>
    <t>End time</t>
  </si>
  <si>
    <t>Time</t>
  </si>
  <si>
    <t>EDIT TIME TABLE</t>
  </si>
  <si>
    <t>Select to View Daily Schedule</t>
  </si>
  <si>
    <t>Time Intervals</t>
  </si>
  <si>
    <t>15 MIN</t>
  </si>
  <si>
    <t>January</t>
  </si>
  <si>
    <t>Hours</t>
  </si>
  <si>
    <t>Totals</t>
  </si>
  <si>
    <t>Days</t>
  </si>
  <si>
    <t>Rate</t>
  </si>
  <si>
    <t>Amount</t>
  </si>
  <si>
    <t>Tasks Completed</t>
  </si>
  <si>
    <t>CAFES Tracker</t>
  </si>
  <si>
    <t>SCHEDULE CONTROLS</t>
  </si>
  <si>
    <t>Agency Export to CSV (contin)</t>
  </si>
  <si>
    <t>Finalized improvments to Monique's work on FM.org</t>
  </si>
  <si>
    <t>Began implementing basic SEO FM.org</t>
  </si>
  <si>
    <t xml:space="preserve">FM.org SEO contin </t>
  </si>
  <si>
    <t>Improved Documentation process for Time Tracking</t>
  </si>
  <si>
    <t>Meet With Danya (ETA)</t>
  </si>
  <si>
    <t>CSV Export Issues</t>
  </si>
  <si>
    <t>Work with Bill to Resolve Export Issues</t>
  </si>
  <si>
    <t xml:space="preserve">paid </t>
  </si>
  <si>
    <t>Paid?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</si>
</sst>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0"/>
        <bgColor auto="1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</borders>
  <cellStyleXfs count="33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3" fillId="0" borderId="0" applyFill="0" applyBorder="0" applyAlignment="0" applyProtection="0"/>
    <xf numFmtId="41" fontId="13" fillId="0" borderId="0" applyFill="0" applyBorder="0" applyAlignment="0" applyProtection="0"/>
    <xf numFmtId="44" fontId="13" fillId="0" borderId="0" applyFill="0" applyBorder="0" applyAlignment="0" applyProtection="0"/>
    <xf numFmtId="42" fontId="13" fillId="0" borderId="0" applyFill="0" applyBorder="0" applyAlignment="0" applyProtection="0"/>
    <xf numFmtId="9" fontId="13" fillId="0" borderId="0" applyFill="0" applyBorder="0" applyAlignment="0" applyProtection="0"/>
    <xf numFmtId="0" fontId="13" fillId="8" borderId="9" applyNumberFormat="0" applyAlignment="0" applyProtection="0"/>
    <xf numFmtId="164" fontId="13" fillId="0" borderId="0" applyFill="0">
      <alignment horizontal="left" indent="1"/>
    </xf>
    <xf numFmtId="0" fontId="10" fillId="0" borderId="0">
      <alignment horizontal="center" vertical="top"/>
    </xf>
    <xf numFmtId="0" fontId="7" fillId="0" borderId="0">
      <alignment horizontal="center" vertical="center"/>
    </xf>
    <xf numFmtId="14" fontId="13" fillId="0" borderId="0">
      <alignment horizontal="left" vertical="center" indent="1"/>
    </xf>
    <xf numFmtId="0" fontId="13" fillId="0" borderId="0">
      <alignment horizontal="left" vertical="center" indent="1"/>
    </xf>
    <xf numFmtId="0" fontId="14" fillId="2" borderId="0">
      <alignment vertical="center"/>
    </xf>
    <xf numFmtId="0" fontId="12" fillId="5" borderId="1" applyNumberFormat="0" applyFont="0">
      <alignment horizontal="left" vertical="center"/>
    </xf>
    <xf numFmtId="0" fontId="11" fillId="0" borderId="0">
      <alignment horizontal="left" indent="3"/>
    </xf>
    <xf numFmtId="0" fontId="11" fillId="6" borderId="10">
      <alignment horizontal="left" vertical="center" indent="1"/>
    </xf>
    <xf numFmtId="0" fontId="4" fillId="4" borderId="11">
      <alignment horizontal="center" vertical="center" wrapText="1"/>
      <protection locked="0"/>
    </xf>
    <xf numFmtId="0" fontId="12" fillId="4" borderId="12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9" fillId="0" borderId="0">
      <alignment horizontal="left" vertical="center" wrapText="1" indent="5"/>
    </xf>
    <xf numFmtId="0" fontId="15" fillId="4" borderId="13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2" fillId="5" borderId="4">
      <alignment horizontal="left" vertical="center"/>
    </xf>
    <xf numFmtId="0" fontId="12" fillId="5" borderId="14">
      <alignment horizontal="left" vertical="center"/>
    </xf>
    <xf numFmtId="0" fontId="12" fillId="5" borderId="6">
      <alignment horizontal="left" vertical="center"/>
    </xf>
    <xf numFmtId="0" fontId="4" fillId="0" borderId="15">
      <alignment horizontal="center" vertical="center" wrapText="1"/>
    </xf>
    <xf numFmtId="0" fontId="16" fillId="0" borderId="0" applyNumberFormat="0" applyFill="0" applyBorder="0" applyAlignment="0" applyProtection="0">
      <alignment vertical="center"/>
    </xf>
    <xf numFmtId="0" fontId="16" fillId="0" borderId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 applyProtection="1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2" fillId="7" borderId="7" xfId="4" applyBorder="1" applyAlignment="1">
      <alignment horizontal="left" vertical="center" indent="1"/>
    </xf>
    <xf numFmtId="0" fontId="2" fillId="7" borderId="8" xfId="4" applyBorder="1" applyAlignment="1">
      <alignment horizontal="left" vertical="center" indent="1"/>
    </xf>
    <xf numFmtId="0" fontId="6" fillId="0" borderId="0" xfId="1" applyFill="1" applyAlignment="1">
      <alignment horizontal="left" vertical="center"/>
    </xf>
    <xf numFmtId="164" fontId="13" fillId="0" borderId="0" xfId="11">
      <alignment horizontal="left" indent="1"/>
    </xf>
    <xf numFmtId="14" fontId="13" fillId="0" borderId="0" xfId="14">
      <alignment horizontal="left" vertical="center" indent="1"/>
    </xf>
    <xf numFmtId="0" fontId="13" fillId="0" borderId="0" xfId="15">
      <alignment horizontal="left" vertical="center" indent="1"/>
    </xf>
    <xf numFmtId="0" fontId="14" fillId="2" borderId="0" xfId="16">
      <alignment vertical="center"/>
    </xf>
    <xf numFmtId="0" fontId="12" fillId="5" borderId="1" xfId="17">
      <alignment horizontal="left" vertical="center"/>
    </xf>
    <xf numFmtId="0" fontId="11" fillId="0" borderId="0" xfId="18">
      <alignment horizontal="left" indent="3"/>
    </xf>
    <xf numFmtId="0" fontId="9" fillId="0" borderId="0" xfId="23">
      <alignment horizontal="left" vertical="center" wrapText="1" indent="5"/>
    </xf>
    <xf numFmtId="0" fontId="1" fillId="3" borderId="2" xfId="25">
      <alignment horizontal="left" indent="1"/>
    </xf>
    <xf numFmtId="164" fontId="13" fillId="5" borderId="0" xfId="11" applyFill="1">
      <alignment horizontal="left" indent="1"/>
    </xf>
    <xf numFmtId="164" fontId="13" fillId="4" borderId="12" xfId="21" applyNumberFormat="1" applyFont="1" applyAlignment="1">
      <alignment horizontal="left" indent="1"/>
      <protection locked="0"/>
    </xf>
    <xf numFmtId="164" fontId="15" fillId="5" borderId="13" xfId="24" applyNumberFormat="1" applyFill="1" applyAlignment="1">
      <alignment horizontal="left" indent="1"/>
      <protection locked="0"/>
    </xf>
    <xf numFmtId="0" fontId="12" fillId="5" borderId="4" xfId="27">
      <alignment horizontal="left" vertical="center"/>
    </xf>
    <xf numFmtId="0" fontId="12" fillId="5" borderId="14" xfId="28">
      <alignment horizontal="left" vertical="center"/>
    </xf>
    <xf numFmtId="0" fontId="12" fillId="5" borderId="6" xfId="29">
      <alignment horizontal="left" vertical="center"/>
    </xf>
    <xf numFmtId="164" fontId="13" fillId="0" borderId="0" xfId="11" applyFill="1">
      <alignment horizontal="left" indent="1"/>
    </xf>
    <xf numFmtId="164" fontId="13" fillId="0" borderId="0" xfId="11" applyNumberFormat="1" applyFill="1">
      <alignment horizontal="left" indent="1"/>
    </xf>
    <xf numFmtId="0" fontId="6" fillId="0" borderId="0" xfId="1" applyAlignment="1">
      <alignment vertical="center"/>
    </xf>
    <xf numFmtId="164" fontId="13" fillId="5" borderId="1" xfId="17" applyNumberFormat="1" applyFont="1">
      <alignment horizontal="left" vertical="center"/>
    </xf>
    <xf numFmtId="165" fontId="8" fillId="7" borderId="0" xfId="3" applyNumberFormat="1" applyAlignment="1" applyProtection="1">
      <alignment horizontal="left" vertical="center"/>
    </xf>
    <xf numFmtId="0" fontId="16" fillId="0" borderId="0" xfId="31">
      <alignment vertical="center"/>
    </xf>
    <xf numFmtId="0" fontId="11" fillId="6" borderId="10" xfId="19">
      <alignment horizontal="left" vertical="center" indent="1"/>
    </xf>
    <xf numFmtId="0" fontId="2" fillId="10" borderId="0" xfId="23" applyNumberFormat="1" applyFont="1" applyFill="1" applyBorder="1" applyAlignment="1">
      <alignment horizontal="left" vertical="center" wrapText="1" indent="5"/>
    </xf>
    <xf numFmtId="14" fontId="1" fillId="11" borderId="16" xfId="14" applyNumberFormat="1" applyFont="1" applyFill="1" applyBorder="1" applyAlignment="1">
      <alignment horizontal="left" vertical="center" indent="1"/>
    </xf>
    <xf numFmtId="164" fontId="1" fillId="11" borderId="16" xfId="11" applyNumberFormat="1" applyFont="1" applyFill="1" applyBorder="1" applyAlignment="1">
      <alignment horizontal="left" indent="1"/>
    </xf>
    <xf numFmtId="0" fontId="1" fillId="11" borderId="16" xfId="15" applyNumberFormat="1" applyFont="1" applyFill="1" applyBorder="1" applyAlignment="1">
      <alignment horizontal="left" vertical="center" indent="1"/>
    </xf>
    <xf numFmtId="14" fontId="13" fillId="0" borderId="0" xfId="14" applyFill="1">
      <alignment horizontal="left" vertical="center" indent="1"/>
    </xf>
    <xf numFmtId="0" fontId="0" fillId="0" borderId="0" xfId="15" applyFont="1" applyFill="1">
      <alignment horizontal="left" vertical="center" indent="1"/>
    </xf>
    <xf numFmtId="2" fontId="1" fillId="9" borderId="17" xfId="14" applyNumberFormat="1" applyFont="1" applyFill="1" applyBorder="1" applyAlignment="1">
      <alignment horizontal="left" vertical="center" indent="1"/>
    </xf>
    <xf numFmtId="2" fontId="1" fillId="9" borderId="17" xfId="11" applyNumberFormat="1" applyFont="1" applyFill="1" applyBorder="1" applyAlignment="1">
      <alignment horizontal="left" indent="1"/>
    </xf>
    <xf numFmtId="8" fontId="1" fillId="9" borderId="17" xfId="15" applyNumberFormat="1" applyFont="1" applyFill="1" applyBorder="1" applyAlignment="1">
      <alignment horizontal="left" vertical="center" indent="1"/>
    </xf>
    <xf numFmtId="43" fontId="1" fillId="11" borderId="17" xfId="14" applyNumberFormat="1" applyFont="1" applyFill="1" applyBorder="1" applyAlignment="1">
      <alignment horizontal="left" vertical="center" indent="1"/>
    </xf>
    <xf numFmtId="0" fontId="0" fillId="0" borderId="0" xfId="15" applyFo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4" fillId="0" borderId="15" xfId="30">
      <alignment horizontal="center" vertical="center" wrapText="1"/>
    </xf>
    <xf numFmtId="0" fontId="7" fillId="0" borderId="0" xfId="13" applyNumberFormat="1">
      <alignment horizontal="center" vertical="center"/>
    </xf>
    <xf numFmtId="0" fontId="2" fillId="7" borderId="0" xfId="4" applyAlignment="1" applyProtection="1">
      <alignment horizontal="left" vertical="center" indent="5"/>
      <protection locked="0"/>
    </xf>
    <xf numFmtId="0" fontId="10" fillId="0" borderId="0" xfId="12">
      <alignment horizontal="center" vertical="top"/>
    </xf>
    <xf numFmtId="14" fontId="13" fillId="12" borderId="0" xfId="14" applyFill="1">
      <alignment horizontal="left" vertical="center" indent="1"/>
    </xf>
    <xf numFmtId="164" fontId="13" fillId="12" borderId="0" xfId="11" applyFill="1">
      <alignment horizontal="left" indent="1"/>
    </xf>
    <xf numFmtId="0" fontId="0" fillId="12" borderId="0" xfId="15" applyFont="1" applyFill="1">
      <alignment horizontal="left" vertical="center" indent="1"/>
    </xf>
    <xf numFmtId="0" fontId="0" fillId="12" borderId="0" xfId="0" applyFont="1" applyFill="1" applyBorder="1">
      <alignment vertical="center"/>
    </xf>
    <xf numFmtId="0" fontId="0" fillId="12" borderId="0" xfId="0" applyFill="1">
      <alignment vertical="center"/>
    </xf>
  </cellXfs>
  <cellStyles count="33">
    <cellStyle name="Border" xfId="17"/>
    <cellStyle name="Bottom_Border" xfId="21"/>
    <cellStyle name="CheckBox" xfId="20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2"/>
    <cellStyle name="Event_Header" xfId="23"/>
    <cellStyle name="Fill" xfId="16"/>
    <cellStyle name="Heading 1" xfId="2" builtinId="16" customBuiltin="1"/>
    <cellStyle name="Heading 2" xfId="3" builtinId="17" customBuiltin="1"/>
    <cellStyle name="Heading 3" xfId="4" builtinId="18" customBuiltin="1"/>
    <cellStyle name="Highlight" xfId="19"/>
    <cellStyle name="Hyperlink" xfId="31" builtinId="8" customBuiltin="1"/>
    <cellStyle name="Hyperlink 2" xfId="32"/>
    <cellStyle name="Indent" xfId="18"/>
    <cellStyle name="Normal" xfId="0" builtinId="0" customBuiltin="1"/>
    <cellStyle name="Note" xfId="10" builtinId="10" customBuiltin="1"/>
    <cellStyle name="Notes" xfId="30"/>
    <cellStyle name="Percent" xfId="9" builtinId="5" customBuiltin="1"/>
    <cellStyle name="Style 1" xfId="26"/>
    <cellStyle name="Table_Date" xfId="14"/>
    <cellStyle name="Table_Details" xfId="15"/>
    <cellStyle name="Time" xfId="11"/>
    <cellStyle name="Title" xfId="1" builtinId="15" customBuiltin="1"/>
    <cellStyle name="Top_border" xfId="24"/>
    <cellStyle name="Week_Bottom_Corner" xfId="29"/>
    <cellStyle name="Week_Details" xfId="27"/>
    <cellStyle name="Week_Right_Corner" xfId="28"/>
    <cellStyle name="Weekday" xfId="25"/>
  </cellStyles>
  <dxfs count="22">
    <dxf>
      <fill>
        <patternFill patternType="none">
          <bgColor auto="1"/>
        </patternFill>
      </fill>
    </dxf>
    <dxf>
      <numFmt numFmtId="164" formatCode="[$-409]h:mm\ AM/PM;@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21"/>
      <tableStyleElement type="headerRow" dxfId="20"/>
      <tableStyleElement type="firstRowStripe" dxfId="19"/>
      <tableStyleElement type="secondRowStripe" dxfId="18"/>
    </tableStyle>
    <tableStyle name="Time Intervals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sks Completed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4309" y="231675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=""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=""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=""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96258</xdr:colOff>
      <xdr:row>19</xdr:row>
      <xdr:rowOff>153184</xdr:rowOff>
    </xdr:from>
    <xdr:to>
      <xdr:col>2</xdr:col>
      <xdr:colOff>663948</xdr:colOff>
      <xdr:row>20</xdr:row>
      <xdr:rowOff>158113</xdr:rowOff>
    </xdr:to>
    <xdr:grpSp>
      <xdr:nvGrpSpPr>
        <xdr:cNvPr id="111" name="Add Event" descr="Select to add a new event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279138" y="4245124"/>
          <a:ext cx="1710690" cy="195429"/>
          <a:chOff x="341252" y="4786144"/>
          <a:chExt cx="1381125" cy="195429"/>
        </a:xfrm>
      </xdr:grpSpPr>
      <xdr:sp macro="" textlink="">
        <xdr:nvSpPr>
          <xdr:cNvPr id="112" name="Rounded Rectangle 111">
            <a:hlinkClick xmlns:r="http://schemas.openxmlformats.org/officeDocument/2006/relationships" r:id="rId1"/>
            <a:extLst>
              <a:ext uri="{FF2B5EF4-FFF2-40B4-BE49-F238E27FC236}">
                <a16:creationId xmlns=""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41252" y="478614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/ADD TASKS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=""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06330"/>
            <a:ext cx="195205" cy="175243"/>
            <a:chOff x="32" y="-33"/>
            <a:chExt cx="20" cy="560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=""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=""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" y="-33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3160" y="382350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=""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=""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=""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38350" y="522835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=""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=""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=""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=""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=""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=""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=""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=""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=""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=""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=""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=""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=""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=""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=""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909094" y="532360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=""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=""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=""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0</xdr:colOff>
      <xdr:row>1</xdr:row>
      <xdr:rowOff>19915</xdr:rowOff>
    </xdr:from>
    <xdr:to>
      <xdr:col>11</xdr:col>
      <xdr:colOff>377978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494520" y="522835"/>
          <a:ext cx="377978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=""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=""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=""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85725</xdr:rowOff>
    </xdr:from>
    <xdr:to>
      <xdr:col>0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104775" y="58864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=""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=""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123825</xdr:colOff>
      <xdr:row>1</xdr:row>
      <xdr:rowOff>85725</xdr:rowOff>
    </xdr:from>
    <xdr:to>
      <xdr:col>1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=""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1739265" y="58864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=""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=""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2</xdr:col>
      <xdr:colOff>123825</xdr:colOff>
      <xdr:row>1</xdr:row>
      <xdr:rowOff>95250</xdr:rowOff>
    </xdr:from>
    <xdr:to>
      <xdr:col>2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=""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3110865" y="59817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=""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=""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2</xdr:col>
      <xdr:colOff>167640</xdr:colOff>
      <xdr:row>0</xdr:row>
      <xdr:rowOff>144780</xdr:rowOff>
    </xdr:from>
    <xdr:to>
      <xdr:col>2</xdr:col>
      <xdr:colOff>1878330</xdr:colOff>
      <xdr:row>0</xdr:row>
      <xdr:rowOff>340209</xdr:rowOff>
    </xdr:to>
    <xdr:grpSp>
      <xdr:nvGrpSpPr>
        <xdr:cNvPr id="13" name="Add Event" descr="Select to add a new event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3154680" y="144780"/>
          <a:ext cx="1710690" cy="195429"/>
          <a:chOff x="341252" y="4786144"/>
          <a:chExt cx="1381125" cy="195429"/>
        </a:xfrm>
      </xdr:grpSpPr>
      <xdr:sp macro="" textlink="">
        <xdr:nvSpPr>
          <xdr:cNvPr id="14" name="Rounded Rectangle 13">
            <a:extLst>
              <a:ext uri="{FF2B5EF4-FFF2-40B4-BE49-F238E27FC236}">
                <a16:creationId xmlns=""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41252" y="478614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Back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To Daily</a:t>
            </a:r>
            <a:endParaRPr lang="en-US" sz="1000" b="1">
              <a:solidFill>
                <a:schemeClr val="tx2"/>
              </a:solidFill>
            </a:endParaRP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="" xmlns:a16="http://schemas.microsoft.com/office/drawing/2014/main" id="{00000000-0008-0000-0000-000073000000}"/>
              </a:ext>
            </a:extLst>
          </xdr:cNvPr>
          <xdr:cNvSpPr>
            <a:spLocks noChangeArrowheads="1"/>
          </xdr:cNvSpPr>
        </xdr:nvSpPr>
        <xdr:spPr bwMode="auto">
          <a:xfrm>
            <a:off x="347125" y="4829174"/>
            <a:ext cx="146404" cy="15239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2</xdr:col>
      <xdr:colOff>228600</xdr:colOff>
      <xdr:row>0</xdr:row>
      <xdr:rowOff>160021</xdr:rowOff>
    </xdr:from>
    <xdr:to>
      <xdr:col>2</xdr:col>
      <xdr:colOff>396240</xdr:colOff>
      <xdr:row>0</xdr:row>
      <xdr:rowOff>313079</xdr:rowOff>
    </xdr:to>
    <xdr:grpSp>
      <xdr:nvGrpSpPr>
        <xdr:cNvPr id="18" name="View Schedule Icon" descr="Calendar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3215640" y="160021"/>
          <a:ext cx="167640" cy="153058"/>
          <a:chOff x="61" y="204"/>
          <a:chExt cx="31" cy="120"/>
        </a:xfrm>
      </xdr:grpSpPr>
      <xdr:sp macro="" textlink="">
        <xdr:nvSpPr>
          <xdr:cNvPr id="19" name="Rectangle 9">
            <a:extLst>
              <a:ext uri="{FF2B5EF4-FFF2-40B4-BE49-F238E27FC236}">
                <a16:creationId xmlns=""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" name="Rectangle 10">
            <a:extLst>
              <a:ext uri="{FF2B5EF4-FFF2-40B4-BE49-F238E27FC236}">
                <a16:creationId xmlns=""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1" name="Freeform 11">
            <a:extLst>
              <a:ext uri="{FF2B5EF4-FFF2-40B4-BE49-F238E27FC236}">
                <a16:creationId xmlns=""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=""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37485" y="58976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=""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=""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=""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=""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2445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=""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=""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=""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=""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=""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=""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=""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=""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=""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=""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=""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=""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=""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=""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=""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=""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0078" y="3460264"/>
          <a:ext cx="171069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=""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=""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=""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=""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=""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83389" y="3015840"/>
          <a:ext cx="171127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=""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=""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=""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=""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=""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69054"/>
          <a:ext cx="295835" cy="27913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=""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=""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=""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3:F75" headerRowCount="0" totalsRowShown="0">
  <tableColumns count="2">
    <tableColumn id="1" name="Time" headerRowDxfId="10" dataCellStyle="Time">
      <calculatedColumnFormula>'Time Intervals'!E3</calculatedColumnFormula>
    </tableColumn>
    <tableColumn id="2" name="Description" headerRowDxfId="9" dataDxfId="8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id="3" name="EventScheduler" displayName="EventScheduler" ref="A2:F16" totalsRowShown="0" headerRowDxfId="7" dataDxfId="6">
  <autoFilter ref="A2:F16"/>
  <tableColumns count="6">
    <tableColumn id="1" name="DATE" dataCellStyle="Table_Date"/>
    <tableColumn id="2" name="TIME" dataCellStyle="Time"/>
    <tableColumn id="3" name="DESCRIPTION" dataCellStyle="Table_Details"/>
    <tableColumn id="4" name="UNIQUE VALUE (CALCULATED)" dataDxfId="5">
      <calculatedColumnFormula>EventScheduler[[#This Row],[DATE]]&amp;"|"&amp;COUNTIF($A$3:A3,A3)</calculatedColumnFormula>
    </tableColumn>
    <tableColumn id="5" name="Hours" dataDxfId="4"/>
    <tableColumn id="6" name="Paid?" dataDxfId="0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id="1" name="Time" displayName="Time" ref="E2:E75" totalsRowShown="0" headerRowCellStyle="Event_Header" dataCellStyle="Time">
  <autoFilter ref="E2:E75"/>
  <tableColumns count="1">
    <tableColumn id="1" name="Time" dataDxfId="1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L75"/>
  <sheetViews>
    <sheetView showGridLines="0" zoomScaleNormal="100" workbookViewId="0">
      <selection activeCell="C18" sqref="C18"/>
    </sheetView>
  </sheetViews>
  <sheetFormatPr defaultRowHeight="14.4" x14ac:dyDescent="0.3"/>
  <cols>
    <col min="1" max="1" width="2.6640625" customWidth="1"/>
    <col min="2" max="3" width="16.6640625" customWidth="1"/>
    <col min="4" max="4" width="2.6640625" customWidth="1"/>
    <col min="5" max="5" width="12.44140625" customWidth="1"/>
    <col min="6" max="6" width="31" customWidth="1"/>
    <col min="7" max="7" width="2.6640625" customWidth="1"/>
    <col min="8" max="8" width="17.6640625" customWidth="1"/>
    <col min="9" max="9" width="12.88671875" customWidth="1"/>
    <col min="10" max="10" width="20.44140625" customWidth="1"/>
    <col min="11" max="11" width="2.6640625" customWidth="1"/>
    <col min="12" max="12" width="38.6640625" customWidth="1"/>
    <col min="13" max="13" width="2.6640625" customWidth="1"/>
  </cols>
  <sheetData>
    <row r="1" spans="2:12" ht="39.9" customHeight="1" x14ac:dyDescent="0.3">
      <c r="B1" s="31" t="s">
        <v>28</v>
      </c>
    </row>
    <row r="2" spans="2:12" ht="27.9" customHeight="1" x14ac:dyDescent="0.3">
      <c r="B2" s="49">
        <f ca="1">IFERROR(DAY(DateVal),"")</f>
        <v>22</v>
      </c>
      <c r="C2" s="49"/>
      <c r="E2" s="18" t="s">
        <v>16</v>
      </c>
      <c r="F2" s="33" t="str">
        <f ca="1">IFERROR(UPPER(TEXT(DATE(ReportYear,MonthNumber,ReportDay),"MMMM D, YYYY")),"")</f>
        <v>JANUARY 22, 2018</v>
      </c>
      <c r="H2" s="10" t="s">
        <v>5</v>
      </c>
      <c r="I2" s="10"/>
      <c r="J2" s="10"/>
      <c r="L2" s="11" t="s">
        <v>27</v>
      </c>
    </row>
    <row r="3" spans="2:12" ht="15" customHeight="1" x14ac:dyDescent="0.3">
      <c r="B3" s="49"/>
      <c r="C3" s="49"/>
      <c r="E3" s="15">
        <f>'Time Intervals'!E3</f>
        <v>0.25</v>
      </c>
      <c r="F3" s="9" t="str">
        <f ca="1">IFERROR(INDEX(EventScheduler[],MATCH(DATEVALUE(DateVal)&amp;DailySchedule[[#This Row],[Time]],LookUpDateAndTime,0),3),"")</f>
        <v/>
      </c>
      <c r="H3" s="22" t="str">
        <f ca="1">IFERROR(TEXT(DATEVALUE(DateVal)+1,"dddd"),"")</f>
        <v>Tuesday</v>
      </c>
      <c r="I3" s="25">
        <f ca="1">IFERROR(INDEX(EventScheduler[],MATCH($H$6&amp;"|"&amp;ROW(A1),EventScheduler[UNIQUE VALUE (CALCULATED)],0),2),"")</f>
        <v>0.70833333333333337</v>
      </c>
      <c r="J3" s="27" t="str">
        <f ca="1">IFERROR(INDEX(EventScheduler[],MATCH($H$6&amp;"|"&amp;ROW(A1),EventScheduler[UNIQUE VALUE (CALCULATED)],0),3),"")</f>
        <v>Meet With Danya (ETA)</v>
      </c>
      <c r="L3" s="48"/>
    </row>
    <row r="4" spans="2:12" ht="15" customHeight="1" x14ac:dyDescent="0.3">
      <c r="B4" s="49"/>
      <c r="C4" s="49"/>
      <c r="E4" s="15">
        <f>'Time Intervals'!E4</f>
        <v>0.26041666666666669</v>
      </c>
      <c r="F4" s="9"/>
      <c r="H4" s="47" t="str">
        <f ca="1">IFERROR(TEXT(DATEVALUE(DateVal)+1,"d"),"")</f>
        <v>23</v>
      </c>
      <c r="I4" s="23" t="str">
        <f ca="1">IFERROR(INDEX(EventScheduler[],MATCH($H$6&amp;"|"&amp;ROW(#REF!),EventScheduler[UNIQUE VALUE (CALCULATED)],0),2),"")</f>
        <v/>
      </c>
      <c r="J4" s="26" t="str">
        <f ca="1">IFERROR(INDEX(EventScheduler[],MATCH($H$6&amp;"|"&amp;ROW(#REF!),EventScheduler[UNIQUE VALUE (CALCULATED)],0),3),"")</f>
        <v/>
      </c>
      <c r="L4" s="48"/>
    </row>
    <row r="5" spans="2:12" ht="15" customHeight="1" x14ac:dyDescent="0.3">
      <c r="B5" s="49"/>
      <c r="C5" s="49"/>
      <c r="E5" s="15">
        <f>'Time Intervals'!E5</f>
        <v>0.27083333333333337</v>
      </c>
      <c r="F5" s="9" t="str">
        <f ca="1">IFERROR(INDEX(EventScheduler[],MATCH(DATEVALUE(DateVal)&amp;DailySchedule[[#This Row],[Time]],LookUpDateAndTime,0),3),"")</f>
        <v/>
      </c>
      <c r="H5" s="47"/>
      <c r="I5" s="23">
        <f ca="1">IFERROR(INDEX(EventScheduler[],MATCH($H$6&amp;"|"&amp;ROW(A2),EventScheduler[UNIQUE VALUE (CALCULATED)],0),2),"")</f>
        <v>0.66666666666666663</v>
      </c>
      <c r="J5" s="26" t="str">
        <f ca="1">IFERROR(INDEX(EventScheduler[],MATCH($H$6&amp;"|"&amp;ROW(A2),EventScheduler[UNIQUE VALUE (CALCULATED)],0),3),"")</f>
        <v>Work with Bill to Resolve Export Issues</v>
      </c>
      <c r="L5" s="48"/>
    </row>
    <row r="6" spans="2:12" ht="15" customHeight="1" x14ac:dyDescent="0.3">
      <c r="B6" s="49"/>
      <c r="C6" s="49"/>
      <c r="E6" s="15">
        <f>'Time Intervals'!E6</f>
        <v>0.28125000000000006</v>
      </c>
      <c r="F6" s="9" t="str">
        <f ca="1">IFERROR(INDEX(EventScheduler[],MATCH(DATEVALUE(DateVal)&amp;DailySchedule[[#This Row],[Time]],LookUpDateAndTime,0),3),"")</f>
        <v/>
      </c>
      <c r="H6" s="3">
        <f ca="1">IFERROR(DateVal+1,"")</f>
        <v>43123</v>
      </c>
      <c r="I6" s="23" t="str">
        <f ca="1">IFERROR(INDEX(EventScheduler[],MATCH($H$6&amp;"|"&amp;ROW(A3),EventScheduler[UNIQUE VALUE (CALCULATED)],0),2),"")</f>
        <v/>
      </c>
      <c r="J6" s="26" t="str">
        <f ca="1">IFERROR(INDEX(EventScheduler[],MATCH($H$6&amp;"|"&amp;ROW(A3),EventScheduler[UNIQUE VALUE (CALCULATED)],0),3),"")</f>
        <v/>
      </c>
      <c r="L6" s="48"/>
    </row>
    <row r="7" spans="2:12" ht="15" customHeight="1" x14ac:dyDescent="0.3">
      <c r="B7" s="51" t="str">
        <f ca="1">IFERROR(TEXT(DateVal,"dddd"),"")</f>
        <v>Monday</v>
      </c>
      <c r="C7" s="51"/>
      <c r="E7" s="15">
        <f>'Time Intervals'!E7</f>
        <v>0.29166666666666674</v>
      </c>
      <c r="F7" s="9" t="str">
        <f ca="1">IFERROR(INDEX(EventScheduler[],MATCH(DATEVALUE(DateVal)&amp;DailySchedule[[#This Row],[Time]],LookUpDateAndTime,0),3),"")</f>
        <v/>
      </c>
      <c r="H7" s="1"/>
      <c r="I7" s="23" t="str">
        <f ca="1">IFERROR(INDEX(EventScheduler[],MATCH($H$6&amp;"|"&amp;ROW(A4),EventScheduler[UNIQUE VALUE (CALCULATED)],0),2),"")</f>
        <v/>
      </c>
      <c r="J7" s="26" t="str">
        <f ca="1">IFERROR(INDEX(EventScheduler[],MATCH($H$6&amp;"|"&amp;ROW(A4),EventScheduler[UNIQUE VALUE (CALCULATED)],0),3),"")</f>
        <v/>
      </c>
      <c r="L7" s="48"/>
    </row>
    <row r="8" spans="2:12" ht="15" customHeight="1" x14ac:dyDescent="0.3">
      <c r="B8" s="51"/>
      <c r="C8" s="51"/>
      <c r="E8" s="15">
        <f>'Time Intervals'!E8</f>
        <v>0.30208333333333343</v>
      </c>
      <c r="F8" s="9" t="str">
        <f ca="1">IFERROR(INDEX(EventScheduler[],MATCH(DATEVALUE(DateVal)&amp;DailySchedule[[#This Row],[Time]],LookUpDateAndTime,0),3),"")</f>
        <v/>
      </c>
      <c r="H8" s="2"/>
      <c r="I8" s="23" t="str">
        <f ca="1">IFERROR(INDEX(EventScheduler[],MATCH($H$6&amp;"|"&amp;ROW(A5),EventScheduler[UNIQUE VALUE (CALCULATED)],0),2),"")</f>
        <v/>
      </c>
      <c r="J8" s="28" t="str">
        <f ca="1">IFERROR(INDEX(EventScheduler[],MATCH($H$6&amp;"|"&amp;ROW(A5),EventScheduler[UNIQUE VALUE (CALCULATED)],0),3),"")</f>
        <v/>
      </c>
      <c r="L8" s="48"/>
    </row>
    <row r="9" spans="2:12" ht="15" customHeight="1" x14ac:dyDescent="0.3">
      <c r="B9" s="51"/>
      <c r="C9" s="51"/>
      <c r="E9" s="15">
        <f>'Time Intervals'!E9</f>
        <v>0.31250000000000011</v>
      </c>
      <c r="F9" s="9" t="str">
        <f ca="1">IFERROR(INDEX(EventScheduler[],MATCH(DATEVALUE(DateVal)&amp;DailySchedule[[#This Row],[Time]],LookUpDateAndTime,0),3),"")</f>
        <v/>
      </c>
      <c r="H9" s="22" t="str">
        <f ca="1">IFERROR(TEXT(DATEVALUE(DateVal)+2,"dddd"),"")</f>
        <v>Wednesday</v>
      </c>
      <c r="I9" s="25"/>
      <c r="J9" s="27" t="str">
        <f ca="1">IFERROR(INDEX(EventScheduler[],MATCH($H$12&amp;"|"&amp;ROW(A1),EventScheduler[UNIQUE VALUE (CALCULATED)],0),3),"")</f>
        <v/>
      </c>
      <c r="L9" s="48"/>
    </row>
    <row r="10" spans="2:12" ht="15" customHeight="1" x14ac:dyDescent="0.3">
      <c r="E10" s="15">
        <f>'Time Intervals'!E10</f>
        <v>0.3229166666666668</v>
      </c>
      <c r="F10" s="9" t="str">
        <f ca="1">IFERROR(INDEX(EventScheduler[],MATCH(DATEVALUE(DateVal)&amp;DailySchedule[[#This Row],[Time]],LookUpDateAndTime,0),3),"")</f>
        <v/>
      </c>
      <c r="H10" s="47" t="str">
        <f ca="1">IFERROR(TEXT(DATEVALUE(DateVal)+2,"d"),"")</f>
        <v>24</v>
      </c>
      <c r="I10" s="23" t="str">
        <f ca="1">IFERROR(INDEX(EventScheduler[],MATCH($H$12&amp;"|"&amp;ROW(#REF!),EventScheduler[UNIQUE VALUE (CALCULATED)],0),2),"")</f>
        <v/>
      </c>
      <c r="J10" s="26" t="str">
        <f ca="1">IFERROR(INDEX(EventScheduler[],MATCH($H$12&amp;"|"&amp;ROW(#REF!),EventScheduler[UNIQUE VALUE (CALCULATED)],0),3),"")</f>
        <v/>
      </c>
      <c r="L10" s="48"/>
    </row>
    <row r="11" spans="2:12" ht="15" customHeight="1" x14ac:dyDescent="0.3">
      <c r="B11" s="50" t="s">
        <v>4</v>
      </c>
      <c r="C11" s="50"/>
      <c r="E11" s="15">
        <f>'Time Intervals'!E11</f>
        <v>0.33333333333333348</v>
      </c>
      <c r="F11" s="9" t="str">
        <f ca="1">IFERROR(INDEX(EventScheduler[],MATCH(DATEVALUE(DateVal)&amp;DailySchedule[[#This Row],[Time]],LookUpDateAndTime,0),3),"")</f>
        <v/>
      </c>
      <c r="H11" s="47"/>
      <c r="I11" s="23" t="str">
        <f ca="1">IFERROR(INDEX(EventScheduler[],MATCH($H$12&amp;"|"&amp;ROW(A2),EventScheduler[UNIQUE VALUE (CALCULATED)],0),2),"")</f>
        <v/>
      </c>
      <c r="J11" s="26" t="str">
        <f ca="1">IFERROR(INDEX(EventScheduler[],MATCH($H$12&amp;"|"&amp;ROW(A2),EventScheduler[UNIQUE VALUE (CALCULATED)],0),3),"")</f>
        <v/>
      </c>
      <c r="L11" s="48"/>
    </row>
    <row r="12" spans="2:12" ht="15" customHeight="1" x14ac:dyDescent="0.3">
      <c r="E12" s="15">
        <f>'Time Intervals'!E12</f>
        <v>0.34375000000000017</v>
      </c>
      <c r="F12" s="9" t="str">
        <f ca="1">IFERROR(INDEX(EventScheduler[],MATCH(DATEVALUE(DateVal)&amp;DailySchedule[[#This Row],[Time]],LookUpDateAndTime,0),3),"")</f>
        <v/>
      </c>
      <c r="H12" s="3">
        <f ca="1">IFERROR(DateVal+2,"")</f>
        <v>43124</v>
      </c>
      <c r="I12" s="23" t="str">
        <f ca="1">IFERROR(INDEX(EventScheduler[],MATCH($H$12&amp;"|"&amp;ROW(A3),EventScheduler[UNIQUE VALUE (CALCULATED)],0),2),"")</f>
        <v/>
      </c>
      <c r="J12" s="26" t="str">
        <f ca="1">IFERROR(INDEX(EventScheduler[],MATCH($H$12&amp;"|"&amp;ROW(A3),EventScheduler[UNIQUE VALUE (CALCULATED)],0),3),"")</f>
        <v/>
      </c>
      <c r="L12" s="48"/>
    </row>
    <row r="13" spans="2:12" ht="15" customHeight="1" x14ac:dyDescent="0.3">
      <c r="B13" s="20" t="s">
        <v>2</v>
      </c>
      <c r="C13" s="19">
        <v>2018</v>
      </c>
      <c r="E13" s="15">
        <f>'Time Intervals'!E13</f>
        <v>0.35416666666666685</v>
      </c>
      <c r="F13" s="9" t="str">
        <f ca="1">IFERROR(INDEX(EventScheduler[],MATCH(DATEVALUE(DateVal)&amp;DailySchedule[[#This Row],[Time]],LookUpDateAndTime,0),3),"")</f>
        <v/>
      </c>
      <c r="H13" s="1"/>
      <c r="I13" s="23" t="str">
        <f ca="1">IFERROR(INDEX(EventScheduler[],MATCH($H$12&amp;"|"&amp;ROW(A4),EventScheduler[UNIQUE VALUE (CALCULATED)],0),2),"")</f>
        <v/>
      </c>
      <c r="J13" s="26" t="str">
        <f ca="1">IFERROR(INDEX(EventScheduler[],MATCH($H$12&amp;"|"&amp;ROW(A4),EventScheduler[UNIQUE VALUE (CALCULATED)],0),3),"")</f>
        <v/>
      </c>
      <c r="L13" s="48"/>
    </row>
    <row r="14" spans="2:12" ht="15" customHeight="1" x14ac:dyDescent="0.3">
      <c r="B14" s="5"/>
      <c r="E14" s="15">
        <f>'Time Intervals'!E14</f>
        <v>0.36458333333333354</v>
      </c>
      <c r="F14" s="9" t="str">
        <f ca="1">IFERROR(INDEX(EventScheduler[],MATCH(DATEVALUE(DateVal)&amp;DailySchedule[[#This Row],[Time]],LookUpDateAndTime,0),3),"")</f>
        <v/>
      </c>
      <c r="H14" s="2"/>
      <c r="I14" s="23" t="str">
        <f ca="1">IFERROR(INDEX(EventScheduler[],MATCH($H$12&amp;"|"&amp;ROW(A5),EventScheduler[UNIQUE VALUE (CALCULATED)],0),2),"")</f>
        <v/>
      </c>
      <c r="J14" s="28" t="str">
        <f ca="1">IFERROR(INDEX(EventScheduler[],MATCH($H$12&amp;"|"&amp;ROW(A5),EventScheduler[UNIQUE VALUE (CALCULATED)],0),3),"")</f>
        <v/>
      </c>
      <c r="L14" s="48"/>
    </row>
    <row r="15" spans="2:12" ht="15" customHeight="1" x14ac:dyDescent="0.3">
      <c r="B15" s="20" t="s">
        <v>1</v>
      </c>
      <c r="C15" s="19" t="s">
        <v>21</v>
      </c>
      <c r="E15" s="15">
        <f>'Time Intervals'!E15</f>
        <v>0.37500000000000022</v>
      </c>
      <c r="F15" s="9" t="str">
        <f ca="1">IFERROR(INDEX(EventScheduler[],MATCH(DATEVALUE(DateVal)&amp;DailySchedule[[#This Row],[Time]],LookUpDateAndTime,0),3),"")</f>
        <v/>
      </c>
      <c r="H15" s="22" t="str">
        <f ca="1">IFERROR(TEXT(DATEVALUE(DateVal)+3,"dddd"),"")</f>
        <v>Thursday</v>
      </c>
      <c r="I15" s="25" t="str">
        <f ca="1">IFERROR(INDEX(EventScheduler[],MATCH($H$18&amp;"|"&amp;ROW(A1),EventScheduler[UNIQUE VALUE (CALCULATED)],0),2),"")</f>
        <v/>
      </c>
      <c r="J15" s="27" t="str">
        <f ca="1">IFERROR(INDEX(EventScheduler[],MATCH($H$18&amp;"|"&amp;ROW(A1),EventScheduler[UNIQUE VALUE (CALCULATED)],0),3),"")</f>
        <v/>
      </c>
      <c r="L15" s="48"/>
    </row>
    <row r="16" spans="2:12" ht="15" customHeight="1" x14ac:dyDescent="0.3">
      <c r="B16" s="5"/>
      <c r="C16" s="4"/>
      <c r="E16" s="15">
        <f>'Time Intervals'!E16</f>
        <v>0.38541666666666691</v>
      </c>
      <c r="F16" s="9" t="str">
        <f ca="1">IFERROR(INDEX(EventScheduler[],MATCH(DATEVALUE(DateVal)&amp;DailySchedule[[#This Row],[Time]],LookUpDateAndTime,0),3),"")</f>
        <v/>
      </c>
      <c r="H16" s="47" t="str">
        <f ca="1">IFERROR(TEXT(DATEVALUE(DateVal)+3,"d"),"")</f>
        <v>25</v>
      </c>
      <c r="I16" s="23" t="str">
        <f ca="1">IFERROR(INDEX(EventScheduler[],MATCH($H$18&amp;"|"&amp;ROW(#REF!),EventScheduler[UNIQUE VALUE (CALCULATED)],0),2),"")</f>
        <v/>
      </c>
      <c r="J16" s="26" t="str">
        <f ca="1">IFERROR(INDEX(EventScheduler[],MATCH($H$18&amp;"|"&amp;ROW(#REF!),EventScheduler[UNIQUE VALUE (CALCULATED)],0),3),"")</f>
        <v/>
      </c>
      <c r="L16" s="48"/>
    </row>
    <row r="17" spans="2:12" ht="15" customHeight="1" x14ac:dyDescent="0.3">
      <c r="B17" s="20" t="s">
        <v>3</v>
      </c>
      <c r="C17" s="19">
        <v>22</v>
      </c>
      <c r="E17" s="15">
        <f>'Time Intervals'!E17</f>
        <v>0.39583333333333359</v>
      </c>
      <c r="F17" s="9" t="str">
        <f ca="1">IFERROR(INDEX(EventScheduler[],MATCH(DATEVALUE(DateVal)&amp;DailySchedule[[#This Row],[Time]],LookUpDateAndTime,0),3),"")</f>
        <v/>
      </c>
      <c r="H17" s="47"/>
      <c r="I17" s="23" t="str">
        <f ca="1">IFERROR(INDEX(EventScheduler[],MATCH($H$18&amp;"|"&amp;ROW(A2),EventScheduler[UNIQUE VALUE (CALCULATED)],0),2),"")</f>
        <v/>
      </c>
      <c r="J17" s="26" t="str">
        <f ca="1">IFERROR(INDEX(EventScheduler[],MATCH($H$18&amp;"|"&amp;ROW(A2),EventScheduler[UNIQUE VALUE (CALCULATED)],0),3),"")</f>
        <v/>
      </c>
      <c r="L17" s="48"/>
    </row>
    <row r="18" spans="2:12" ht="15" customHeight="1" x14ac:dyDescent="0.3">
      <c r="E18" s="15">
        <f>'Time Intervals'!E18</f>
        <v>0.40625000000000028</v>
      </c>
      <c r="F18" s="9" t="str">
        <f ca="1">IFERROR(INDEX(EventScheduler[],MATCH(DATEVALUE(DateVal)&amp;DailySchedule[[#This Row],[Time]],LookUpDateAndTime,0),3),"")</f>
        <v/>
      </c>
      <c r="H18" s="3">
        <f ca="1">IFERROR(DateVal+3,"")</f>
        <v>43125</v>
      </c>
      <c r="I18" s="23" t="str">
        <f ca="1">IFERROR(INDEX(EventScheduler[],MATCH($H$18&amp;"|"&amp;ROW(A3),EventScheduler[UNIQUE VALUE (CALCULATED)],0),2),"")</f>
        <v/>
      </c>
      <c r="J18" s="26" t="str">
        <f ca="1">IFERROR(INDEX(EventScheduler[],MATCH($H$18&amp;"|"&amp;ROW(A3),EventScheduler[UNIQUE VALUE (CALCULATED)],0),3),"")</f>
        <v/>
      </c>
      <c r="L18" s="48"/>
    </row>
    <row r="19" spans="2:12" ht="15" customHeight="1" x14ac:dyDescent="0.3">
      <c r="B19" s="50" t="s">
        <v>29</v>
      </c>
      <c r="C19" s="50"/>
      <c r="E19" s="15">
        <f>'Time Intervals'!E19</f>
        <v>0.41666666666666696</v>
      </c>
      <c r="F19" s="9" t="str">
        <f ca="1">IFERROR(INDEX(EventScheduler[],MATCH(DATEVALUE(DateVal)&amp;DailySchedule[[#This Row],[Time]],LookUpDateAndTime,0),3),"")</f>
        <v/>
      </c>
      <c r="H19" s="1"/>
      <c r="I19" s="23" t="str">
        <f ca="1">IFERROR(INDEX(EventScheduler[],MATCH($H$18&amp;"|"&amp;ROW(A4),EventScheduler[UNIQUE VALUE (CALCULATED)],0),2),"")</f>
        <v/>
      </c>
      <c r="J19" s="26" t="str">
        <f ca="1">IFERROR(INDEX(EventScheduler[],MATCH($H$18&amp;"|"&amp;ROW(A4),EventScheduler[UNIQUE VALUE (CALCULATED)],0),3),"")</f>
        <v/>
      </c>
      <c r="L19" s="48"/>
    </row>
    <row r="20" spans="2:12" ht="15" customHeight="1" x14ac:dyDescent="0.3">
      <c r="E20" s="15">
        <f>'Time Intervals'!E20</f>
        <v>0.42708333333333365</v>
      </c>
      <c r="F20" s="9" t="str">
        <f ca="1">IFERROR(INDEX(EventScheduler[],MATCH(DATEVALUE(DateVal)&amp;DailySchedule[[#This Row],[Time]],LookUpDateAndTime,0),3),"")</f>
        <v/>
      </c>
      <c r="H20" s="2"/>
      <c r="I20" s="23" t="str">
        <f ca="1">IFERROR(INDEX(EventScheduler[],MATCH($H$18&amp;"|"&amp;ROW(A5),EventScheduler[UNIQUE VALUE (CALCULATED)],0),2),"")</f>
        <v/>
      </c>
      <c r="J20" s="28" t="str">
        <f ca="1">IFERROR(INDEX(EventScheduler[],MATCH($H$18&amp;"|"&amp;ROW(A5),EventScheduler[UNIQUE VALUE (CALCULATED)],0),3),"")</f>
        <v/>
      </c>
      <c r="L20" s="48"/>
    </row>
    <row r="21" spans="2:12" ht="15" customHeight="1" x14ac:dyDescent="0.3">
      <c r="B21" s="34" t="s">
        <v>12</v>
      </c>
      <c r="E21" s="15">
        <f>'Time Intervals'!E21</f>
        <v>0.43750000000000033</v>
      </c>
      <c r="F21" s="9" t="str">
        <f ca="1">IFERROR(INDEX(EventScheduler[],MATCH(DATEVALUE(DateVal)&amp;DailySchedule[[#This Row],[Time]],LookUpDateAndTime,0),3),"")</f>
        <v/>
      </c>
      <c r="H21" s="22" t="str">
        <f ca="1">IFERROR(TEXT(DATEVALUE(DateVal)+4,"dddd"),"")</f>
        <v>Friday</v>
      </c>
      <c r="I21" s="25" t="str">
        <f ca="1">IFERROR(INDEX(EventScheduler[],MATCH($H$24&amp;"|"&amp;ROW(A1),EventScheduler[UNIQUE VALUE (CALCULATED)],0),2),"")</f>
        <v/>
      </c>
      <c r="J21" s="27" t="str">
        <f ca="1">IFERROR(INDEX(EventScheduler[],MATCH($H$24&amp;"|"&amp;ROW(A1),EventScheduler[UNIQUE VALUE (CALCULATED)],0),3),"")</f>
        <v/>
      </c>
      <c r="L21" s="48"/>
    </row>
    <row r="22" spans="2:12" ht="15" customHeight="1" x14ac:dyDescent="0.3">
      <c r="E22" s="15">
        <f>'Time Intervals'!E22</f>
        <v>0.44791666666666702</v>
      </c>
      <c r="F22" s="9" t="str">
        <f ca="1">IFERROR(INDEX(EventScheduler[],MATCH(DATEVALUE(DateVal)&amp;DailySchedule[[#This Row],[Time]],LookUpDateAndTime,0),3),"")</f>
        <v/>
      </c>
      <c r="H22" s="47" t="str">
        <f ca="1">IFERROR(TEXT(DATEVALUE(DateVal)+4,"d"),"")</f>
        <v>26</v>
      </c>
      <c r="I22" s="23" t="str">
        <f ca="1">IFERROR(INDEX(EventScheduler[],MATCH($H$24&amp;"|"&amp;ROW(#REF!),EventScheduler[UNIQUE VALUE (CALCULATED)],0),2),"")</f>
        <v/>
      </c>
      <c r="J22" s="26" t="str">
        <f ca="1">IFERROR(INDEX(EventScheduler[],MATCH($H$24&amp;"|"&amp;ROW(#REF!),EventScheduler[UNIQUE VALUE (CALCULATED)],0),3),"")</f>
        <v/>
      </c>
      <c r="L22" s="48"/>
    </row>
    <row r="23" spans="2:12" ht="15" customHeight="1" x14ac:dyDescent="0.3">
      <c r="B23" s="12" t="s">
        <v>10</v>
      </c>
      <c r="C23" s="13"/>
      <c r="E23" s="15">
        <f>'Time Intervals'!E23</f>
        <v>0.4583333333333337</v>
      </c>
      <c r="F23" s="9" t="str">
        <f ca="1">IFERROR(INDEX(EventScheduler[],MATCH(DATEVALUE(DateVal)&amp;DailySchedule[[#This Row],[Time]],LookUpDateAndTime,0),3),"")</f>
        <v/>
      </c>
      <c r="H23" s="47"/>
      <c r="I23" s="23" t="str">
        <f ca="1">IFERROR(INDEX(EventScheduler[],MATCH($H$24&amp;"|"&amp;ROW(A2),EventScheduler[UNIQUE VALUE (CALCULATED)],0),2),"")</f>
        <v/>
      </c>
      <c r="J23" s="26" t="str">
        <f ca="1">IFERROR(INDEX(EventScheduler[],MATCH($H$24&amp;"|"&amp;ROW(A2),EventScheduler[UNIQUE VALUE (CALCULATED)],0),3),"")</f>
        <v/>
      </c>
      <c r="L23" s="48"/>
    </row>
    <row r="24" spans="2:12" ht="15" customHeight="1" x14ac:dyDescent="0.3">
      <c r="B24" s="35" t="s">
        <v>0</v>
      </c>
      <c r="C24" s="35"/>
      <c r="E24" s="15">
        <f>'Time Intervals'!E24</f>
        <v>0.46875000000000039</v>
      </c>
      <c r="F24" s="9" t="str">
        <f ca="1">IFERROR(INDEX(EventScheduler[],MATCH(DATEVALUE(DateVal)&amp;DailySchedule[[#This Row],[Time]],LookUpDateAndTime,0),3),"")</f>
        <v/>
      </c>
      <c r="H24" s="3">
        <f ca="1">IFERROR(DateVal+4,"")</f>
        <v>43126</v>
      </c>
      <c r="I24" s="23" t="str">
        <f ca="1">IFERROR(INDEX(EventScheduler[],MATCH($H$24&amp;"|"&amp;ROW(A3),EventScheduler[UNIQUE VALUE (CALCULATED)],0),2),"")</f>
        <v/>
      </c>
      <c r="J24" s="26" t="str">
        <f ca="1">IFERROR(INDEX(EventScheduler[],MATCH($H$24&amp;"|"&amp;ROW(A3),EventScheduler[UNIQUE VALUE (CALCULATED)],0),3),"")</f>
        <v/>
      </c>
      <c r="L24" s="48"/>
    </row>
    <row r="25" spans="2:12" ht="15" customHeight="1" x14ac:dyDescent="0.3">
      <c r="E25" s="15">
        <f>'Time Intervals'!E25</f>
        <v>0.47916666666666707</v>
      </c>
      <c r="F25" s="9" t="str">
        <f ca="1">IFERROR(INDEX(EventScheduler[],MATCH(DATEVALUE(DateVal)&amp;DailySchedule[[#This Row],[Time]],LookUpDateAndTime,0),3),"")</f>
        <v/>
      </c>
      <c r="H25" s="2"/>
      <c r="I25" s="23" t="str">
        <f ca="1">IFERROR(INDEX(EventScheduler[],MATCH($H$24&amp;"|"&amp;ROW(A4),EventScheduler[UNIQUE VALUE (CALCULATED)],0),2),"")</f>
        <v/>
      </c>
      <c r="J25" s="28" t="str">
        <f ca="1">IFERROR(INDEX(EventScheduler[],MATCH($H$24&amp;"|"&amp;ROW(A4),EventScheduler[UNIQUE VALUE (CALCULATED)],0),3),"")</f>
        <v/>
      </c>
      <c r="L25" s="48"/>
    </row>
    <row r="26" spans="2:12" ht="15" customHeight="1" x14ac:dyDescent="0.3">
      <c r="E26" s="15">
        <f>'Time Intervals'!E26</f>
        <v>0.48958333333333376</v>
      </c>
      <c r="F26" s="9" t="str">
        <f ca="1">IFERROR(INDEX(EventScheduler[],MATCH(DATEVALUE(DateVal)&amp;DailySchedule[[#This Row],[Time]],LookUpDateAndTime,0),3),"")</f>
        <v/>
      </c>
      <c r="H26" s="22" t="str">
        <f ca="1">IFERROR(TEXT(DATEVALUE(DateVal)+5,"dddd"),"")</f>
        <v>Saturday</v>
      </c>
      <c r="I26" s="25" t="str">
        <f ca="1">IFERROR(INDEX(EventScheduler[],MATCH($H$29&amp;"|"&amp;ROW(A1),EventScheduler[UNIQUE VALUE (CALCULATED)],0),2),"")</f>
        <v/>
      </c>
      <c r="J26" s="27" t="str">
        <f ca="1">IFERROR(INDEX(EventScheduler[],MATCH($H$29&amp;"|"&amp;ROW(A1),EventScheduler[UNIQUE VALUE (CALCULATED)],0),3),"")</f>
        <v/>
      </c>
      <c r="L26" s="48"/>
    </row>
    <row r="27" spans="2:12" ht="15" customHeight="1" x14ac:dyDescent="0.3">
      <c r="E27" s="15">
        <f>'Time Intervals'!E27</f>
        <v>0.50000000000000044</v>
      </c>
      <c r="F27" s="9" t="str">
        <f ca="1">IFERROR(INDEX(EventScheduler[],MATCH(DATEVALUE(DateVal)&amp;DailySchedule[[#This Row],[Time]],LookUpDateAndTime,0),3),"")</f>
        <v/>
      </c>
      <c r="H27" s="47" t="str">
        <f ca="1">IFERROR(TEXT(DATEVALUE(DateVal)+5,"d"),"")</f>
        <v>27</v>
      </c>
      <c r="I27" s="23" t="str">
        <f ca="1">IFERROR(INDEX(EventScheduler[],MATCH($H$29&amp;"|"&amp;ROW(#REF!),EventScheduler[UNIQUE VALUE (CALCULATED)],0),2),"")</f>
        <v/>
      </c>
      <c r="J27" s="26" t="str">
        <f ca="1">IFERROR(INDEX(EventScheduler[],MATCH($H$29&amp;"|"&amp;ROW(#REF!),EventScheduler[UNIQUE VALUE (CALCULATED)],0),3),"")</f>
        <v/>
      </c>
      <c r="L27" s="48"/>
    </row>
    <row r="28" spans="2:12" ht="15" customHeight="1" x14ac:dyDescent="0.3">
      <c r="E28" s="15">
        <f>'Time Intervals'!E28</f>
        <v>0.51041666666666707</v>
      </c>
      <c r="F28" s="9" t="str">
        <f ca="1">IFERROR(INDEX(EventScheduler[],MATCH(DATEVALUE(DateVal)&amp;DailySchedule[[#This Row],[Time]],LookUpDateAndTime,0),3),"")</f>
        <v/>
      </c>
      <c r="H28" s="47"/>
      <c r="I28" s="23" t="str">
        <f ca="1">IFERROR(INDEX(EventScheduler[],MATCH($H$29&amp;"|"&amp;ROW(A2),EventScheduler[UNIQUE VALUE (CALCULATED)],0),2),"")</f>
        <v/>
      </c>
      <c r="J28" s="26" t="str">
        <f ca="1">IFERROR(INDEX(EventScheduler[],MATCH($H$29&amp;"|"&amp;ROW(A2),EventScheduler[UNIQUE VALUE (CALCULATED)],0),3),"")</f>
        <v/>
      </c>
      <c r="L28" s="48"/>
    </row>
    <row r="29" spans="2:12" ht="15" customHeight="1" x14ac:dyDescent="0.3">
      <c r="E29" s="15">
        <f>'Time Intervals'!E29</f>
        <v>0.5208333333333337</v>
      </c>
      <c r="F29" s="9" t="str">
        <f ca="1">IFERROR(INDEX(EventScheduler[],MATCH(DATEVALUE(DateVal)&amp;DailySchedule[[#This Row],[Time]],LookUpDateAndTime,0),3),"")</f>
        <v/>
      </c>
      <c r="H29" s="3">
        <f ca="1">IFERROR(DateVal+5,"")</f>
        <v>43127</v>
      </c>
      <c r="I29" s="23" t="str">
        <f ca="1">IFERROR(INDEX(EventScheduler[],MATCH($H$29&amp;"|"&amp;ROW(A3),EventScheduler[UNIQUE VALUE (CALCULATED)],0),2),"")</f>
        <v/>
      </c>
      <c r="J29" s="26" t="str">
        <f ca="1">IFERROR(INDEX(EventScheduler[],MATCH($H$29&amp;"|"&amp;ROW(A3),EventScheduler[UNIQUE VALUE (CALCULATED)],0),3),"")</f>
        <v/>
      </c>
      <c r="L29" s="48"/>
    </row>
    <row r="30" spans="2:12" ht="15" customHeight="1" x14ac:dyDescent="0.3">
      <c r="E30" s="15">
        <f>'Time Intervals'!E30</f>
        <v>0.53125000000000033</v>
      </c>
      <c r="F30" s="9" t="str">
        <f ca="1">IFERROR(INDEX(EventScheduler[],MATCH(DATEVALUE(DateVal)&amp;DailySchedule[[#This Row],[Time]],LookUpDateAndTime,0),3),"")</f>
        <v/>
      </c>
      <c r="H30" s="2"/>
      <c r="I30" s="23" t="str">
        <f ca="1">IFERROR(INDEX(EventScheduler[],MATCH($H$29&amp;"|"&amp;ROW(A4),EventScheduler[UNIQUE VALUE (CALCULATED)],0),2),"")</f>
        <v/>
      </c>
      <c r="J30" s="28" t="str">
        <f ca="1">IFERROR(INDEX(EventScheduler[],MATCH($H$29&amp;"|"&amp;ROW(A4),EventScheduler[UNIQUE VALUE (CALCULATED)],0),3),"")</f>
        <v/>
      </c>
      <c r="L30" s="48"/>
    </row>
    <row r="31" spans="2:12" ht="15" customHeight="1" x14ac:dyDescent="0.3">
      <c r="E31" s="15">
        <f>'Time Intervals'!E31</f>
        <v>0.54166666666666696</v>
      </c>
      <c r="F31" s="9" t="str">
        <f ca="1">IFERROR(INDEX(EventScheduler[],MATCH(DATEVALUE(DateVal)&amp;DailySchedule[[#This Row],[Time]],LookUpDateAndTime,0),3),"")</f>
        <v/>
      </c>
      <c r="H31" s="22" t="str">
        <f ca="1">IFERROR(TEXT(DATEVALUE(DateVal)+6,"dddd"),"")</f>
        <v>Sunday</v>
      </c>
      <c r="I31" s="25" t="str">
        <f ca="1">IFERROR(INDEX(EventScheduler[],MATCH($H$34&amp;"|"&amp;ROW(A1),EventScheduler[UNIQUE VALUE (CALCULATED)],0),2),"")</f>
        <v/>
      </c>
      <c r="J31" s="27" t="str">
        <f ca="1">IFERROR(INDEX(EventScheduler[],MATCH($H$34&amp;"|"&amp;ROW(A1),EventScheduler[UNIQUE VALUE (CALCULATED)],0),3),"")</f>
        <v/>
      </c>
      <c r="L31" s="48"/>
    </row>
    <row r="32" spans="2:12" ht="15" customHeight="1" x14ac:dyDescent="0.3">
      <c r="E32" s="15">
        <f>'Time Intervals'!E32</f>
        <v>0.55208333333333359</v>
      </c>
      <c r="F32" s="9" t="str">
        <f ca="1">IFERROR(INDEX(EventScheduler[],MATCH(DATEVALUE(DateVal)&amp;DailySchedule[[#This Row],[Time]],LookUpDateAndTime,0),3),"")</f>
        <v/>
      </c>
      <c r="H32" s="47" t="str">
        <f ca="1">IFERROR(TEXT(DATEVALUE(DateVal)+6,"d"),"")</f>
        <v>28</v>
      </c>
      <c r="I32" s="23" t="str">
        <f ca="1">IFERROR(INDEX(EventScheduler[],MATCH($H$34&amp;"|"&amp;ROW(#REF!),EventScheduler[UNIQUE VALUE (CALCULATED)],0),2),"")</f>
        <v/>
      </c>
      <c r="J32" s="26" t="str">
        <f ca="1">IFERROR(INDEX(EventScheduler[],MATCH($H$34&amp;"|"&amp;ROW(#REF!),EventScheduler[UNIQUE VALUE (CALCULATED)],0),3),"")</f>
        <v/>
      </c>
      <c r="L32" s="48"/>
    </row>
    <row r="33" spans="5:12" ht="15" customHeight="1" x14ac:dyDescent="0.3">
      <c r="E33" s="15">
        <f>'Time Intervals'!E33</f>
        <v>0.56250000000000022</v>
      </c>
      <c r="F33" s="9" t="str">
        <f ca="1">IFERROR(INDEX(EventScheduler[],MATCH(DATEVALUE(DateVal)&amp;DailySchedule[[#This Row],[Time]],LookUpDateAndTime,0),3),"")</f>
        <v/>
      </c>
      <c r="H33" s="47"/>
      <c r="I33" s="23" t="str">
        <f ca="1">IFERROR(INDEX(EventScheduler[],MATCH($H$34&amp;"|"&amp;ROW(A2),EventScheduler[UNIQUE VALUE (CALCULATED)],0),2),"")</f>
        <v/>
      </c>
      <c r="J33" s="26" t="str">
        <f ca="1">IFERROR(INDEX(EventScheduler[],MATCH($H$34&amp;"|"&amp;ROW(A2),EventScheduler[UNIQUE VALUE (CALCULATED)],0),3),"")</f>
        <v/>
      </c>
      <c r="L33" s="48"/>
    </row>
    <row r="34" spans="5:12" ht="15" customHeight="1" x14ac:dyDescent="0.3">
      <c r="E34" s="15">
        <f>'Time Intervals'!E34</f>
        <v>0.57291666666666685</v>
      </c>
      <c r="F34" s="9" t="str">
        <f ca="1">IFERROR(INDEX(EventScheduler[],MATCH(DATEVALUE(DateVal)&amp;DailySchedule[[#This Row],[Time]],LookUpDateAndTime,0),3),"")</f>
        <v/>
      </c>
      <c r="H34" s="3">
        <f ca="1">IFERROR(DateVal+6,"")</f>
        <v>43128</v>
      </c>
      <c r="I34" s="23" t="str">
        <f ca="1">IFERROR(INDEX(EventScheduler[],MATCH($H$34&amp;"|"&amp;ROW(A3),EventScheduler[UNIQUE VALUE (CALCULATED)],0),2),"")</f>
        <v/>
      </c>
      <c r="J34" s="26" t="str">
        <f ca="1">IFERROR(INDEX(EventScheduler[],MATCH($H$34&amp;"|"&amp;ROW(A3),EventScheduler[UNIQUE VALUE (CALCULATED)],0),3),"")</f>
        <v/>
      </c>
      <c r="L34" s="48"/>
    </row>
    <row r="35" spans="5:12" ht="15" customHeight="1" x14ac:dyDescent="0.3">
      <c r="E35" s="15">
        <f>'Time Intervals'!E35</f>
        <v>0.58333333333333348</v>
      </c>
      <c r="F35" s="9" t="str">
        <f ca="1">IFERROR(INDEX(EventScheduler[],MATCH(DATEVALUE(DateVal)&amp;DailySchedule[[#This Row],[Time]],LookUpDateAndTime,0),3),"")</f>
        <v/>
      </c>
      <c r="H35" s="2"/>
      <c r="I35" s="24" t="str">
        <f ca="1">IFERROR(INDEX(EventScheduler[],MATCH($H$34&amp;"|"&amp;ROW(A4),EventScheduler[UNIQUE VALUE (CALCULATED)],0),2),"")</f>
        <v/>
      </c>
      <c r="J35" s="28" t="str">
        <f ca="1">IFERROR(INDEX(EventScheduler[],MATCH($H$34&amp;"|"&amp;ROW(A4),EventScheduler[UNIQUE VALUE (CALCULATED)],0),3),"")</f>
        <v/>
      </c>
      <c r="L35" s="48"/>
    </row>
    <row r="36" spans="5:12" x14ac:dyDescent="0.3">
      <c r="E36" s="15">
        <f>'Time Intervals'!E36</f>
        <v>0.59375000000000011</v>
      </c>
      <c r="F36" t="str">
        <f ca="1">IFERROR(INDEX(EventScheduler[],MATCH(DATEVALUE(DateVal)&amp;DailySchedule[[#This Row],[Time]],LookUpDateAndTime,0),3),"")</f>
        <v/>
      </c>
    </row>
    <row r="37" spans="5:12" x14ac:dyDescent="0.3">
      <c r="E37" s="15">
        <f>'Time Intervals'!E37</f>
        <v>0.60416666666666674</v>
      </c>
      <c r="F37" t="str">
        <f ca="1">IFERROR(INDEX(EventScheduler[],MATCH(DATEVALUE(DateVal)&amp;DailySchedule[[#This Row],[Time]],LookUpDateAndTime,0),3),"")</f>
        <v/>
      </c>
    </row>
    <row r="38" spans="5:12" x14ac:dyDescent="0.3">
      <c r="E38" s="15">
        <f>'Time Intervals'!E38</f>
        <v>0.61458333333333337</v>
      </c>
      <c r="F38" t="str">
        <f ca="1">IFERROR(INDEX(EventScheduler[],MATCH(DATEVALUE(DateVal)&amp;DailySchedule[[#This Row],[Time]],LookUpDateAndTime,0),3),"")</f>
        <v/>
      </c>
    </row>
    <row r="39" spans="5:12" x14ac:dyDescent="0.3">
      <c r="E39" s="15">
        <f>'Time Intervals'!E39</f>
        <v>0.625</v>
      </c>
      <c r="F39" t="str">
        <f ca="1">IFERROR(INDEX(EventScheduler[],MATCH(DATEVALUE(DateVal)&amp;DailySchedule[[#This Row],[Time]],LookUpDateAndTime,0),3),"")</f>
        <v/>
      </c>
    </row>
    <row r="40" spans="5:12" x14ac:dyDescent="0.3">
      <c r="E40" s="15">
        <f>'Time Intervals'!E40</f>
        <v>0.63541666666666663</v>
      </c>
      <c r="F40" t="str">
        <f ca="1">IFERROR(INDEX(EventScheduler[],MATCH(DATEVALUE(DateVal)&amp;DailySchedule[[#This Row],[Time]],LookUpDateAndTime,0),3),"")</f>
        <v/>
      </c>
    </row>
    <row r="41" spans="5:12" x14ac:dyDescent="0.3">
      <c r="E41" s="15">
        <f>'Time Intervals'!E41</f>
        <v>0.64583333333333326</v>
      </c>
      <c r="F41" t="str">
        <f ca="1">IFERROR(INDEX(EventScheduler[],MATCH(DATEVALUE(DateVal)&amp;DailySchedule[[#This Row],[Time]],LookUpDateAndTime,0),3),"")</f>
        <v/>
      </c>
    </row>
    <row r="42" spans="5:12" x14ac:dyDescent="0.3">
      <c r="E42" s="15">
        <f>'Time Intervals'!E42</f>
        <v>0.65624999999999989</v>
      </c>
      <c r="F42" t="str">
        <f ca="1">IFERROR(INDEX(EventScheduler[],MATCH(DATEVALUE(DateVal)&amp;DailySchedule[[#This Row],[Time]],LookUpDateAndTime,0),3),"")</f>
        <v/>
      </c>
    </row>
    <row r="43" spans="5:12" x14ac:dyDescent="0.3">
      <c r="E43" s="15">
        <f>'Time Intervals'!E43</f>
        <v>0.66666666666666652</v>
      </c>
      <c r="F43" t="str">
        <f ca="1">IFERROR(INDEX(EventScheduler[],MATCH(DATEVALUE(DateVal)&amp;DailySchedule[[#This Row],[Time]],LookUpDateAndTime,0),3),"")</f>
        <v/>
      </c>
    </row>
    <row r="44" spans="5:12" x14ac:dyDescent="0.3">
      <c r="E44" s="15">
        <f>'Time Intervals'!E44</f>
        <v>0.67708333333333315</v>
      </c>
      <c r="F44" t="str">
        <f ca="1">IFERROR(INDEX(EventScheduler[],MATCH(DATEVALUE(DateVal)&amp;DailySchedule[[#This Row],[Time]],LookUpDateAndTime,0),3),"")</f>
        <v/>
      </c>
    </row>
    <row r="45" spans="5:12" x14ac:dyDescent="0.3">
      <c r="E45" s="15">
        <f>'Time Intervals'!E45</f>
        <v>0.68749999999999978</v>
      </c>
      <c r="F45" t="str">
        <f ca="1">IFERROR(INDEX(EventScheduler[],MATCH(DATEVALUE(DateVal)&amp;DailySchedule[[#This Row],[Time]],LookUpDateAndTime,0),3),"")</f>
        <v/>
      </c>
    </row>
    <row r="46" spans="5:12" x14ac:dyDescent="0.3">
      <c r="E46" s="15">
        <f>'Time Intervals'!E46</f>
        <v>0.69791666666666641</v>
      </c>
      <c r="F46" t="str">
        <f ca="1">IFERROR(INDEX(EventScheduler[],MATCH(DATEVALUE(DateVal)&amp;DailySchedule[[#This Row],[Time]],LookUpDateAndTime,0),3),"")</f>
        <v/>
      </c>
    </row>
    <row r="47" spans="5:12" x14ac:dyDescent="0.3">
      <c r="E47" s="15">
        <f>'Time Intervals'!E47</f>
        <v>0.70833333333333304</v>
      </c>
      <c r="F47" t="str">
        <f ca="1">IFERROR(INDEX(EventScheduler[],MATCH(DATEVALUE(DateVal)&amp;DailySchedule[[#This Row],[Time]],LookUpDateAndTime,0),3),"")</f>
        <v/>
      </c>
    </row>
    <row r="48" spans="5:12" x14ac:dyDescent="0.3">
      <c r="E48" s="15">
        <f>'Time Intervals'!E48</f>
        <v>0.71874999999999967</v>
      </c>
      <c r="F48" t="str">
        <f ca="1">IFERROR(INDEX(EventScheduler[],MATCH(DATEVALUE(DateVal)&amp;DailySchedule[[#This Row],[Time]],LookUpDateAndTime,0),3),"")</f>
        <v/>
      </c>
    </row>
    <row r="49" spans="5:6" x14ac:dyDescent="0.3">
      <c r="E49" s="15">
        <f>'Time Intervals'!E49</f>
        <v>0.7291666666666663</v>
      </c>
      <c r="F49" t="str">
        <f ca="1">IFERROR(INDEX(EventScheduler[],MATCH(DATEVALUE(DateVal)&amp;DailySchedule[[#This Row],[Time]],LookUpDateAndTime,0),3),"")</f>
        <v/>
      </c>
    </row>
    <row r="50" spans="5:6" x14ac:dyDescent="0.3">
      <c r="E50" s="15">
        <f>'Time Intervals'!E50</f>
        <v>0.73958333333333293</v>
      </c>
      <c r="F50" t="str">
        <f ca="1">IFERROR(INDEX(EventScheduler[],MATCH(DATEVALUE(DateVal)&amp;DailySchedule[[#This Row],[Time]],LookUpDateAndTime,0),3),"")</f>
        <v/>
      </c>
    </row>
    <row r="51" spans="5:6" x14ac:dyDescent="0.3">
      <c r="E51" s="15">
        <f>'Time Intervals'!E51</f>
        <v>0.74999999999999956</v>
      </c>
      <c r="F51" t="str">
        <f ca="1">IFERROR(INDEX(EventScheduler[],MATCH(DATEVALUE(DateVal)&amp;DailySchedule[[#This Row],[Time]],LookUpDateAndTime,0),3),"")</f>
        <v/>
      </c>
    </row>
    <row r="52" spans="5:6" x14ac:dyDescent="0.3">
      <c r="E52" s="15">
        <f>'Time Intervals'!E52</f>
        <v>0.76041666666666619</v>
      </c>
      <c r="F52" t="str">
        <f ca="1">IFERROR(INDEX(EventScheduler[],MATCH(DATEVALUE(DateVal)&amp;DailySchedule[[#This Row],[Time]],LookUpDateAndTime,0),3),"")</f>
        <v/>
      </c>
    </row>
    <row r="53" spans="5:6" x14ac:dyDescent="0.3">
      <c r="E53" s="15">
        <f>'Time Intervals'!E53</f>
        <v>0.77083333333333282</v>
      </c>
      <c r="F53" t="str">
        <f ca="1">IFERROR(INDEX(EventScheduler[],MATCH(DATEVALUE(DateVal)&amp;DailySchedule[[#This Row],[Time]],LookUpDateAndTime,0),3),"")</f>
        <v/>
      </c>
    </row>
    <row r="54" spans="5:6" x14ac:dyDescent="0.3">
      <c r="E54" s="15">
        <f>'Time Intervals'!E54</f>
        <v>0.78124999999999944</v>
      </c>
      <c r="F54" t="str">
        <f ca="1">IFERROR(INDEX(EventScheduler[],MATCH(DATEVALUE(DateVal)&amp;DailySchedule[[#This Row],[Time]],LookUpDateAndTime,0),3),"")</f>
        <v/>
      </c>
    </row>
    <row r="55" spans="5:6" x14ac:dyDescent="0.3">
      <c r="E55" s="15">
        <f>'Time Intervals'!E55</f>
        <v>0.79166666666666607</v>
      </c>
      <c r="F55" t="str">
        <f ca="1">IFERROR(INDEX(EventScheduler[],MATCH(DATEVALUE(DateVal)&amp;DailySchedule[[#This Row],[Time]],LookUpDateAndTime,0),3),"")</f>
        <v/>
      </c>
    </row>
    <row r="56" spans="5:6" x14ac:dyDescent="0.3">
      <c r="E56" s="15">
        <f>'Time Intervals'!E56</f>
        <v>0.8020833333333327</v>
      </c>
      <c r="F56" t="str">
        <f ca="1">IFERROR(INDEX(EventScheduler[],MATCH(DATEVALUE(DateVal)&amp;DailySchedule[[#This Row],[Time]],LookUpDateAndTime,0),3),"")</f>
        <v/>
      </c>
    </row>
    <row r="57" spans="5:6" x14ac:dyDescent="0.3">
      <c r="E57" s="15">
        <f>'Time Intervals'!E57</f>
        <v>0.81249999999999933</v>
      </c>
      <c r="F57" t="str">
        <f ca="1">IFERROR(INDEX(EventScheduler[],MATCH(DATEVALUE(DateVal)&amp;DailySchedule[[#This Row],[Time]],LookUpDateAndTime,0),3),"")</f>
        <v/>
      </c>
    </row>
    <row r="58" spans="5:6" x14ac:dyDescent="0.3">
      <c r="E58" s="15">
        <f>'Time Intervals'!E58</f>
        <v>0.82291666666666596</v>
      </c>
      <c r="F58" t="str">
        <f ca="1">IFERROR(INDEX(EventScheduler[],MATCH(DATEVALUE(DateVal)&amp;DailySchedule[[#This Row],[Time]],LookUpDateAndTime,0),3),"")</f>
        <v/>
      </c>
    </row>
    <row r="59" spans="5:6" x14ac:dyDescent="0.3">
      <c r="E59" s="15">
        <f>'Time Intervals'!E59</f>
        <v>0.83333333333333259</v>
      </c>
      <c r="F59" t="str">
        <f ca="1">IFERROR(INDEX(EventScheduler[],MATCH(DATEVALUE(DateVal)&amp;DailySchedule[[#This Row],[Time]],LookUpDateAndTime,0),3),"")</f>
        <v/>
      </c>
    </row>
    <row r="60" spans="5:6" x14ac:dyDescent="0.3">
      <c r="E60" s="15">
        <f>'Time Intervals'!E60</f>
        <v>0.84374999999999922</v>
      </c>
      <c r="F60" t="str">
        <f ca="1">IFERROR(INDEX(EventScheduler[],MATCH(DATEVALUE(DateVal)&amp;DailySchedule[[#This Row],[Time]],LookUpDateAndTime,0),3),"")</f>
        <v/>
      </c>
    </row>
    <row r="61" spans="5:6" x14ac:dyDescent="0.3">
      <c r="E61" s="15">
        <f>'Time Intervals'!E61</f>
        <v>0.85416666666666585</v>
      </c>
      <c r="F61" t="str">
        <f ca="1">IFERROR(INDEX(EventScheduler[],MATCH(DATEVALUE(DateVal)&amp;DailySchedule[[#This Row],[Time]],LookUpDateAndTime,0),3),"")</f>
        <v/>
      </c>
    </row>
    <row r="62" spans="5:6" x14ac:dyDescent="0.3">
      <c r="E62" s="15">
        <f>'Time Intervals'!E62</f>
        <v>0.86458333333333248</v>
      </c>
      <c r="F62" t="str">
        <f ca="1">IFERROR(INDEX(EventScheduler[],MATCH(DATEVALUE(DateVal)&amp;DailySchedule[[#This Row],[Time]],LookUpDateAndTime,0),3),"")</f>
        <v/>
      </c>
    </row>
    <row r="63" spans="5:6" x14ac:dyDescent="0.3">
      <c r="E63" s="15">
        <f>'Time Intervals'!E63</f>
        <v>0.87499999999999911</v>
      </c>
      <c r="F63" t="str">
        <f ca="1">IFERROR(INDEX(EventScheduler[],MATCH(DATEVALUE(DateVal)&amp;DailySchedule[[#This Row],[Time]],LookUpDateAndTime,0),3),"")</f>
        <v/>
      </c>
    </row>
    <row r="64" spans="5:6" x14ac:dyDescent="0.3">
      <c r="E64" s="15" t="str">
        <f>'Time Intervals'!E64</f>
        <v/>
      </c>
      <c r="F64" t="str">
        <f ca="1">IFERROR(INDEX(EventScheduler[],MATCH(DATEVALUE(DateVal)&amp;DailySchedule[[#This Row],[Time]],LookUpDateAndTime,0),3),"")</f>
        <v/>
      </c>
    </row>
    <row r="65" spans="5:6" x14ac:dyDescent="0.3">
      <c r="E65" s="15" t="str">
        <f>'Time Intervals'!E65</f>
        <v/>
      </c>
      <c r="F65" t="str">
        <f ca="1">IFERROR(INDEX(EventScheduler[],MATCH(DATEVALUE(DateVal)&amp;DailySchedule[[#This Row],[Time]],LookUpDateAndTime,0),3),"")</f>
        <v/>
      </c>
    </row>
    <row r="66" spans="5:6" x14ac:dyDescent="0.3">
      <c r="E66" s="15" t="str">
        <f>'Time Intervals'!E66</f>
        <v/>
      </c>
      <c r="F66" t="str">
        <f ca="1">IFERROR(INDEX(EventScheduler[],MATCH(DATEVALUE(DateVal)&amp;DailySchedule[[#This Row],[Time]],LookUpDateAndTime,0),3),"")</f>
        <v/>
      </c>
    </row>
    <row r="67" spans="5:6" x14ac:dyDescent="0.3">
      <c r="E67" s="15" t="str">
        <f>'Time Intervals'!E67</f>
        <v/>
      </c>
      <c r="F67" t="str">
        <f ca="1">IFERROR(INDEX(EventScheduler[],MATCH(DATEVALUE(DateVal)&amp;DailySchedule[[#This Row],[Time]],LookUpDateAndTime,0),3),"")</f>
        <v/>
      </c>
    </row>
    <row r="68" spans="5:6" x14ac:dyDescent="0.3">
      <c r="E68" s="15" t="str">
        <f>'Time Intervals'!E68</f>
        <v/>
      </c>
      <c r="F68" t="str">
        <f ca="1">IFERROR(INDEX(EventScheduler[],MATCH(DATEVALUE(DateVal)&amp;DailySchedule[[#This Row],[Time]],LookUpDateAndTime,0),3),"")</f>
        <v/>
      </c>
    </row>
    <row r="69" spans="5:6" x14ac:dyDescent="0.3">
      <c r="E69" s="15" t="str">
        <f>'Time Intervals'!E69</f>
        <v/>
      </c>
      <c r="F69" t="str">
        <f ca="1">IFERROR(INDEX(EventScheduler[],MATCH(DATEVALUE(DateVal)&amp;DailySchedule[[#This Row],[Time]],LookUpDateAndTime,0),3),"")</f>
        <v/>
      </c>
    </row>
    <row r="70" spans="5:6" x14ac:dyDescent="0.3">
      <c r="E70" s="15" t="str">
        <f>'Time Intervals'!E70</f>
        <v/>
      </c>
      <c r="F70" t="str">
        <f ca="1">IFERROR(INDEX(EventScheduler[],MATCH(DATEVALUE(DateVal)&amp;DailySchedule[[#This Row],[Time]],LookUpDateAndTime,0),3),"")</f>
        <v/>
      </c>
    </row>
    <row r="71" spans="5:6" x14ac:dyDescent="0.3">
      <c r="E71" s="15" t="str">
        <f>'Time Intervals'!E71</f>
        <v/>
      </c>
      <c r="F71" t="str">
        <f ca="1">IFERROR(INDEX(EventScheduler[],MATCH(DATEVALUE(DateVal)&amp;DailySchedule[[#This Row],[Time]],LookUpDateAndTime,0),3),"")</f>
        <v/>
      </c>
    </row>
    <row r="72" spans="5:6" x14ac:dyDescent="0.3">
      <c r="E72" s="15" t="str">
        <f>'Time Intervals'!E72</f>
        <v/>
      </c>
      <c r="F72" t="str">
        <f ca="1">IFERROR(INDEX(EventScheduler[],MATCH(DATEVALUE(DateVal)&amp;DailySchedule[[#This Row],[Time]],LookUpDateAndTime,0),3),"")</f>
        <v/>
      </c>
    </row>
    <row r="73" spans="5:6" x14ac:dyDescent="0.3">
      <c r="E73" s="15" t="str">
        <f>'Time Intervals'!E73</f>
        <v/>
      </c>
      <c r="F73" t="str">
        <f ca="1">IFERROR(INDEX(EventScheduler[],MATCH(DATEVALUE(DateVal)&amp;DailySchedule[[#This Row],[Time]],LookUpDateAndTime,0),3),"")</f>
        <v/>
      </c>
    </row>
    <row r="74" spans="5:6" x14ac:dyDescent="0.3">
      <c r="E74" s="15" t="str">
        <f>'Time Intervals'!E74</f>
        <v/>
      </c>
      <c r="F74" t="str">
        <f ca="1">IFERROR(INDEX(EventScheduler[],MATCH(DATEVALUE(DateVal)&amp;DailySchedule[[#This Row],[Time]],LookUpDateAndTime,0),3),"")</f>
        <v/>
      </c>
    </row>
    <row r="75" spans="5:6" x14ac:dyDescent="0.3">
      <c r="E75" s="15" t="str">
        <f>'Time Intervals'!E75</f>
        <v/>
      </c>
      <c r="F75" t="str">
        <f ca="1">IFERROR(INDEX(EventScheduler[],MATCH(DATEVALUE(DateVal)&amp;DailySchedule[[#This Row],[Time]],LookUpDateAndTime,0),3),"")</f>
        <v/>
      </c>
    </row>
  </sheetData>
  <mergeCells count="21">
    <mergeCell ref="B2:C6"/>
    <mergeCell ref="L24:L26"/>
    <mergeCell ref="L27:L29"/>
    <mergeCell ref="L30:L32"/>
    <mergeCell ref="B11:C11"/>
    <mergeCell ref="B19:C19"/>
    <mergeCell ref="H10:H11"/>
    <mergeCell ref="H16:H17"/>
    <mergeCell ref="H22:H23"/>
    <mergeCell ref="H4:H5"/>
    <mergeCell ref="L18:L20"/>
    <mergeCell ref="B7:C9"/>
    <mergeCell ref="L3:L5"/>
    <mergeCell ref="L6:L8"/>
    <mergeCell ref="H27:H28"/>
    <mergeCell ref="L12:L14"/>
    <mergeCell ref="L33:L35"/>
    <mergeCell ref="L9:L11"/>
    <mergeCell ref="L15:L17"/>
    <mergeCell ref="L21:L23"/>
    <mergeCell ref="H32:H33"/>
  </mergeCells>
  <conditionalFormatting sqref="E3:F75">
    <cfRule type="expression" dxfId="13" priority="1">
      <formula>$E3&gt;EndTime</formula>
    </cfRule>
    <cfRule type="expression" dxfId="12" priority="2">
      <formula>$E3=EndTime</formula>
    </cfRule>
    <cfRule type="expression" dxfId="11" priority="3">
      <formula>LOWER(TRIM($F3))=ScheduleHighlight</formula>
    </cfRule>
  </conditionalFormatting>
  <dataValidations count="21">
    <dataValidation allowBlank="1" showInputMessage="1" showErrorMessage="1" prompt="Enter a year in this cell" sqref="C13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/>
    <dataValidation allowBlank="1" showInputMessage="1" showErrorMessage="1" prompt="Enter Notes or To Do list in this column" sqref="L2"/>
    <dataValidation allowBlank="1" showInputMessage="1" showErrorMessage="1" prompt="Automatically updated day based on day entered in cell C17. IF cell C17 is blank, this will default to today's day." sqref="B2:C6"/>
    <dataValidation allowBlank="1" showInputMessage="1" showErrorMessage="1" prompt="Automatically determined day based on the dates entered in cells C13 to C17" sqref="B7:C9"/>
    <dataValidation allowBlank="1" showInputMessage="1" showErrorMessage="1" prompt="Navigational link to Time Intervals worksheet to edit time" sqref="B21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Enter the activity or item to highlight in the schedule" sqref="B24:C24"/>
    <dataValidation allowBlank="1" showInputMessage="1" showErrorMessage="1" prompt="Automatically updated Schedule of times based on Time table definitions in the Time Intervals worksheet. A clock image is in this cell" sqref="E2"/>
    <dataValidation allowBlank="1" showInputMessage="1" showErrorMessage="1" prompt="Automatically updated Time from Event Scheduler is in column I" sqref="I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/>
    <dataValidation allowBlank="1" showInputMessage="1" showErrorMessage="1" prompt="Automatically updated Event details from Event Scheduler is in column J" sqref="J2"/>
    <dataValidation allowBlank="1" showInputMessage="1" showErrorMessage="1" prompt="Enter date, below: Year in cell C13, Month in cell C15 and Day in cell C17" sqref="B11:C11"/>
    <dataValidation allowBlank="1" showInputMessage="1" showErrorMessage="1" prompt="Modify time intervals and add event by selecting the cells below. " sqref="B19:C19"/>
    <dataValidation allowBlank="1" showInputMessage="1" showErrorMessage="1" prompt="Enter the activity or item to be highlighted in the schedule, below." sqref="B23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/>
    <dataValidation allowBlank="1" showInputMessage="1" showErrorMessage="1" prompt="Set the year in the cell at right" sqref="B13"/>
    <dataValidation allowBlank="1" showInputMessage="1" showErrorMessage="1" prompt="Select the month in the cell at right" sqref="B15"/>
    <dataValidation allowBlank="1" showInputMessage="1" showErrorMessage="1" prompt="Set the day in the cell at right" sqref="B17"/>
  </dataValidations>
  <hyperlinks>
    <hyperlink ref="B21" location="'Time Intervals'!A1" tooltip="Select to edit time intervals" display="Select to edit time intervals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A1:F23"/>
  <sheetViews>
    <sheetView showGridLines="0" tabSelected="1" zoomScaleNormal="100" workbookViewId="0">
      <selection activeCell="C13" sqref="C13"/>
    </sheetView>
  </sheetViews>
  <sheetFormatPr defaultRowHeight="14.4" x14ac:dyDescent="0.3"/>
  <cols>
    <col min="1" max="1" width="23.5546875" customWidth="1"/>
    <col min="2" max="2" width="20" customWidth="1"/>
    <col min="3" max="3" width="50" customWidth="1"/>
    <col min="4" max="4" width="10.6640625" hidden="1" customWidth="1"/>
    <col min="5" max="5" width="12.88671875" customWidth="1"/>
    <col min="6" max="6" width="9.109375" customWidth="1"/>
  </cols>
  <sheetData>
    <row r="1" spans="1:6" s="8" customFormat="1" ht="39.9" customHeight="1" x14ac:dyDescent="0.3">
      <c r="A1" s="31" t="s">
        <v>27</v>
      </c>
      <c r="B1" s="14"/>
    </row>
    <row r="2" spans="1:6" s="8" customFormat="1" ht="27.9" customHeight="1" x14ac:dyDescent="0.3">
      <c r="A2" s="21" t="s">
        <v>6</v>
      </c>
      <c r="B2" s="21" t="s">
        <v>7</v>
      </c>
      <c r="C2" s="21" t="s">
        <v>8</v>
      </c>
      <c r="D2" s="6" t="s">
        <v>9</v>
      </c>
      <c r="E2" s="8" t="s">
        <v>22</v>
      </c>
      <c r="F2" s="8" t="s">
        <v>39</v>
      </c>
    </row>
    <row r="3" spans="1:6" s="8" customFormat="1" ht="15" customHeight="1" x14ac:dyDescent="0.3">
      <c r="A3" s="52">
        <v>43112</v>
      </c>
      <c r="B3" s="53">
        <v>0.79166666666666607</v>
      </c>
      <c r="C3" s="54" t="s">
        <v>30</v>
      </c>
      <c r="D3" s="55" t="str">
        <f>EventScheduler[[#This Row],[DATE]]&amp;"|"&amp;COUNTIF($A$3:A3,A3)</f>
        <v>43112|1</v>
      </c>
      <c r="E3" s="56">
        <v>1.5</v>
      </c>
      <c r="F3" s="8" t="s">
        <v>38</v>
      </c>
    </row>
    <row r="4" spans="1:6" s="8" customFormat="1" ht="15" customHeight="1" x14ac:dyDescent="0.3">
      <c r="A4" s="52">
        <v>43113</v>
      </c>
      <c r="B4" s="53">
        <v>0.70833333333333304</v>
      </c>
      <c r="C4" s="54" t="s">
        <v>30</v>
      </c>
      <c r="D4" s="55" t="str">
        <f>EventScheduler[[#This Row],[DATE]]&amp;"|"&amp;COUNTIF($A$3:A4,A4)</f>
        <v>43113|1</v>
      </c>
      <c r="E4" s="56">
        <v>1</v>
      </c>
      <c r="F4" s="8" t="s">
        <v>38</v>
      </c>
    </row>
    <row r="5" spans="1:6" s="8" customFormat="1" ht="15" customHeight="1" x14ac:dyDescent="0.3">
      <c r="A5" s="52">
        <v>43115</v>
      </c>
      <c r="B5" s="53">
        <v>0.74999999999999956</v>
      </c>
      <c r="C5" s="54" t="s">
        <v>31</v>
      </c>
      <c r="D5" s="55" t="str">
        <f>EventScheduler[[#This Row],[DATE]]&amp;"|"&amp;COUNTIF($A$3:A5,A5)</f>
        <v>43115|1</v>
      </c>
      <c r="E5" s="56">
        <v>2</v>
      </c>
      <c r="F5" s="8" t="s">
        <v>38</v>
      </c>
    </row>
    <row r="6" spans="1:6" s="8" customFormat="1" ht="15" customHeight="1" x14ac:dyDescent="0.3">
      <c r="A6" s="52">
        <v>43116</v>
      </c>
      <c r="B6" s="53">
        <v>0.41666666666666696</v>
      </c>
      <c r="C6" s="54" t="s">
        <v>32</v>
      </c>
      <c r="D6" s="55" t="str">
        <f>EventScheduler[[#This Row],[DATE]]&amp;"|"&amp;COUNTIF($A$3:A6,A6)</f>
        <v>43116|1</v>
      </c>
      <c r="E6" s="56">
        <v>2.5</v>
      </c>
      <c r="F6" s="8" t="s">
        <v>38</v>
      </c>
    </row>
    <row r="7" spans="1:6" s="8" customFormat="1" ht="15" customHeight="1" x14ac:dyDescent="0.3">
      <c r="A7" s="52">
        <v>43116</v>
      </c>
      <c r="B7" s="53">
        <v>0.77083333333333282</v>
      </c>
      <c r="C7" s="54" t="s">
        <v>33</v>
      </c>
      <c r="D7" s="55" t="str">
        <f>EventScheduler[[#This Row],[DATE]]&amp;"|"&amp;COUNTIF($A$3:A7,A7)</f>
        <v>43116|2</v>
      </c>
      <c r="E7" s="56">
        <v>2</v>
      </c>
      <c r="F7" s="8" t="s">
        <v>38</v>
      </c>
    </row>
    <row r="8" spans="1:6" s="8" customFormat="1" ht="15.75" customHeight="1" x14ac:dyDescent="0.3">
      <c r="A8" s="52">
        <v>43118</v>
      </c>
      <c r="B8" s="53">
        <v>0.79166666666666607</v>
      </c>
      <c r="C8" s="54" t="s">
        <v>34</v>
      </c>
      <c r="D8" s="55" t="str">
        <f>EventScheduler[[#This Row],[DATE]]&amp;"|"&amp;COUNTIF($A$3:A8,A8)</f>
        <v>43118|1</v>
      </c>
      <c r="E8" s="56">
        <v>0</v>
      </c>
      <c r="F8" s="8" t="s">
        <v>38</v>
      </c>
    </row>
    <row r="9" spans="1:6" s="8" customFormat="1" ht="15" customHeight="1" x14ac:dyDescent="0.3">
      <c r="A9" s="16">
        <v>43109</v>
      </c>
      <c r="B9" s="15">
        <v>0.70833333333333337</v>
      </c>
      <c r="C9" s="46" t="s">
        <v>35</v>
      </c>
      <c r="D9" s="7" t="str">
        <f>EventScheduler[[#This Row],[DATE]]&amp;"|"&amp;COUNTIF($A$3:A9,A9)</f>
        <v>43109|1</v>
      </c>
      <c r="E9" s="8">
        <v>1.5</v>
      </c>
    </row>
    <row r="10" spans="1:6" s="8" customFormat="1" ht="15" customHeight="1" x14ac:dyDescent="0.3">
      <c r="A10" s="16">
        <v>43119</v>
      </c>
      <c r="B10" s="15">
        <v>0.83333333333333337</v>
      </c>
      <c r="C10" s="46" t="s">
        <v>36</v>
      </c>
      <c r="D10" s="7" t="str">
        <f>EventScheduler[[#This Row],[DATE]]&amp;"|"&amp;COUNTIF($A$3:A10,A10)</f>
        <v>43119|1</v>
      </c>
      <c r="E10" s="8">
        <v>2.5</v>
      </c>
    </row>
    <row r="11" spans="1:6" s="8" customFormat="1" ht="15" customHeight="1" x14ac:dyDescent="0.3">
      <c r="A11" s="16">
        <v>43123</v>
      </c>
      <c r="B11" s="15">
        <v>0.70833333333333337</v>
      </c>
      <c r="C11" s="46" t="s">
        <v>35</v>
      </c>
      <c r="D11" s="7" t="str">
        <f>EventScheduler[[#This Row],[DATE]]&amp;"|"&amp;COUNTIF($A$3:A11,A11)</f>
        <v>43123|1</v>
      </c>
      <c r="E11" s="8">
        <v>1.5</v>
      </c>
    </row>
    <row r="12" spans="1:6" s="8" customFormat="1" ht="15" customHeight="1" x14ac:dyDescent="0.3">
      <c r="A12" s="16">
        <v>43123</v>
      </c>
      <c r="B12" s="15">
        <v>0.66666666666666663</v>
      </c>
      <c r="C12" s="46" t="s">
        <v>37</v>
      </c>
      <c r="D12" s="7" t="str">
        <f>EventScheduler[[#This Row],[DATE]]&amp;"|"&amp;COUNTIF($A$3:A12,A12)</f>
        <v>43123|2</v>
      </c>
      <c r="E12" s="8">
        <v>0.5</v>
      </c>
    </row>
    <row r="13" spans="1:6" s="8" customFormat="1" x14ac:dyDescent="0.3">
      <c r="A13" s="16"/>
      <c r="B13" s="15"/>
      <c r="C13" s="17"/>
      <c r="D13" s="7" t="str">
        <f>EventScheduler[[#This Row],[DATE]]&amp;"|"&amp;COUNTIF($A$3:A13,A13)</f>
        <v>|0</v>
      </c>
    </row>
    <row r="14" spans="1:6" s="8" customFormat="1" x14ac:dyDescent="0.3">
      <c r="A14" s="16"/>
      <c r="B14" s="15"/>
      <c r="C14" s="17"/>
      <c r="D14" s="7" t="str">
        <f>EventScheduler[[#This Row],[DATE]]&amp;"|"&amp;COUNTIF($A$3:A16,A14)</f>
        <v>|0</v>
      </c>
    </row>
    <row r="15" spans="1:6" s="8" customFormat="1" x14ac:dyDescent="0.3">
      <c r="A15" s="16"/>
      <c r="B15" s="15"/>
      <c r="C15" s="17"/>
      <c r="D15" s="7" t="str">
        <f>EventScheduler[[#This Row],[DATE]]&amp;"|"&amp;COUNTIF($A$3:A16,A15)</f>
        <v>|0</v>
      </c>
    </row>
    <row r="16" spans="1:6" x14ac:dyDescent="0.3">
      <c r="A16" s="40"/>
      <c r="B16" s="29"/>
      <c r="C16" s="41"/>
      <c r="D16" s="8" t="str">
        <f>EventScheduler[[#This Row],[DATE]]&amp;"|"&amp;COUNTIF($A$3:A16,A16)</f>
        <v>|0</v>
      </c>
      <c r="E16" s="8"/>
      <c r="F16" s="8"/>
    </row>
    <row r="18" spans="1:3" ht="15.6" x14ac:dyDescent="0.3">
      <c r="A18" s="36" t="s">
        <v>23</v>
      </c>
      <c r="B18" s="36"/>
      <c r="C18" s="36"/>
    </row>
    <row r="19" spans="1:3" x14ac:dyDescent="0.3">
      <c r="A19" s="37" t="s">
        <v>24</v>
      </c>
      <c r="B19" s="38" t="s">
        <v>22</v>
      </c>
      <c r="C19" s="39" t="s">
        <v>25</v>
      </c>
    </row>
    <row r="20" spans="1:3" x14ac:dyDescent="0.3">
      <c r="A20" s="42">
        <f>COUNTA(B9:B17)</f>
        <v>4</v>
      </c>
      <c r="B20" s="43">
        <f>SUM(E9:E12)</f>
        <v>6</v>
      </c>
      <c r="C20" s="44">
        <v>22</v>
      </c>
    </row>
    <row r="22" spans="1:3" ht="15.6" x14ac:dyDescent="0.3">
      <c r="A22" s="36" t="s">
        <v>26</v>
      </c>
    </row>
    <row r="23" spans="1:3" x14ac:dyDescent="0.3">
      <c r="A23" s="45">
        <f>B20*C20</f>
        <v>132</v>
      </c>
    </row>
  </sheetData>
  <dataValidations count="4">
    <dataValidation type="list" allowBlank="1" showInputMessage="1" showErrorMessage="1" error="Select a valid time for this event scheduler. Select CANCEL, and then press ALT+DOWN ARROW and ENTER to pick from the list" sqref="B3:B16">
      <formula1>TimesList</formula1>
    </dataValidation>
    <dataValidation allowBlank="1" showInputMessage="1" showErrorMessage="1" prompt="Enter event date in this column" sqref="A2"/>
    <dataValidation allowBlank="1" showInputMessage="1" showErrorMessage="1" prompt="Enter event time in this column. Press ALT+DOWN ARROW to open the drop-down list, then press ENTER to select time" sqref="B2"/>
    <dataValidation allowBlank="1" showInputMessage="1" showErrorMessage="1" prompt="Enter event description in this column" sqref="C2"/>
  </dataValidation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E75"/>
  <sheetViews>
    <sheetView showGridLines="0" zoomScaleNormal="100" workbookViewId="0"/>
  </sheetViews>
  <sheetFormatPr defaultRowHeight="18.75" customHeight="1" x14ac:dyDescent="0.3"/>
  <cols>
    <col min="1" max="1" width="2.6640625" customWidth="1"/>
    <col min="2" max="3" width="16.6640625" customWidth="1"/>
    <col min="4" max="4" width="2.6640625" customWidth="1"/>
    <col min="5" max="5" width="16.44140625" customWidth="1"/>
  </cols>
  <sheetData>
    <row r="1" spans="2:5" ht="39.9" customHeight="1" x14ac:dyDescent="0.3">
      <c r="B1" s="31" t="s">
        <v>19</v>
      </c>
    </row>
    <row r="2" spans="2:5" ht="27.9" customHeight="1" x14ac:dyDescent="0.3">
      <c r="B2" s="50" t="s">
        <v>17</v>
      </c>
      <c r="C2" s="50"/>
      <c r="E2" s="21" t="s">
        <v>16</v>
      </c>
    </row>
    <row r="3" spans="2:5" ht="18.75" customHeight="1" x14ac:dyDescent="0.3">
      <c r="E3" s="15">
        <f>Start_time</f>
        <v>0.25</v>
      </c>
    </row>
    <row r="4" spans="2:5" ht="18.75" customHeight="1" x14ac:dyDescent="0.3">
      <c r="B4" s="20" t="s">
        <v>13</v>
      </c>
      <c r="C4" s="32">
        <v>0.25</v>
      </c>
      <c r="E4" s="29">
        <f t="shared" ref="E4:E35" si="0">IFERROR(IF($E3+Increment&gt;EndTime,"",$E3+Increment),"")</f>
        <v>0.26041666666666669</v>
      </c>
    </row>
    <row r="5" spans="2:5" ht="18.75" customHeight="1" x14ac:dyDescent="0.3">
      <c r="E5" s="29">
        <f t="shared" si="0"/>
        <v>0.27083333333333337</v>
      </c>
    </row>
    <row r="6" spans="2:5" ht="18.75" customHeight="1" x14ac:dyDescent="0.3">
      <c r="B6" s="20" t="s">
        <v>14</v>
      </c>
      <c r="C6" s="32" t="s">
        <v>20</v>
      </c>
      <c r="E6" s="29">
        <f t="shared" si="0"/>
        <v>0.28125000000000006</v>
      </c>
    </row>
    <row r="7" spans="2:5" ht="18.75" customHeight="1" x14ac:dyDescent="0.3">
      <c r="E7" s="29">
        <f t="shared" si="0"/>
        <v>0.29166666666666674</v>
      </c>
    </row>
    <row r="8" spans="2:5" ht="18.75" customHeight="1" x14ac:dyDescent="0.3">
      <c r="B8" s="20" t="s">
        <v>15</v>
      </c>
      <c r="C8" s="32">
        <v>0.875</v>
      </c>
      <c r="E8" s="29">
        <f t="shared" si="0"/>
        <v>0.30208333333333343</v>
      </c>
    </row>
    <row r="9" spans="2:5" ht="18.75" customHeight="1" x14ac:dyDescent="0.3">
      <c r="E9" s="29">
        <f t="shared" si="0"/>
        <v>0.31250000000000011</v>
      </c>
    </row>
    <row r="10" spans="2:5" ht="18.75" customHeight="1" x14ac:dyDescent="0.3">
      <c r="B10" s="50" t="s">
        <v>4</v>
      </c>
      <c r="C10" s="50"/>
      <c r="E10" s="29">
        <f t="shared" si="0"/>
        <v>0.3229166666666668</v>
      </c>
    </row>
    <row r="11" spans="2:5" ht="18.75" customHeight="1" x14ac:dyDescent="0.3">
      <c r="E11" s="29">
        <f t="shared" si="0"/>
        <v>0.33333333333333348</v>
      </c>
    </row>
    <row r="12" spans="2:5" ht="18.75" customHeight="1" x14ac:dyDescent="0.3">
      <c r="B12" s="34" t="s">
        <v>18</v>
      </c>
      <c r="E12" s="29">
        <f t="shared" si="0"/>
        <v>0.34375000000000017</v>
      </c>
    </row>
    <row r="13" spans="2:5" ht="18.75" customHeight="1" x14ac:dyDescent="0.3">
      <c r="E13" s="29">
        <f t="shared" si="0"/>
        <v>0.35416666666666685</v>
      </c>
    </row>
    <row r="14" spans="2:5" ht="18.75" customHeight="1" x14ac:dyDescent="0.3">
      <c r="B14" s="34" t="s">
        <v>11</v>
      </c>
      <c r="E14" s="29">
        <f t="shared" si="0"/>
        <v>0.36458333333333354</v>
      </c>
    </row>
    <row r="15" spans="2:5" ht="18.75" customHeight="1" x14ac:dyDescent="0.3">
      <c r="E15" s="29">
        <f t="shared" si="0"/>
        <v>0.37500000000000022</v>
      </c>
    </row>
    <row r="16" spans="2:5" ht="18.75" customHeight="1" x14ac:dyDescent="0.3">
      <c r="E16" s="29">
        <f t="shared" si="0"/>
        <v>0.38541666666666691</v>
      </c>
    </row>
    <row r="17" spans="5:5" ht="18.75" customHeight="1" x14ac:dyDescent="0.3">
      <c r="E17" s="30">
        <f t="shared" si="0"/>
        <v>0.39583333333333359</v>
      </c>
    </row>
    <row r="18" spans="5:5" ht="18.75" customHeight="1" x14ac:dyDescent="0.3">
      <c r="E18" s="30">
        <f t="shared" si="0"/>
        <v>0.40625000000000028</v>
      </c>
    </row>
    <row r="19" spans="5:5" ht="18.75" customHeight="1" x14ac:dyDescent="0.3">
      <c r="E19" s="30">
        <f t="shared" si="0"/>
        <v>0.41666666666666696</v>
      </c>
    </row>
    <row r="20" spans="5:5" ht="18.75" customHeight="1" x14ac:dyDescent="0.3">
      <c r="E20" s="30">
        <f t="shared" si="0"/>
        <v>0.42708333333333365</v>
      </c>
    </row>
    <row r="21" spans="5:5" ht="18.75" customHeight="1" x14ac:dyDescent="0.3">
      <c r="E21" s="30">
        <f t="shared" si="0"/>
        <v>0.43750000000000033</v>
      </c>
    </row>
    <row r="22" spans="5:5" ht="18.75" customHeight="1" x14ac:dyDescent="0.3">
      <c r="E22" s="30">
        <f t="shared" si="0"/>
        <v>0.44791666666666702</v>
      </c>
    </row>
    <row r="23" spans="5:5" ht="18.75" customHeight="1" x14ac:dyDescent="0.3">
      <c r="E23" s="30">
        <f t="shared" si="0"/>
        <v>0.4583333333333337</v>
      </c>
    </row>
    <row r="24" spans="5:5" ht="18.75" customHeight="1" x14ac:dyDescent="0.3">
      <c r="E24" s="30">
        <f t="shared" si="0"/>
        <v>0.46875000000000039</v>
      </c>
    </row>
    <row r="25" spans="5:5" ht="18.75" customHeight="1" x14ac:dyDescent="0.3">
      <c r="E25" s="30">
        <f t="shared" si="0"/>
        <v>0.47916666666666707</v>
      </c>
    </row>
    <row r="26" spans="5:5" ht="18.75" customHeight="1" x14ac:dyDescent="0.3">
      <c r="E26" s="30">
        <f t="shared" si="0"/>
        <v>0.48958333333333376</v>
      </c>
    </row>
    <row r="27" spans="5:5" ht="18.75" customHeight="1" x14ac:dyDescent="0.3">
      <c r="E27" s="30">
        <f t="shared" si="0"/>
        <v>0.50000000000000044</v>
      </c>
    </row>
    <row r="28" spans="5:5" ht="18.75" customHeight="1" x14ac:dyDescent="0.3">
      <c r="E28" s="30">
        <f t="shared" si="0"/>
        <v>0.51041666666666707</v>
      </c>
    </row>
    <row r="29" spans="5:5" ht="18.75" customHeight="1" x14ac:dyDescent="0.3">
      <c r="E29" s="30">
        <f t="shared" si="0"/>
        <v>0.5208333333333337</v>
      </c>
    </row>
    <row r="30" spans="5:5" ht="18.75" customHeight="1" x14ac:dyDescent="0.3">
      <c r="E30" s="30">
        <f t="shared" si="0"/>
        <v>0.53125000000000033</v>
      </c>
    </row>
    <row r="31" spans="5:5" ht="18.75" customHeight="1" x14ac:dyDescent="0.3">
      <c r="E31" s="30">
        <f t="shared" si="0"/>
        <v>0.54166666666666696</v>
      </c>
    </row>
    <row r="32" spans="5:5" ht="18.75" customHeight="1" x14ac:dyDescent="0.3">
      <c r="E32" s="30">
        <f t="shared" si="0"/>
        <v>0.55208333333333359</v>
      </c>
    </row>
    <row r="33" spans="5:5" ht="18.75" customHeight="1" x14ac:dyDescent="0.3">
      <c r="E33" s="30">
        <f t="shared" si="0"/>
        <v>0.56250000000000022</v>
      </c>
    </row>
    <row r="34" spans="5:5" ht="18.75" customHeight="1" x14ac:dyDescent="0.3">
      <c r="E34" s="30">
        <f t="shared" si="0"/>
        <v>0.57291666666666685</v>
      </c>
    </row>
    <row r="35" spans="5:5" ht="18.75" customHeight="1" x14ac:dyDescent="0.3">
      <c r="E35" s="30">
        <f t="shared" si="0"/>
        <v>0.58333333333333348</v>
      </c>
    </row>
    <row r="36" spans="5:5" ht="18.75" customHeight="1" x14ac:dyDescent="0.3">
      <c r="E36" s="30">
        <f t="shared" ref="E36:E67" si="1">IFERROR(IF($E35+Increment&gt;EndTime,"",$E35+Increment),"")</f>
        <v>0.59375000000000011</v>
      </c>
    </row>
    <row r="37" spans="5:5" ht="18.75" customHeight="1" x14ac:dyDescent="0.3">
      <c r="E37" s="30">
        <f t="shared" si="1"/>
        <v>0.60416666666666674</v>
      </c>
    </row>
    <row r="38" spans="5:5" ht="18.75" customHeight="1" x14ac:dyDescent="0.3">
      <c r="E38" s="30">
        <f t="shared" si="1"/>
        <v>0.61458333333333337</v>
      </c>
    </row>
    <row r="39" spans="5:5" ht="18.75" customHeight="1" x14ac:dyDescent="0.3">
      <c r="E39" s="30">
        <f t="shared" si="1"/>
        <v>0.625</v>
      </c>
    </row>
    <row r="40" spans="5:5" ht="18.75" customHeight="1" x14ac:dyDescent="0.3">
      <c r="E40" s="30">
        <f t="shared" si="1"/>
        <v>0.63541666666666663</v>
      </c>
    </row>
    <row r="41" spans="5:5" ht="18.75" customHeight="1" x14ac:dyDescent="0.3">
      <c r="E41" s="30">
        <f t="shared" si="1"/>
        <v>0.64583333333333326</v>
      </c>
    </row>
    <row r="42" spans="5:5" ht="18.75" customHeight="1" x14ac:dyDescent="0.3">
      <c r="E42" s="30">
        <f t="shared" si="1"/>
        <v>0.65624999999999989</v>
      </c>
    </row>
    <row r="43" spans="5:5" ht="18.75" customHeight="1" x14ac:dyDescent="0.3">
      <c r="E43" s="30">
        <f t="shared" si="1"/>
        <v>0.66666666666666652</v>
      </c>
    </row>
    <row r="44" spans="5:5" ht="18.75" customHeight="1" x14ac:dyDescent="0.3">
      <c r="E44" s="30">
        <f t="shared" si="1"/>
        <v>0.67708333333333315</v>
      </c>
    </row>
    <row r="45" spans="5:5" ht="18.75" customHeight="1" x14ac:dyDescent="0.3">
      <c r="E45" s="30">
        <f t="shared" si="1"/>
        <v>0.68749999999999978</v>
      </c>
    </row>
    <row r="46" spans="5:5" ht="18.75" customHeight="1" x14ac:dyDescent="0.3">
      <c r="E46" s="30">
        <f t="shared" si="1"/>
        <v>0.69791666666666641</v>
      </c>
    </row>
    <row r="47" spans="5:5" ht="18.75" customHeight="1" x14ac:dyDescent="0.3">
      <c r="E47" s="30">
        <f t="shared" si="1"/>
        <v>0.70833333333333304</v>
      </c>
    </row>
    <row r="48" spans="5:5" ht="18.75" customHeight="1" x14ac:dyDescent="0.3">
      <c r="E48" s="30">
        <f t="shared" si="1"/>
        <v>0.71874999999999967</v>
      </c>
    </row>
    <row r="49" spans="5:5" ht="18.75" customHeight="1" x14ac:dyDescent="0.3">
      <c r="E49" s="30">
        <f t="shared" si="1"/>
        <v>0.7291666666666663</v>
      </c>
    </row>
    <row r="50" spans="5:5" ht="18.75" customHeight="1" x14ac:dyDescent="0.3">
      <c r="E50" s="30">
        <f t="shared" si="1"/>
        <v>0.73958333333333293</v>
      </c>
    </row>
    <row r="51" spans="5:5" ht="18.75" customHeight="1" x14ac:dyDescent="0.3">
      <c r="E51" s="30">
        <f t="shared" si="1"/>
        <v>0.74999999999999956</v>
      </c>
    </row>
    <row r="52" spans="5:5" ht="18.75" customHeight="1" x14ac:dyDescent="0.3">
      <c r="E52" s="30">
        <f t="shared" si="1"/>
        <v>0.76041666666666619</v>
      </c>
    </row>
    <row r="53" spans="5:5" ht="18.75" customHeight="1" x14ac:dyDescent="0.3">
      <c r="E53" s="30">
        <f t="shared" si="1"/>
        <v>0.77083333333333282</v>
      </c>
    </row>
    <row r="54" spans="5:5" ht="18.75" customHeight="1" x14ac:dyDescent="0.3">
      <c r="E54" s="30">
        <f t="shared" si="1"/>
        <v>0.78124999999999944</v>
      </c>
    </row>
    <row r="55" spans="5:5" ht="18.75" customHeight="1" x14ac:dyDescent="0.3">
      <c r="E55" s="30">
        <f t="shared" si="1"/>
        <v>0.79166666666666607</v>
      </c>
    </row>
    <row r="56" spans="5:5" ht="18.75" customHeight="1" x14ac:dyDescent="0.3">
      <c r="E56" s="30">
        <f t="shared" si="1"/>
        <v>0.8020833333333327</v>
      </c>
    </row>
    <row r="57" spans="5:5" ht="18.75" customHeight="1" x14ac:dyDescent="0.3">
      <c r="E57" s="30">
        <f t="shared" si="1"/>
        <v>0.81249999999999933</v>
      </c>
    </row>
    <row r="58" spans="5:5" ht="18.75" customHeight="1" x14ac:dyDescent="0.3">
      <c r="E58" s="30">
        <f t="shared" si="1"/>
        <v>0.82291666666666596</v>
      </c>
    </row>
    <row r="59" spans="5:5" ht="18.75" customHeight="1" x14ac:dyDescent="0.3">
      <c r="E59" s="30">
        <f t="shared" si="1"/>
        <v>0.83333333333333259</v>
      </c>
    </row>
    <row r="60" spans="5:5" ht="18.75" customHeight="1" x14ac:dyDescent="0.3">
      <c r="E60" s="30">
        <f t="shared" si="1"/>
        <v>0.84374999999999922</v>
      </c>
    </row>
    <row r="61" spans="5:5" ht="18.75" customHeight="1" x14ac:dyDescent="0.3">
      <c r="E61" s="30">
        <f t="shared" si="1"/>
        <v>0.85416666666666585</v>
      </c>
    </row>
    <row r="62" spans="5:5" ht="18.75" customHeight="1" x14ac:dyDescent="0.3">
      <c r="E62" s="30">
        <f t="shared" si="1"/>
        <v>0.86458333333333248</v>
      </c>
    </row>
    <row r="63" spans="5:5" ht="18.75" customHeight="1" x14ac:dyDescent="0.3">
      <c r="E63" s="30">
        <f t="shared" si="1"/>
        <v>0.87499999999999911</v>
      </c>
    </row>
    <row r="64" spans="5:5" ht="18.75" customHeight="1" x14ac:dyDescent="0.3">
      <c r="E64" s="30" t="str">
        <f t="shared" si="1"/>
        <v/>
      </c>
    </row>
    <row r="65" spans="5:5" ht="18.75" customHeight="1" x14ac:dyDescent="0.3">
      <c r="E65" s="30" t="str">
        <f t="shared" si="1"/>
        <v/>
      </c>
    </row>
    <row r="66" spans="5:5" ht="18.75" customHeight="1" x14ac:dyDescent="0.3">
      <c r="E66" s="30" t="str">
        <f t="shared" si="1"/>
        <v/>
      </c>
    </row>
    <row r="67" spans="5:5" ht="18.75" customHeight="1" x14ac:dyDescent="0.3">
      <c r="E67" s="30" t="str">
        <f t="shared" si="1"/>
        <v/>
      </c>
    </row>
    <row r="68" spans="5:5" ht="18.75" customHeight="1" x14ac:dyDescent="0.3">
      <c r="E68" s="30" t="str">
        <f t="shared" ref="E68:E75" si="2">IFERROR(IF($E67+Increment&gt;EndTime,"",$E67+Increment),"")</f>
        <v/>
      </c>
    </row>
    <row r="69" spans="5:5" ht="18.75" customHeight="1" x14ac:dyDescent="0.3">
      <c r="E69" s="30" t="str">
        <f t="shared" si="2"/>
        <v/>
      </c>
    </row>
    <row r="70" spans="5:5" ht="18.75" customHeight="1" x14ac:dyDescent="0.3">
      <c r="E70" s="30" t="str">
        <f t="shared" si="2"/>
        <v/>
      </c>
    </row>
    <row r="71" spans="5:5" ht="18.75" customHeight="1" x14ac:dyDescent="0.3">
      <c r="E71" s="30" t="str">
        <f t="shared" si="2"/>
        <v/>
      </c>
    </row>
    <row r="72" spans="5:5" ht="18.75" customHeight="1" x14ac:dyDescent="0.3">
      <c r="E72" s="30" t="str">
        <f t="shared" si="2"/>
        <v/>
      </c>
    </row>
    <row r="73" spans="5:5" ht="18.75" customHeight="1" x14ac:dyDescent="0.3">
      <c r="E73" s="30" t="str">
        <f t="shared" si="2"/>
        <v/>
      </c>
    </row>
    <row r="74" spans="5:5" ht="18.75" customHeight="1" x14ac:dyDescent="0.3">
      <c r="E74" s="30" t="str">
        <f t="shared" si="2"/>
        <v/>
      </c>
    </row>
    <row r="75" spans="5:5" ht="18.75" customHeight="1" x14ac:dyDescent="0.3">
      <c r="E75" s="30" t="str">
        <f t="shared" si="2"/>
        <v/>
      </c>
    </row>
  </sheetData>
  <mergeCells count="2">
    <mergeCell ref="B2:C2"/>
    <mergeCell ref="B10:C10"/>
  </mergeCells>
  <conditionalFormatting sqref="E3:E75">
    <cfRule type="expression" dxfId="3" priority="1">
      <formula>$E3&gt;EndTime</formula>
    </cfRule>
    <cfRule type="expression" dxfId="2" priority="2">
      <formula>$E3=EndTime</formula>
    </cfRule>
  </conditionalFormatting>
  <dataValidations count="13">
    <dataValidation allowBlank="1" showInputMessage="1" showErrorMessage="1" prompt="Define time intervals in this worksheet. Times in column E will update the schedule Column E in Daily Schedule worksheet and time options in Column F in Event Scheduler worksheet" sqref="A1"/>
    <dataValidation allowBlank="1" showInputMessage="1" showErrorMessage="1" prompt="Enter a start time in this cell" sqref="C4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>
      <formula1>"15 MIN, 30 MIN, 45 MIN, 60 MIN"</formula1>
    </dataValidation>
    <dataValidation errorStyle="warning" allowBlank="1" showInputMessage="1" showErrorMessage="1" prompt="Enter an end time for the schedule in this cell" sqref="C8"/>
    <dataValidation allowBlank="1" showInputMessage="1" showErrorMessage="1" prompt="To configure your schedule, update the start time, set an increment interval and an end time. The Time table in column E will update automatically" sqref="C2:C3 B2"/>
    <dataValidation allowBlank="1" showInputMessage="1" showErrorMessage="1" prompt="Update schedule on Daily Schedule worksheet by modifying the Time table in this worksheet. Enter start time in C4, time interval in C6 and end time in C8" sqref="B1"/>
    <dataValidation allowBlank="1" showInputMessage="1" showErrorMessage="1" prompt="Time table is automatically updated based on the start time, interval and end time entered in cells C3 to C7 in this worksheet" sqref="E2"/>
    <dataValidation allowBlank="1" showInputMessage="1" showErrorMessage="1" prompt="Set the start time in the cell at right" sqref="B4"/>
    <dataValidation allowBlank="1" showInputMessage="1" showErrorMessage="1" prompt="Set the time interval in the cell at right" sqref="B6"/>
    <dataValidation allowBlank="1" showInputMessage="1" showErrorMessage="1" prompt="Set the end time in the cell at right" sqref="B8"/>
    <dataValidation allowBlank="1" showInputMessage="1" showErrorMessage="1" prompt="View Daily Schedule and add Event by selecting the cells below." sqref="B10:C10"/>
    <dataValidation allowBlank="1" showInputMessage="1" showErrorMessage="1" prompt="Navigational link to Event Scheduler worksheet to add event" sqref="B14"/>
    <dataValidation allowBlank="1" showInputMessage="1" showErrorMessage="1" prompt="Navigational link to Time Intervals worksheet to edit time" sqref="B12"/>
  </dataValidations>
  <hyperlinks>
    <hyperlink ref="B12" location="'Daily Schedule'!A1" tooltip="Select to View Daily Schedule" display="Select to View Daily Schedule"/>
    <hyperlink ref="B14" location="'Event Scheduler'!A1" tooltip="Select to add a new event" display="Select to add a new event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Daily Schedule</vt:lpstr>
      <vt:lpstr>Tasks Completed</vt:lpstr>
      <vt:lpstr>Time Intervals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Patterson, Zachary</dc:creator>
  <cp:lastModifiedBy>Patterson, Zachary</cp:lastModifiedBy>
  <dcterms:created xsi:type="dcterms:W3CDTF">2016-12-06T05:05:01Z</dcterms:created>
  <dcterms:modified xsi:type="dcterms:W3CDTF">2018-01-24T20:12:27Z</dcterms:modified>
</cp:coreProperties>
</file>