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activeTab="1" windowHeight="8010" windowWidth="14805" xWindow="0" yWindow="0"/>
  </bookViews>
  <sheets>
    <sheet name="汇总" sheetId="2" r:id="rId4"/>
    <sheet name="tmp"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82">
    <font>
      <sz val="11"/>
      <color theme="1"/>
      <name val="微软雅黑"/>
      <family val="2"/>
    </font>
    <font>
      <b>true</b>
      <sz val="12"/>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2"/>
      <color rgb="FF000000"/>
      <name val="Microsoft YaHei"/>
      <family val="2"/>
    </font>
    <font>
      <b>true</b>
      <sz val="12"/>
      <color rgb="FF000000"/>
      <name val="Microsoft YaHei"/>
      <family val="2"/>
    </font>
    <font>
      <b>true</b>
      <sz val="12"/>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s>
  <fills count="2">
    <fill>
      <patternFill patternType="none">
        <fgColor/>
        <bgColor/>
      </patternFill>
    </fill>
    <fill>
      <patternFill patternType="gray125">
        <fgColor/>
        <bgColor/>
      </patternFill>
    </fill>
  </fills>
  <borders count="20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9">
    <xf numFmtId="0" fontId="0" fillId="0" borderId="0" xfId="0"/>
    <xf numFmtId="0" fontId="1" fillId="0" borderId="1" xfId="0" applyFont="true" applyAlignment="true">
      <alignment horizontal="center" vertical="center"/>
    </xf>
    <xf numFmtId="0" fontId="2" fillId="0" borderId="2" xfId="0" applyFont="true" applyAlignment="true">
      <alignment horizontal="center" vertical="center"/>
    </xf>
    <xf numFmtId="0" fontId="3" fillId="0" borderId="3" xfId="0" applyFont="true" applyAlignment="true">
      <alignment horizontal="center" vertical="center"/>
    </xf>
    <xf numFmtId="0" fontId="4" fillId="0" borderId="4" xfId="0" applyFont="true" applyAlignment="true">
      <alignment horizontal="center" vertical="center"/>
    </xf>
    <xf numFmtId="0" fontId="5" fillId="0" borderId="5" xfId="0" applyFont="true" applyAlignment="true">
      <alignment horizontal="center" vertical="center"/>
    </xf>
    <xf numFmtId="0" fontId="6" fillId="0" borderId="6" xfId="0" applyFont="true" applyAlignment="true">
      <alignment horizontal="center" vertical="center"/>
    </xf>
    <xf numFmtId="0" fontId="0" fillId="0" borderId="7" xfId="0" applyAlignment="true">
      <alignment horizontal="center" vertical="center"/>
    </xf>
    <xf numFmtId="0" fontId="0" fillId="0" borderId="8" xfId="0" applyAlignment="false">
      <alignment/>
    </xf>
    <xf numFmtId="0" fontId="0" fillId="0" borderId="9" xfId="0" applyAlignment="false">
      <alignment/>
    </xf>
    <xf numFmtId="0" fontId="0" fillId="0" borderId="10" xfId="0" applyAlignment="false">
      <alignment/>
    </xf>
    <xf numFmtId="0" fontId="7" fillId="0" borderId="11" xfId="0" applyFont="true" applyAlignment="true">
      <alignment horizontal="center" vertical="center"/>
    </xf>
    <xf numFmtId="0" fontId="8" fillId="0" borderId="12" xfId="0" applyFont="true" applyAlignment="true">
      <alignment horizontal="center" vertical="center"/>
    </xf>
    <xf numFmtId="0" fontId="0" fillId="0" borderId="13" xfId="0" applyAlignment="true">
      <alignment horizontal="center" vertical="center"/>
    </xf>
    <xf numFmtId="0" fontId="0" fillId="0" borderId="14" xfId="0" applyAlignment="false">
      <alignment/>
    </xf>
    <xf numFmtId="0" fontId="0" fillId="0" borderId="15" xfId="0" applyAlignment="false">
      <alignment/>
    </xf>
    <xf numFmtId="0" fontId="0" fillId="0" borderId="16" xfId="0" applyAlignment="false">
      <alignment/>
    </xf>
    <xf numFmtId="0" fontId="9" fillId="0" borderId="17" xfId="0" applyFont="true" applyAlignment="true">
      <alignment horizontal="center" vertical="center"/>
    </xf>
    <xf numFmtId="0" fontId="10" fillId="0" borderId="18" xfId="0" applyFont="true" applyAlignment="true">
      <alignment horizontal="center" vertical="center"/>
    </xf>
    <xf numFmtId="0" fontId="0" fillId="0" borderId="19" xfId="0" applyAlignment="true">
      <alignment horizontal="center" vertical="center"/>
    </xf>
    <xf numFmtId="0" fontId="0" fillId="0" borderId="20" xfId="0" applyAlignment="false">
      <alignment/>
    </xf>
    <xf numFmtId="0" fontId="0" fillId="0" borderId="21" xfId="0" applyAlignment="false">
      <alignment/>
    </xf>
    <xf numFmtId="0" fontId="0" fillId="0" borderId="22" xfId="0" applyAlignment="false">
      <alignment/>
    </xf>
    <xf numFmtId="0" fontId="11" fillId="0" borderId="23" xfId="0" applyFont="true" applyAlignment="true">
      <alignment horizontal="center" vertical="center"/>
    </xf>
    <xf numFmtId="0" fontId="12" fillId="0" borderId="24" xfId="0" applyFont="true" applyAlignment="true">
      <alignment horizontal="center" vertical="center"/>
    </xf>
    <xf numFmtId="0" fontId="0" fillId="0" borderId="25" xfId="0" applyAlignment="true">
      <alignment horizontal="center" vertical="center"/>
    </xf>
    <xf numFmtId="0" fontId="0" fillId="0" borderId="26" xfId="0" applyAlignment="false">
      <alignment/>
    </xf>
    <xf numFmtId="0" fontId="0" fillId="0" borderId="27" xfId="0" applyAlignment="false">
      <alignment/>
    </xf>
    <xf numFmtId="0" fontId="0" fillId="0" borderId="28" xfId="0" applyAlignment="false">
      <alignment/>
    </xf>
    <xf numFmtId="0" fontId="13" fillId="0" borderId="29" xfId="0" applyFont="true" applyAlignment="true">
      <alignment horizontal="center" vertical="center"/>
    </xf>
    <xf numFmtId="0" fontId="14" fillId="0" borderId="30" xfId="0" applyFont="true" applyAlignment="true">
      <alignment horizontal="center" vertical="center"/>
    </xf>
    <xf numFmtId="0" fontId="0" fillId="0" borderId="31" xfId="0" applyAlignment="true">
      <alignment horizontal="center" vertical="center"/>
    </xf>
    <xf numFmtId="0" fontId="0" fillId="0" borderId="32" xfId="0" applyAlignment="false">
      <alignment/>
    </xf>
    <xf numFmtId="0" fontId="0" fillId="0" borderId="33" xfId="0" applyAlignment="false">
      <alignment/>
    </xf>
    <xf numFmtId="0" fontId="0" fillId="0" borderId="34" xfId="0" applyAlignment="false">
      <alignment/>
    </xf>
    <xf numFmtId="0" fontId="15" fillId="0" borderId="35" xfId="0" applyFont="true" applyAlignment="true">
      <alignment horizontal="center" vertical="center"/>
    </xf>
    <xf numFmtId="0" fontId="16" fillId="0" borderId="36" xfId="0" applyFont="true" applyAlignment="true">
      <alignment horizontal="center" vertical="center"/>
    </xf>
    <xf numFmtId="0" fontId="0" fillId="0" borderId="37" xfId="0" applyAlignment="true">
      <alignment horizontal="center" vertical="center"/>
    </xf>
    <xf numFmtId="0" fontId="0" fillId="0" borderId="38" xfId="0" applyAlignment="false">
      <alignment/>
    </xf>
    <xf numFmtId="0" fontId="0" fillId="0" borderId="39" xfId="0" applyAlignment="false">
      <alignment/>
    </xf>
    <xf numFmtId="0" fontId="0" fillId="0" borderId="40" xfId="0" applyAlignment="false">
      <alignment/>
    </xf>
    <xf numFmtId="0" fontId="17" fillId="0" borderId="41" xfId="0" applyFont="true" applyAlignment="true">
      <alignment horizontal="center" vertical="center"/>
    </xf>
    <xf numFmtId="0" fontId="18" fillId="0" borderId="42" xfId="0" applyFont="true" applyAlignment="true">
      <alignment horizontal="center" vertical="center"/>
    </xf>
    <xf numFmtId="0" fontId="0" fillId="0" borderId="43" xfId="0" applyAlignment="true">
      <alignment horizontal="center" vertical="center"/>
    </xf>
    <xf numFmtId="0" fontId="0" fillId="0" borderId="44" xfId="0" applyAlignment="false">
      <alignment/>
    </xf>
    <xf numFmtId="0" fontId="0" fillId="0" borderId="45" xfId="0" applyAlignment="false">
      <alignment/>
    </xf>
    <xf numFmtId="0" fontId="0" fillId="0" borderId="46" xfId="0" applyAlignment="false">
      <alignment/>
    </xf>
    <xf numFmtId="0" fontId="19" fillId="0" borderId="47" xfId="0" applyFont="true" applyAlignment="true">
      <alignment horizontal="center" vertical="center"/>
    </xf>
    <xf numFmtId="0" fontId="20" fillId="0" borderId="48" xfId="0" applyFont="true" applyAlignment="true">
      <alignment horizontal="center" vertical="center"/>
    </xf>
    <xf numFmtId="0" fontId="0" fillId="0" borderId="49" xfId="0" applyAlignment="true">
      <alignment horizontal="center" vertical="center"/>
    </xf>
    <xf numFmtId="0" fontId="0" fillId="0" borderId="50" xfId="0" applyAlignment="false">
      <alignment/>
    </xf>
    <xf numFmtId="0" fontId="0" fillId="0" borderId="51" xfId="0" applyAlignment="false">
      <alignment/>
    </xf>
    <xf numFmtId="0" fontId="0" fillId="0" borderId="52" xfId="0" applyAlignment="false">
      <alignment/>
    </xf>
    <xf numFmtId="0" fontId="21" fillId="0" borderId="53" xfId="0" applyFont="true" applyAlignment="true">
      <alignment horizontal="center" vertical="center"/>
    </xf>
    <xf numFmtId="0" fontId="22" fillId="0" borderId="54" xfId="0" applyFont="true" applyAlignment="true">
      <alignment horizontal="center" vertical="center"/>
    </xf>
    <xf numFmtId="0" fontId="0" fillId="0" borderId="55" xfId="0" applyAlignment="true">
      <alignment horizontal="center" vertical="center"/>
    </xf>
    <xf numFmtId="0" fontId="0" fillId="0" borderId="56" xfId="0" applyAlignment="false">
      <alignment/>
    </xf>
    <xf numFmtId="0" fontId="0" fillId="0" borderId="57" xfId="0" applyAlignment="false">
      <alignment/>
    </xf>
    <xf numFmtId="0" fontId="0" fillId="0" borderId="58" xfId="0" applyAlignment="false">
      <alignment/>
    </xf>
    <xf numFmtId="0" fontId="23" fillId="0" borderId="59" xfId="0" applyFont="true" applyAlignment="true">
      <alignment horizontal="center" vertical="center"/>
    </xf>
    <xf numFmtId="0" fontId="24" fillId="0" borderId="60" xfId="0" applyFont="true" applyAlignment="true">
      <alignment horizontal="center" vertical="center"/>
    </xf>
    <xf numFmtId="0" fontId="0" fillId="0" borderId="61" xfId="0" applyAlignment="true">
      <alignment horizontal="center" vertical="center"/>
    </xf>
    <xf numFmtId="0" fontId="0" fillId="0" borderId="62" xfId="0" applyAlignment="false">
      <alignment/>
    </xf>
    <xf numFmtId="0" fontId="0" fillId="0" borderId="63" xfId="0" applyAlignment="false">
      <alignment/>
    </xf>
    <xf numFmtId="0" fontId="0" fillId="0" borderId="64" xfId="0" applyAlignment="false">
      <alignment/>
    </xf>
    <xf numFmtId="0" fontId="25" fillId="0" borderId="65" xfId="0" applyFont="true" applyAlignment="true">
      <alignment horizontal="center" vertical="center"/>
    </xf>
    <xf numFmtId="0" fontId="26" fillId="0" borderId="66" xfId="0" applyFont="true" applyAlignment="true">
      <alignment horizontal="center" vertical="center"/>
    </xf>
    <xf numFmtId="0" fontId="0" fillId="0" borderId="67" xfId="0" applyAlignment="true">
      <alignment horizontal="center" vertical="center"/>
    </xf>
    <xf numFmtId="0" fontId="0" fillId="0" borderId="68" xfId="0" applyAlignment="false">
      <alignment/>
    </xf>
    <xf numFmtId="0" fontId="0" fillId="0" borderId="69" xfId="0" applyAlignment="false">
      <alignment/>
    </xf>
    <xf numFmtId="0" fontId="0" fillId="0" borderId="70" xfId="0" applyAlignment="false">
      <alignment/>
    </xf>
    <xf numFmtId="0" fontId="27" fillId="0" borderId="71" xfId="0" applyFont="true" applyAlignment="true">
      <alignment horizontal="center" vertical="center"/>
    </xf>
    <xf numFmtId="0" fontId="28" fillId="0" borderId="72" xfId="0" applyFont="true" applyAlignment="true">
      <alignment horizontal="center" vertical="center"/>
    </xf>
    <xf numFmtId="0" fontId="0" fillId="0" borderId="73" xfId="0" applyAlignment="true">
      <alignment horizontal="center" vertical="center"/>
    </xf>
    <xf numFmtId="0" fontId="0" fillId="0" borderId="74" xfId="0" applyAlignment="false">
      <alignment/>
    </xf>
    <xf numFmtId="0" fontId="0" fillId="0" borderId="75" xfId="0" applyAlignment="false">
      <alignment/>
    </xf>
    <xf numFmtId="0" fontId="0" fillId="0" borderId="76" xfId="0" applyAlignment="false">
      <alignment/>
    </xf>
    <xf numFmtId="0" fontId="29" fillId="0" borderId="77" xfId="0" applyFont="true" applyAlignment="true">
      <alignment horizontal="center" vertical="center"/>
    </xf>
    <xf numFmtId="0" fontId="30" fillId="0" borderId="78" xfId="0" applyFont="true" applyAlignment="true">
      <alignment horizontal="center" vertical="center"/>
    </xf>
    <xf numFmtId="0" fontId="0" fillId="0" borderId="79" xfId="0" applyAlignment="true">
      <alignment horizontal="center" vertical="center"/>
    </xf>
    <xf numFmtId="0" fontId="0" fillId="0" borderId="80" xfId="0" applyAlignment="false">
      <alignment/>
    </xf>
    <xf numFmtId="0" fontId="0" fillId="0" borderId="81" xfId="0" applyAlignment="false">
      <alignment/>
    </xf>
    <xf numFmtId="0" fontId="0" fillId="0" borderId="82" xfId="0" applyAlignment="false">
      <alignment/>
    </xf>
    <xf numFmtId="0" fontId="31" fillId="0" borderId="83" xfId="0" applyFont="true" applyAlignment="true">
      <alignment horizontal="center" vertical="center"/>
    </xf>
    <xf numFmtId="0" fontId="32" fillId="0" borderId="84" xfId="0" applyFont="true" applyAlignment="true">
      <alignment horizontal="center" vertical="center"/>
    </xf>
    <xf numFmtId="0" fontId="0" fillId="0" borderId="85" xfId="0" applyAlignment="true">
      <alignment horizontal="center" vertical="center"/>
    </xf>
    <xf numFmtId="0" fontId="0" fillId="0" borderId="86" xfId="0" applyAlignment="false">
      <alignment/>
    </xf>
    <xf numFmtId="0" fontId="0" fillId="0" borderId="87" xfId="0" applyAlignment="false">
      <alignment/>
    </xf>
    <xf numFmtId="0" fontId="0" fillId="0" borderId="88" xfId="0" applyAlignment="false">
      <alignment/>
    </xf>
    <xf numFmtId="0" fontId="33" fillId="0" borderId="89" xfId="0" applyFont="true" applyAlignment="true">
      <alignment horizontal="center" vertical="center"/>
    </xf>
    <xf numFmtId="0" fontId="34" fillId="0" borderId="90" xfId="0" applyFont="true" applyAlignment="true">
      <alignment horizontal="center" vertical="center"/>
    </xf>
    <xf numFmtId="0" fontId="0" fillId="0" borderId="91" xfId="0" applyAlignment="true">
      <alignment horizontal="center" vertical="center"/>
    </xf>
    <xf numFmtId="0" fontId="0" fillId="0" borderId="92" xfId="0" applyAlignment="false">
      <alignment/>
    </xf>
    <xf numFmtId="0" fontId="0" fillId="0" borderId="93" xfId="0" applyAlignment="false">
      <alignment/>
    </xf>
    <xf numFmtId="0" fontId="0" fillId="0" borderId="94" xfId="0" applyAlignment="false">
      <alignment/>
    </xf>
    <xf numFmtId="0" fontId="35" fillId="0" borderId="95" xfId="0" applyFont="true" applyAlignment="true">
      <alignment horizontal="center" vertical="center"/>
    </xf>
    <xf numFmtId="0" fontId="36" fillId="0" borderId="96" xfId="0" applyFont="true" applyAlignment="true">
      <alignment horizontal="center" vertical="center"/>
    </xf>
    <xf numFmtId="0" fontId="0" fillId="0" borderId="97" xfId="0" applyAlignment="true">
      <alignment horizontal="center" vertical="center"/>
    </xf>
    <xf numFmtId="0" fontId="0" fillId="0" borderId="98" xfId="0" applyAlignment="false">
      <alignment/>
    </xf>
    <xf numFmtId="0" fontId="0" fillId="0" borderId="99" xfId="0" applyAlignment="false">
      <alignment/>
    </xf>
    <xf numFmtId="0" fontId="0" fillId="0" borderId="100" xfId="0" applyAlignment="false">
      <alignment/>
    </xf>
    <xf numFmtId="0" fontId="37" fillId="0" borderId="101" xfId="0" applyFont="true" applyAlignment="true">
      <alignment horizontal="center" vertical="center"/>
    </xf>
    <xf numFmtId="0" fontId="38" fillId="0" borderId="102" xfId="0" applyFont="true" applyAlignment="true">
      <alignment horizontal="center" vertical="center"/>
    </xf>
    <xf numFmtId="0" fontId="0" fillId="0" borderId="103" xfId="0" applyAlignment="true">
      <alignment horizontal="center" vertical="center"/>
    </xf>
    <xf numFmtId="0" fontId="0" fillId="0" borderId="104" xfId="0" applyAlignment="false">
      <alignment/>
    </xf>
    <xf numFmtId="0" fontId="0" fillId="0" borderId="105" xfId="0" applyAlignment="false">
      <alignment/>
    </xf>
    <xf numFmtId="0" fontId="0" fillId="0" borderId="106" xfId="0" applyAlignment="false">
      <alignment/>
    </xf>
    <xf numFmtId="0" fontId="39" fillId="0" borderId="107" xfId="0" applyFont="true" applyAlignment="true">
      <alignment horizontal="center" vertical="center"/>
    </xf>
    <xf numFmtId="0" fontId="40" fillId="0" borderId="108" xfId="0" applyFont="true" applyAlignment="true">
      <alignment horizontal="center" vertical="center"/>
    </xf>
    <xf numFmtId="0" fontId="0" fillId="0" borderId="109" xfId="0" applyAlignment="true">
      <alignment horizontal="center" vertical="center"/>
    </xf>
    <xf numFmtId="0" fontId="0" fillId="0" borderId="110" xfId="0" applyAlignment="false">
      <alignment/>
    </xf>
    <xf numFmtId="0" fontId="0" fillId="0" borderId="111" xfId="0" applyAlignment="false">
      <alignment/>
    </xf>
    <xf numFmtId="0" fontId="0" fillId="0" borderId="112" xfId="0" applyAlignment="false">
      <alignment/>
    </xf>
    <xf numFmtId="0" fontId="41" fillId="0" borderId="113" xfId="0" applyFont="true" applyAlignment="true">
      <alignment horizontal="center" vertical="center"/>
    </xf>
    <xf numFmtId="0" fontId="42" fillId="0" borderId="114" xfId="0" applyFont="true" applyAlignment="true">
      <alignment horizontal="center" vertical="center"/>
    </xf>
    <xf numFmtId="0" fontId="0" fillId="0" borderId="115" xfId="0" applyAlignment="true">
      <alignment horizontal="center" vertical="center"/>
    </xf>
    <xf numFmtId="0" fontId="0" fillId="0" borderId="116" xfId="0" applyAlignment="false">
      <alignment/>
    </xf>
    <xf numFmtId="0" fontId="0" fillId="0" borderId="117" xfId="0" applyAlignment="false">
      <alignment/>
    </xf>
    <xf numFmtId="0" fontId="0" fillId="0" borderId="118" xfId="0" applyAlignment="false">
      <alignment/>
    </xf>
    <xf numFmtId="0" fontId="43" fillId="0" borderId="119" xfId="0" applyFont="true" applyAlignment="true">
      <alignment horizontal="center" vertical="center"/>
    </xf>
    <xf numFmtId="0" fontId="44" fillId="0" borderId="120" xfId="0" applyFont="true" applyAlignment="true">
      <alignment horizontal="center" vertical="center"/>
    </xf>
    <xf numFmtId="0" fontId="0" fillId="0" borderId="121" xfId="0" applyAlignment="true">
      <alignment horizontal="center" vertical="center"/>
    </xf>
    <xf numFmtId="0" fontId="0" fillId="0" borderId="122" xfId="0" applyAlignment="false">
      <alignment/>
    </xf>
    <xf numFmtId="0" fontId="0" fillId="0" borderId="123" xfId="0" applyAlignment="false">
      <alignment/>
    </xf>
    <xf numFmtId="0" fontId="0" fillId="0" borderId="124" xfId="0" applyAlignment="false">
      <alignment/>
    </xf>
    <xf numFmtId="0" fontId="45" fillId="0" borderId="125" xfId="0" applyFont="true" applyAlignment="true">
      <alignment horizontal="center" vertical="center"/>
    </xf>
    <xf numFmtId="0" fontId="46" fillId="0" borderId="126" xfId="0" applyFont="true" applyAlignment="true">
      <alignment horizontal="center" vertical="center"/>
    </xf>
    <xf numFmtId="0" fontId="0" fillId="0" borderId="127" xfId="0" applyAlignment="true">
      <alignment horizontal="center" vertical="center"/>
    </xf>
    <xf numFmtId="0" fontId="0" fillId="0" borderId="128" xfId="0" applyAlignment="false">
      <alignment/>
    </xf>
    <xf numFmtId="0" fontId="0" fillId="0" borderId="129" xfId="0" applyAlignment="false">
      <alignment/>
    </xf>
    <xf numFmtId="0" fontId="0" fillId="0" borderId="130" xfId="0" applyAlignment="false">
      <alignment/>
    </xf>
    <xf numFmtId="0" fontId="47" fillId="0" borderId="131" xfId="0" applyFont="true" applyAlignment="true">
      <alignment horizontal="center" vertical="center"/>
    </xf>
    <xf numFmtId="0" fontId="48" fillId="0" borderId="132" xfId="0" applyFont="true" applyAlignment="true">
      <alignment horizontal="center" vertical="center"/>
    </xf>
    <xf numFmtId="0" fontId="0" fillId="0" borderId="133" xfId="0" applyAlignment="true">
      <alignment horizontal="center" vertical="center"/>
    </xf>
    <xf numFmtId="0" fontId="0" fillId="0" borderId="134" xfId="0" applyAlignment="false">
      <alignment/>
    </xf>
    <xf numFmtId="0" fontId="0" fillId="0" borderId="135" xfId="0" applyAlignment="false">
      <alignment/>
    </xf>
    <xf numFmtId="0" fontId="0" fillId="0" borderId="136" xfId="0" applyAlignment="false">
      <alignment/>
    </xf>
    <xf numFmtId="0" fontId="49" fillId="0" borderId="137" xfId="0" applyFont="true" applyAlignment="true">
      <alignment horizontal="center" vertical="center"/>
    </xf>
    <xf numFmtId="0" fontId="50" fillId="0" borderId="138" xfId="0" applyFont="true" applyAlignment="true">
      <alignment horizontal="center" vertical="center"/>
    </xf>
    <xf numFmtId="0" fontId="0" fillId="0" borderId="139" xfId="0" applyAlignment="true">
      <alignment horizontal="center" vertical="center"/>
    </xf>
    <xf numFmtId="0" fontId="0" fillId="0" borderId="140" xfId="0" applyAlignment="false">
      <alignment/>
    </xf>
    <xf numFmtId="0" fontId="0" fillId="0" borderId="141" xfId="0" applyAlignment="false">
      <alignment/>
    </xf>
    <xf numFmtId="0" fontId="0" fillId="0" borderId="142" xfId="0" applyAlignment="false">
      <alignment/>
    </xf>
    <xf numFmtId="0" fontId="51" fillId="0" borderId="143" xfId="0" applyFont="true" applyAlignment="true">
      <alignment horizontal="center" vertical="center"/>
    </xf>
    <xf numFmtId="0" fontId="52" fillId="0" borderId="144" xfId="0" applyFont="true" applyAlignment="true">
      <alignment horizontal="center" vertical="center"/>
    </xf>
    <xf numFmtId="0" fontId="0" fillId="0" borderId="145" xfId="0" applyAlignment="true">
      <alignment horizontal="center" vertical="center"/>
    </xf>
    <xf numFmtId="0" fontId="0" fillId="0" borderId="146" xfId="0" applyAlignment="false">
      <alignment/>
    </xf>
    <xf numFmtId="0" fontId="0" fillId="0" borderId="147" xfId="0" applyAlignment="false">
      <alignment/>
    </xf>
    <xf numFmtId="0" fontId="0" fillId="0" borderId="148" xfId="0" applyAlignment="false">
      <alignment/>
    </xf>
    <xf numFmtId="0" fontId="53" fillId="0" borderId="149" xfId="0" applyFont="true" applyAlignment="true">
      <alignment horizontal="center" vertical="center"/>
    </xf>
    <xf numFmtId="0" fontId="54" fillId="0" borderId="150" xfId="0" applyFont="true" applyAlignment="true">
      <alignment horizontal="center" vertical="center"/>
    </xf>
    <xf numFmtId="0" fontId="0" fillId="0" borderId="151" xfId="0" applyAlignment="true">
      <alignment horizontal="center" vertical="center"/>
    </xf>
    <xf numFmtId="0" fontId="0" fillId="0" borderId="152" xfId="0" applyAlignment="false">
      <alignment/>
    </xf>
    <xf numFmtId="0" fontId="0" fillId="0" borderId="153" xfId="0" applyAlignment="false">
      <alignment/>
    </xf>
    <xf numFmtId="0" fontId="0" fillId="0" borderId="154" xfId="0" applyAlignment="false">
      <alignment/>
    </xf>
    <xf numFmtId="0" fontId="55" fillId="0" borderId="155" xfId="0" applyFont="true" applyAlignment="true">
      <alignment horizontal="center" vertical="center"/>
    </xf>
    <xf numFmtId="0" fontId="56" fillId="0" borderId="156" xfId="0" applyFont="true" applyAlignment="true">
      <alignment horizontal="center" vertical="center"/>
    </xf>
    <xf numFmtId="0" fontId="0" fillId="0" borderId="157" xfId="0" applyAlignment="true">
      <alignment horizontal="center" vertical="center"/>
    </xf>
    <xf numFmtId="0" fontId="0" fillId="0" borderId="158" xfId="0" applyAlignment="false">
      <alignment/>
    </xf>
    <xf numFmtId="0" fontId="0" fillId="0" borderId="159" xfId="0" applyAlignment="false">
      <alignment/>
    </xf>
    <xf numFmtId="0" fontId="0" fillId="0" borderId="160" xfId="0" applyAlignment="false">
      <alignment/>
    </xf>
    <xf numFmtId="0" fontId="57" fillId="0" borderId="161" xfId="0" applyFont="true" applyAlignment="true">
      <alignment horizontal="center" vertical="center"/>
    </xf>
    <xf numFmtId="0" fontId="58" fillId="0" borderId="162" xfId="0" applyFont="true" applyAlignment="true">
      <alignment horizontal="center" vertical="center"/>
    </xf>
    <xf numFmtId="0" fontId="0" fillId="0" borderId="163" xfId="0" applyAlignment="true">
      <alignment horizontal="center" vertical="center"/>
    </xf>
    <xf numFmtId="0" fontId="0" fillId="0" borderId="164" xfId="0" applyAlignment="false">
      <alignment/>
    </xf>
    <xf numFmtId="0" fontId="0" fillId="0" borderId="165" xfId="0" applyAlignment="false">
      <alignment/>
    </xf>
    <xf numFmtId="0" fontId="0" fillId="0" borderId="166" xfId="0" applyAlignment="false">
      <alignment/>
    </xf>
    <xf numFmtId="0" fontId="59" fillId="0" borderId="167" xfId="0" applyFont="true" applyAlignment="true">
      <alignment horizontal="center" vertical="center"/>
    </xf>
    <xf numFmtId="0" fontId="60" fillId="0" borderId="168" xfId="0" applyFont="true" applyAlignment="true">
      <alignment horizontal="center" vertical="center"/>
    </xf>
    <xf numFmtId="0" fontId="0" fillId="0" borderId="169" xfId="0" applyAlignment="true">
      <alignment horizontal="center" vertical="center"/>
    </xf>
    <xf numFmtId="0" fontId="0" fillId="0" borderId="170" xfId="0" applyAlignment="false">
      <alignment/>
    </xf>
    <xf numFmtId="0" fontId="0" fillId="0" borderId="171" xfId="0" applyAlignment="false">
      <alignment/>
    </xf>
    <xf numFmtId="0" fontId="0" fillId="0" borderId="172" xfId="0" applyAlignment="false">
      <alignment/>
    </xf>
    <xf numFmtId="0" fontId="61" fillId="0" borderId="173" xfId="0" applyFont="true" applyAlignment="true">
      <alignment horizontal="center" vertical="center"/>
    </xf>
    <xf numFmtId="0" fontId="62" fillId="0" borderId="174" xfId="0" applyFont="true" applyAlignment="true">
      <alignment horizontal="center" vertical="center"/>
    </xf>
    <xf numFmtId="0" fontId="0" fillId="0" borderId="175" xfId="0" applyAlignment="true">
      <alignment horizontal="center" vertical="center"/>
    </xf>
    <xf numFmtId="0" fontId="0" fillId="0" borderId="176" xfId="0" applyAlignment="false">
      <alignment/>
    </xf>
    <xf numFmtId="0" fontId="0" fillId="0" borderId="177" xfId="0" applyAlignment="false">
      <alignment/>
    </xf>
    <xf numFmtId="0" fontId="0" fillId="0" borderId="178" xfId="0" applyAlignment="false">
      <alignment/>
    </xf>
    <xf numFmtId="0" fontId="63" fillId="0" borderId="179" xfId="0" applyFont="true" applyAlignment="true">
      <alignment horizontal="center" vertical="center"/>
    </xf>
    <xf numFmtId="0" fontId="64" fillId="0" borderId="180" xfId="0" applyFont="true" applyAlignment="true">
      <alignment horizontal="center" vertical="center"/>
    </xf>
    <xf numFmtId="0" fontId="0" fillId="0" borderId="181" xfId="0" applyAlignment="true">
      <alignment horizontal="center" vertical="center"/>
    </xf>
    <xf numFmtId="0" fontId="0" fillId="0" borderId="182" xfId="0" applyAlignment="false">
      <alignment/>
    </xf>
    <xf numFmtId="0" fontId="0" fillId="0" borderId="183" xfId="0" applyAlignment="false">
      <alignment/>
    </xf>
    <xf numFmtId="0" fontId="0" fillId="0" borderId="184" xfId="0" applyAlignment="false">
      <alignment/>
    </xf>
    <xf numFmtId="0" fontId="65" fillId="0" borderId="185" xfId="0" applyFont="true" applyAlignment="true">
      <alignment horizontal="center" vertical="center"/>
    </xf>
    <xf numFmtId="0" fontId="66" fillId="0" borderId="186" xfId="0" applyFont="true" applyAlignment="true">
      <alignment horizontal="center" vertical="center"/>
    </xf>
    <xf numFmtId="0" fontId="0" fillId="0" borderId="187" xfId="0" applyAlignment="true">
      <alignment horizontal="center" vertical="center"/>
    </xf>
    <xf numFmtId="0" fontId="0" fillId="0" borderId="188" xfId="0" applyAlignment="false">
      <alignment/>
    </xf>
    <xf numFmtId="0" fontId="0" fillId="0" borderId="189" xfId="0" applyAlignment="false">
      <alignment/>
    </xf>
    <xf numFmtId="0" fontId="0" fillId="0" borderId="190" xfId="0" applyAlignment="false">
      <alignment/>
    </xf>
    <xf numFmtId="0" fontId="67" fillId="0" borderId="191" xfId="0" applyFont="true" applyAlignment="true">
      <alignment horizontal="center" vertical="center"/>
    </xf>
    <xf numFmtId="0" fontId="68" fillId="0" borderId="192" xfId="0" applyFont="true" applyAlignment="true">
      <alignment horizontal="center" vertical="center"/>
    </xf>
    <xf numFmtId="0" fontId="69" fillId="0" borderId="193" xfId="0" applyFont="true" applyAlignment="true">
      <alignment horizontal="center" vertical="center"/>
    </xf>
    <xf numFmtId="0" fontId="0" fillId="0" borderId="194" xfId="0" applyAlignment="false">
      <alignment/>
    </xf>
    <xf numFmtId="0" fontId="0" fillId="0" borderId="195" xfId="0" applyAlignment="false">
      <alignment/>
    </xf>
    <xf numFmtId="0" fontId="0" fillId="0" borderId="196" xfId="0" applyAlignment="false">
      <alignment/>
    </xf>
    <xf numFmtId="0" fontId="70" fillId="0" borderId="197" xfId="0" applyFont="true" applyAlignment="true">
      <alignment horizontal="center" vertical="center"/>
    </xf>
    <xf numFmtId="0" fontId="71" fillId="0" borderId="198" xfId="0" applyFont="true" applyAlignment="true">
      <alignment horizontal="center" vertical="center"/>
    </xf>
    <xf numFmtId="0" fontId="72" fillId="0" borderId="199" xfId="0" applyFont="true" applyAlignment="true">
      <alignment horizontal="center" vertical="center"/>
    </xf>
    <xf numFmtId="0" fontId="73" fillId="0" borderId="200" xfId="0" applyFont="true" applyAlignment="true">
      <alignment horizontal="center" vertical="center"/>
    </xf>
    <xf numFmtId="0" fontId="74" fillId="0" borderId="201" xfId="0" applyFont="true" applyAlignment="true">
      <alignment horizontal="center" vertical="center"/>
    </xf>
    <xf numFmtId="0" fontId="75" fillId="0" borderId="202" xfId="0" applyFont="true" applyAlignment="true">
      <alignment horizontal="center" vertical="center"/>
    </xf>
    <xf numFmtId="0" fontId="76" fillId="0" borderId="203" xfId="0" applyFont="true" applyAlignment="true">
      <alignment horizontal="center" vertical="center"/>
    </xf>
    <xf numFmtId="0" fontId="77" fillId="0" borderId="204" xfId="0" applyFont="true" applyAlignment="true">
      <alignment horizontal="center" vertical="center"/>
    </xf>
    <xf numFmtId="0" fontId="78" fillId="0" borderId="205" xfId="0" applyFont="true" applyAlignment="true">
      <alignment horizontal="center" vertical="center"/>
    </xf>
    <xf numFmtId="0" fontId="79" fillId="0" borderId="206" xfId="0" applyFont="true" applyAlignment="true">
      <alignment horizontal="center" vertical="center"/>
    </xf>
    <xf numFmtId="0" fontId="80" fillId="0" borderId="207" xfId="0" applyFont="true" applyAlignment="true">
      <alignment horizontal="center" vertical="center"/>
    </xf>
    <xf numFmtId="0" fontId="81" fillId="0" borderId="208" xfId="0" applyFont="true" applyAlignment="true">
      <alignment horizontal="center" vertical="center"/>
    </xf>
  </cellXfs>
  <cellStyles count="1">
    <cellStyle name="Normal" xfId="0" builtinId="0" customBuiltin="true"/>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4" min="4" width="36"/>
    <col customWidth="true" max="3" min="3" width="48"/>
    <col customWidth="true" max="2" min="2" width="40"/>
    <col customWidth="true" max="1" min="1" width="16"/>
    <col customWidth="true" max="6" min="6" width="16"/>
    <col customWidth="true" max="5" min="5" width="16"/>
  </cols>
  <sheetData>
    <row r="1">
      <c r="A1" s="3" t="str">
        <v>日期</v>
      </c>
      <c r="B1" s="4" t="str">
        <v>地泵数据</v>
      </c>
      <c r="C1" s="5" t="str">
        <v>录像数据</v>
      </c>
      <c r="D1" s="6" t="str">
        <v>比对结果</v>
      </c>
      <c r="E1" s="1" t="str">
        <v>地泵明细</v>
      </c>
      <c r="F1" s="2" t="str">
        <v>录像明细</v>
      </c>
    </row>
    <row r="2">
      <c r="A2" s="7" t="str">
        <v>2019-07-01</v>
      </c>
      <c r="B2" s="8">
        <f>='..\data\2019\07\[2019-07-01.xls]称重记录'!$C$3</f>
      </c>
      <c r="C2" s="9">
        <f>='..\video_data\2019\07\[2019-07-01.xlsx]data'!$E$11</f>
      </c>
      <c r="D2" s="10"/>
      <c r="E2" s="11">
        <f>=HYPERLINK("..\data\2019\07\2019-07-01.xls","2019-07-01")</f>
      </c>
      <c r="F2" s="12">
        <f>=HYPERLINK("..\video_data\2019\07\2019-07-01.xlsx","2019-07-01")</f>
      </c>
    </row>
    <row r="3">
      <c r="A3" s="13" t="str">
        <v>2019-07-02</v>
      </c>
      <c r="B3" s="14">
        <f>='..\data\2019\07\[2019-07-02.xls]称重记录'!$C$3</f>
      </c>
      <c r="C3" s="15">
        <f>='..\video_data\2019\07\[2019-07-02.xlsx]data'!$E$11</f>
      </c>
      <c r="D3" s="16"/>
      <c r="E3" s="17">
        <f>=HYPERLINK("..\data\2019\07\2019-07-02.xls","2019-07-02")</f>
      </c>
      <c r="F3" s="18">
        <f>=HYPERLINK("..\video_data\2019\07\2019-07-02.xlsx","2019-07-02")</f>
      </c>
    </row>
    <row r="4">
      <c r="A4" s="19" t="str">
        <v>2019-07-03</v>
      </c>
      <c r="B4" s="20">
        <f>='..\data\2019\07\[2019-07-03.xls]称重记录'!$C$3</f>
      </c>
      <c r="C4" s="21">
        <f>='..\video_data\2019\07\[2019-07-03.xlsx]data'!$E$11</f>
      </c>
      <c r="D4" s="22"/>
      <c r="E4" s="23">
        <f>=HYPERLINK("..\data\2019\07\2019-07-03.xls","2019-07-03")</f>
      </c>
      <c r="F4" s="24">
        <f>=HYPERLINK("..\video_data\2019\07\2019-07-03.xlsx","2019-07-03")</f>
      </c>
    </row>
    <row r="5">
      <c r="A5" s="25" t="str">
        <v>2019-07-04</v>
      </c>
      <c r="B5" s="26">
        <f>='..\data\2019\07\[2019-07-04.xls]称重记录'!$C$3</f>
      </c>
      <c r="C5" s="27">
        <f>='..\video_data\2019\07\[2019-07-04.xlsx]data'!$E$11</f>
      </c>
      <c r="D5" s="28"/>
      <c r="E5" s="29">
        <f>=HYPERLINK("..\data\2019\07\2019-07-04.xls","2019-07-04")</f>
      </c>
      <c r="F5" s="30">
        <f>=HYPERLINK("..\video_data\2019\07\2019-07-04.xlsx","2019-07-04")</f>
      </c>
    </row>
    <row r="6">
      <c r="A6" s="31" t="str">
        <v>2019-07-05</v>
      </c>
      <c r="B6" s="32">
        <f>='..\data\2019\07\[2019-07-05.xls]称重记录'!$C$3</f>
      </c>
      <c r="C6" s="33">
        <f>='..\video_data\2019\07\[2019-07-05.xlsx]data'!$E$11</f>
      </c>
      <c r="D6" s="34"/>
      <c r="E6" s="35">
        <f>=HYPERLINK("..\data\2019\07\2019-07-05.xls","2019-07-05")</f>
      </c>
      <c r="F6" s="36">
        <f>=HYPERLINK("..\video_data\2019\07\2019-07-05.xlsx","2019-07-05")</f>
      </c>
    </row>
    <row r="7">
      <c r="A7" s="37" t="str">
        <v>2019-07-06</v>
      </c>
      <c r="B7" s="38">
        <f>='..\data\2019\07\[2019-07-06.xls]称重记录'!$C$3</f>
      </c>
      <c r="C7" s="39">
        <f>='..\video_data\2019\07\[2019-07-06.xlsx]data'!$E$11</f>
      </c>
      <c r="D7" s="40"/>
      <c r="E7" s="41">
        <f>=HYPERLINK("..\data\2019\07\2019-07-06.xls","2019-07-06")</f>
      </c>
      <c r="F7" s="42">
        <f>=HYPERLINK("..\video_data\2019\07\2019-07-06.xlsx","2019-07-06")</f>
      </c>
    </row>
    <row r="8">
      <c r="A8" s="43" t="str">
        <v>2019-07-07</v>
      </c>
      <c r="B8" s="44">
        <f>='..\data\2019\07\[2019-07-07.xls]称重记录'!$C$3</f>
      </c>
      <c r="C8" s="45">
        <f>='..\video_data\2019\07\[2019-07-07.xlsx]data'!$E$11</f>
      </c>
      <c r="D8" s="46"/>
      <c r="E8" s="47">
        <f>=HYPERLINK("..\data\2019\07\2019-07-07.xls","2019-07-07")</f>
      </c>
      <c r="F8" s="48">
        <f>=HYPERLINK("..\video_data\2019\07\2019-07-07.xlsx","2019-07-07")</f>
      </c>
    </row>
    <row r="9">
      <c r="A9" s="49" t="str">
        <v>2019-07-08</v>
      </c>
      <c r="B9" s="50">
        <f>='..\data\2019\07\[2019-07-08.xls]称重记录'!$C$3</f>
      </c>
      <c r="C9" s="51">
        <f>='..\video_data\2019\07\[2019-07-08.xlsx]data'!$E$11</f>
      </c>
      <c r="D9" s="52"/>
      <c r="E9" s="53">
        <f>=HYPERLINK("..\data\2019\07\2019-07-08.xls","2019-07-08")</f>
      </c>
      <c r="F9" s="54">
        <f>=HYPERLINK("..\video_data\2019\07\2019-07-08.xlsx","2019-07-08")</f>
      </c>
    </row>
    <row r="10">
      <c r="A10" s="55" t="str">
        <v>2019-07-09</v>
      </c>
      <c r="B10" s="56">
        <f>='..\data\2019\07\[2019-07-09.xls]称重记录'!$C$3</f>
      </c>
      <c r="C10" s="57">
        <f>='..\video_data\2019\07\[2019-07-09.xlsx]data'!$E$11</f>
      </c>
      <c r="D10" s="58"/>
      <c r="E10" s="59">
        <f>=HYPERLINK("..\data\2019\07\2019-07-09.xls","2019-07-09")</f>
      </c>
      <c r="F10" s="60">
        <f>=HYPERLINK("..\video_data\2019\07\2019-07-09.xlsx","2019-07-09")</f>
      </c>
    </row>
    <row r="11">
      <c r="A11" s="61" t="str">
        <v>2019-07-10</v>
      </c>
      <c r="B11" s="62">
        <f>='..\data\2019\07\[2019-07-10.xls]称重记录'!$C$3</f>
      </c>
      <c r="C11" s="63">
        <f>='..\video_data\2019\07\[2019-07-10.xlsx]data'!$E$11</f>
      </c>
      <c r="D11" s="64"/>
      <c r="E11" s="65">
        <f>=HYPERLINK("..\data\2019\07\2019-07-10.xls","2019-07-10")</f>
      </c>
      <c r="F11" s="66">
        <f>=HYPERLINK("..\video_data\2019\07\2019-07-10.xlsx","2019-07-10")</f>
      </c>
    </row>
    <row r="12">
      <c r="A12" s="67" t="str">
        <v>2019-07-11</v>
      </c>
      <c r="B12" s="68">
        <f>='..\data\2019\07\[2019-07-11.xls]称重记录'!$C$3</f>
      </c>
      <c r="C12" s="69">
        <f>='..\video_data\2019\07\[2019-07-11.xlsx]data'!$E$11</f>
      </c>
      <c r="D12" s="70"/>
      <c r="E12" s="71">
        <f>=HYPERLINK("..\data\2019\07\2019-07-11.xls","2019-07-11")</f>
      </c>
      <c r="F12" s="72">
        <f>=HYPERLINK("..\video_data\2019\07\2019-07-11.xlsx","2019-07-11")</f>
      </c>
    </row>
    <row r="13">
      <c r="A13" s="73" t="str">
        <v>2019-07-12</v>
      </c>
      <c r="B13" s="74">
        <f>='..\data\2019\07\[2019-07-12.xls]称重记录'!$C$3</f>
      </c>
      <c r="C13" s="75">
        <f>='..\video_data\2019\07\[2019-07-12.xlsx]data'!$E$11</f>
      </c>
      <c r="D13" s="76"/>
      <c r="E13" s="77">
        <f>=HYPERLINK("..\data\2019\07\2019-07-12.xls","2019-07-12")</f>
      </c>
      <c r="F13" s="78">
        <f>=HYPERLINK("..\video_data\2019\07\2019-07-12.xlsx","2019-07-12")</f>
      </c>
    </row>
    <row r="14">
      <c r="A14" s="79" t="str">
        <v>2019-07-13</v>
      </c>
      <c r="B14" s="80">
        <f>='..\data\2019\07\[2019-07-13.xls]称重记录'!$C$3</f>
      </c>
      <c r="C14" s="81">
        <f>='..\video_data\2019\07\[2019-07-13.xlsx]data'!$E$11</f>
      </c>
      <c r="D14" s="82"/>
      <c r="E14" s="83">
        <f>=HYPERLINK("..\data\2019\07\2019-07-13.xls","2019-07-13")</f>
      </c>
      <c r="F14" s="84">
        <f>=HYPERLINK("..\video_data\2019\07\2019-07-13.xlsx","2019-07-13")</f>
      </c>
    </row>
    <row r="15">
      <c r="A15" s="85" t="str">
        <v>2019-07-14</v>
      </c>
      <c r="B15" s="86">
        <f>='..\data\2019\07\[2019-07-14.xls]称重记录'!$C$3</f>
      </c>
      <c r="C15" s="87">
        <f>='..\video_data\2019\07\[2019-07-14.xlsx]data'!$E$11</f>
      </c>
      <c r="D15" s="88"/>
      <c r="E15" s="89">
        <f>=HYPERLINK("..\data\2019\07\2019-07-14.xls","2019-07-14")</f>
      </c>
      <c r="F15" s="90">
        <f>=HYPERLINK("..\video_data\2019\07\2019-07-14.xlsx","2019-07-14")</f>
      </c>
    </row>
    <row r="16">
      <c r="A16" s="91" t="str">
        <v>2019-07-15</v>
      </c>
      <c r="B16" s="92">
        <f>='..\data\2019\07\[2019-07-15.xls]称重记录'!$C$3</f>
      </c>
      <c r="C16" s="93">
        <f>='..\video_data\2019\07\[2019-07-15.xlsx]data'!$E$11</f>
      </c>
      <c r="D16" s="94"/>
      <c r="E16" s="95">
        <f>=HYPERLINK("..\data\2019\07\2019-07-15.xls","2019-07-15")</f>
      </c>
      <c r="F16" s="96">
        <f>=HYPERLINK("..\video_data\2019\07\2019-07-15.xlsx","2019-07-15")</f>
      </c>
    </row>
    <row r="17">
      <c r="A17" s="97" t="str">
        <v>2019-07-16</v>
      </c>
      <c r="B17" s="98">
        <f>='..\data\2019\07\[2019-07-16.xls]称重记录'!$C$3</f>
      </c>
      <c r="C17" s="99">
        <f>='..\video_data\2019\07\[2019-07-16.xlsx]data'!$E$11</f>
      </c>
      <c r="D17" s="100"/>
      <c r="E17" s="101">
        <f>=HYPERLINK("..\data\2019\07\2019-07-16.xls","2019-07-16")</f>
      </c>
      <c r="F17" s="102">
        <f>=HYPERLINK("..\video_data\2019\07\2019-07-16.xlsx","2019-07-16")</f>
      </c>
    </row>
    <row r="18">
      <c r="A18" s="103" t="str">
        <v>2019-07-17</v>
      </c>
      <c r="B18" s="104">
        <f>='..\data\2019\07\[2019-07-17.xls]称重记录'!$C$3</f>
      </c>
      <c r="C18" s="105">
        <f>='..\video_data\2019\07\[2019-07-17.xlsx]data'!$E$11</f>
      </c>
      <c r="D18" s="106"/>
      <c r="E18" s="107">
        <f>=HYPERLINK("..\data\2019\07\2019-07-17.xls","2019-07-17")</f>
      </c>
      <c r="F18" s="108">
        <f>=HYPERLINK("..\video_data\2019\07\2019-07-17.xlsx","2019-07-17")</f>
      </c>
    </row>
    <row r="19">
      <c r="A19" s="109" t="str">
        <v>2019-07-18</v>
      </c>
      <c r="B19" s="110">
        <f>='..\data\2019\07\[2019-07-18.xls]称重记录'!$C$3</f>
      </c>
      <c r="C19" s="111">
        <f>='..\video_data\2019\07\[2019-07-18.xlsx]data'!$E$11</f>
      </c>
      <c r="D19" s="112"/>
      <c r="E19" s="113">
        <f>=HYPERLINK("..\data\2019\07\2019-07-18.xls","2019-07-18")</f>
      </c>
      <c r="F19" s="114">
        <f>=HYPERLINK("..\video_data\2019\07\2019-07-18.xlsx","2019-07-18")</f>
      </c>
    </row>
    <row r="20">
      <c r="A20" s="115" t="str">
        <v>2019-07-19</v>
      </c>
      <c r="B20" s="116">
        <f>='..\data\2019\07\[2019-07-19.xls]称重记录'!$C$3</f>
      </c>
      <c r="C20" s="117">
        <f>='..\video_data\2019\07\[2019-07-19.xlsx]data'!$E$11</f>
      </c>
      <c r="D20" s="118"/>
      <c r="E20" s="119">
        <f>=HYPERLINK("..\data\2019\07\2019-07-19.xls","2019-07-19")</f>
      </c>
      <c r="F20" s="120">
        <f>=HYPERLINK("..\video_data\2019\07\2019-07-19.xlsx","2019-07-19")</f>
      </c>
    </row>
    <row r="21">
      <c r="A21" s="121" t="str">
        <v>2019-07-20</v>
      </c>
      <c r="B21" s="122">
        <f>='..\data\2019\07\[2019-07-20.xls]称重记录'!$C$3</f>
      </c>
      <c r="C21" s="123">
        <f>='..\video_data\2019\07\[2019-07-20.xlsx]data'!$E$11</f>
      </c>
      <c r="D21" s="124"/>
      <c r="E21" s="125">
        <f>=HYPERLINK("..\data\2019\07\2019-07-20.xls","2019-07-20")</f>
      </c>
      <c r="F21" s="126">
        <f>=HYPERLINK("..\video_data\2019\07\2019-07-20.xlsx","2019-07-20")</f>
      </c>
    </row>
    <row r="22">
      <c r="A22" s="127" t="str">
        <v>2019-07-21</v>
      </c>
      <c r="B22" s="128">
        <f>='..\data\2019\07\[2019-07-21.xls]称重记录'!$C$3</f>
      </c>
      <c r="C22" s="129">
        <f>='..\video_data\2019\07\[2019-07-21.xlsx]data'!$E$11</f>
      </c>
      <c r="D22" s="130"/>
      <c r="E22" s="131">
        <f>=HYPERLINK("..\data\2019\07\2019-07-21.xls","2019-07-21")</f>
      </c>
      <c r="F22" s="132">
        <f>=HYPERLINK("..\video_data\2019\07\2019-07-21.xlsx","2019-07-21")</f>
      </c>
    </row>
    <row r="23">
      <c r="A23" s="133" t="str">
        <v>2019-07-22</v>
      </c>
      <c r="B23" s="134">
        <f>='..\data\2019\07\[2019-07-22.xls]称重记录'!$C$3</f>
      </c>
      <c r="C23" s="135">
        <f>='..\video_data\2019\07\[2019-07-22.xlsx]data'!$E$11</f>
      </c>
      <c r="D23" s="136"/>
      <c r="E23" s="137">
        <f>=HYPERLINK("..\data\2019\07\2019-07-22.xls","2019-07-22")</f>
      </c>
      <c r="F23" s="138">
        <f>=HYPERLINK("..\video_data\2019\07\2019-07-22.xlsx","2019-07-22")</f>
      </c>
    </row>
    <row r="24">
      <c r="A24" s="139" t="str">
        <v>2019-07-23</v>
      </c>
      <c r="B24" s="140">
        <f>='..\data\2019\07\[2019-07-23.xls]称重记录'!$C$3</f>
      </c>
      <c r="C24" s="141">
        <f>='..\video_data\2019\07\[2019-07-23.xlsx]data'!$E$11</f>
      </c>
      <c r="D24" s="142"/>
      <c r="E24" s="143">
        <f>=HYPERLINK("..\data\2019\07\2019-07-23.xls","2019-07-23")</f>
      </c>
      <c r="F24" s="144">
        <f>=HYPERLINK("..\video_data\2019\07\2019-07-23.xlsx","2019-07-23")</f>
      </c>
    </row>
    <row r="25">
      <c r="A25" s="145" t="str">
        <v>2019-07-24</v>
      </c>
      <c r="B25" s="146">
        <f>='..\data\2019\07\[2019-07-24.xls]称重记录'!$C$3</f>
      </c>
      <c r="C25" s="147">
        <f>='..\video_data\2019\07\[2019-07-24.xlsx]data'!$E$11</f>
      </c>
      <c r="D25" s="148"/>
      <c r="E25" s="149">
        <f>=HYPERLINK("..\data\2019\07\2019-07-24.xls","2019-07-24")</f>
      </c>
      <c r="F25" s="150">
        <f>=HYPERLINK("..\video_data\2019\07\2019-07-24.xlsx","2019-07-24")</f>
      </c>
    </row>
    <row r="26">
      <c r="A26" s="151" t="str">
        <v>2019-07-25</v>
      </c>
      <c r="B26" s="152">
        <f>='..\data\2019\07\[2019-07-25.xls]称重记录'!$C$3</f>
      </c>
      <c r="C26" s="153">
        <f>='..\video_data\2019\07\[2019-07-25.xlsx]data'!$E$11</f>
      </c>
      <c r="D26" s="154"/>
      <c r="E26" s="155">
        <f>=HYPERLINK("..\data\2019\07\2019-07-25.xls","2019-07-25")</f>
      </c>
      <c r="F26" s="156">
        <f>=HYPERLINK("..\video_data\2019\07\2019-07-25.xlsx","2019-07-25")</f>
      </c>
    </row>
    <row r="27">
      <c r="A27" s="157" t="str">
        <v>2019-07-26</v>
      </c>
      <c r="B27" s="158">
        <f>='..\data\2019\07\[2019-07-26.xls]称重记录'!$C$3</f>
      </c>
      <c r="C27" s="159">
        <f>='..\video_data\2019\07\[2019-07-26.xlsx]data'!$E$11</f>
      </c>
      <c r="D27" s="160"/>
      <c r="E27" s="161">
        <f>=HYPERLINK("..\data\2019\07\2019-07-26.xls","2019-07-26")</f>
      </c>
      <c r="F27" s="162">
        <f>=HYPERLINK("..\video_data\2019\07\2019-07-26.xlsx","2019-07-26")</f>
      </c>
    </row>
    <row r="28">
      <c r="A28" s="163" t="str">
        <v>2019-07-27</v>
      </c>
      <c r="B28" s="164">
        <f>='..\data\2019\07\[2019-07-27.xls]称重记录'!$C$3</f>
      </c>
      <c r="C28" s="165">
        <f>='..\video_data\2019\07\[2019-07-27.xlsx]data'!$E$11</f>
      </c>
      <c r="D28" s="166"/>
      <c r="E28" s="167">
        <f>=HYPERLINK("..\data\2019\07\2019-07-27.xls","2019-07-27")</f>
      </c>
      <c r="F28" s="168">
        <f>=HYPERLINK("..\video_data\2019\07\2019-07-27.xlsx","2019-07-27")</f>
      </c>
    </row>
    <row r="29">
      <c r="A29" s="169" t="str">
        <v>2019-07-28</v>
      </c>
      <c r="B29" s="170">
        <f>='..\data\2019\07\[2019-07-28.xls]称重记录'!$C$3</f>
      </c>
      <c r="C29" s="171">
        <f>='..\video_data\2019\07\[2019-07-28.xlsx]data'!$E$11</f>
      </c>
      <c r="D29" s="172"/>
      <c r="E29" s="173">
        <f>=HYPERLINK("..\data\2019\07\2019-07-28.xls","2019-07-28")</f>
      </c>
      <c r="F29" s="174">
        <f>=HYPERLINK("..\video_data\2019\07\2019-07-28.xlsx","2019-07-28")</f>
      </c>
    </row>
    <row r="30">
      <c r="A30" s="175" t="str">
        <v>2019-07-29</v>
      </c>
      <c r="B30" s="176">
        <f>='..\data\2019\07\[2019-07-29.xls]称重记录'!$C$3</f>
      </c>
      <c r="C30" s="177">
        <f>='..\video_data\2019\07\[2019-07-29.xlsx]data'!$E$11</f>
      </c>
      <c r="D30" s="178"/>
      <c r="E30" s="179">
        <f>=HYPERLINK("..\data\2019\07\2019-07-29.xls","2019-07-29")</f>
      </c>
      <c r="F30" s="180">
        <f>=HYPERLINK("..\video_data\2019\07\2019-07-29.xlsx","2019-07-29")</f>
      </c>
    </row>
    <row r="31">
      <c r="A31" s="181" t="str">
        <v>2019-07-30</v>
      </c>
      <c r="B31" s="182">
        <f>='..\data\2019\07\[2019-07-30.xls]称重记录'!$C$3</f>
      </c>
      <c r="C31" s="183">
        <f>='..\video_data\2019\07\[2019-07-30.xlsx]data'!$E$11</f>
      </c>
      <c r="D31" s="184"/>
      <c r="E31" s="185">
        <f>=HYPERLINK("..\data\2019\07\2019-07-30.xls","2019-07-30")</f>
      </c>
      <c r="F31" s="186">
        <f>=HYPERLINK("..\video_data\2019\07\2019-07-30.xlsx","2019-07-30")</f>
      </c>
    </row>
    <row r="32">
      <c r="A32" s="187" t="str">
        <v>2019-07-31</v>
      </c>
      <c r="B32" s="188">
        <f>='..\data\2019\07\[2019-07-31.xls]称重记录'!$C$3</f>
      </c>
      <c r="C32" s="189">
        <f>='..\video_data\2019\07\[2019-07-31.xlsx]data'!$E$11</f>
      </c>
      <c r="D32" s="190"/>
      <c r="E32" s="191">
        <f>=HYPERLINK("..\data\2019\07\2019-07-31.xls","2019-07-31")</f>
      </c>
      <c r="F32" s="192">
        <f>=HYPERLINK("..\video_data\2019\07\2019-07-31.xlsx","2019-07-31")</f>
      </c>
    </row>
    <row r="33">
      <c r="A33" s="193" t="str">
        <v>汇总</v>
      </c>
      <c r="B33" s="194">
        <f>="总车数："&amp;tmp!B33&amp;"  水渣："&amp;tmp!C33&amp;"  矿粉："&amp;tmp!D33&amp;"  其他："&amp;tmp!E33</f>
      </c>
      <c r="C33" s="195">
        <f>="总车数："&amp;tmp!G33&amp;"  水渣："&amp;tmp!H33&amp;"  矿粉："&amp;tmp!I33&amp;"  其他："&amp;tmp!J33&amp;"  异常："&amp;tmp!K33</f>
      </c>
      <c r="D33" s="196"/>
      <c r="E33" s="196"/>
      <c r="F33" s="196"/>
    </row>
  </sheetData>
  <headerFooter differentFirst="true">
    <firstHeader>&amp;C&amp;B&amp;16&amp;"微软雅黑,常规"世鑫录像与地泵数据比对2019年07月</firstHeader>
  </headerFooter>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cols>
    <col customWidth="true" max="1" min="1" width="12"/>
  </cols>
  <sheetData>
    <row r="1">
      <c r="A1" s="197" t="str">
        <v>地泵数据</v>
      </c>
      <c r="B1" s="197"/>
      <c r="C1" s="197"/>
      <c r="D1" s="197"/>
      <c r="E1" s="197"/>
      <c r="G1" s="198" t="str">
        <v>录像数据</v>
      </c>
      <c r="H1" s="198"/>
      <c r="I1" s="198"/>
      <c r="J1" s="198"/>
      <c r="K1" s="198"/>
    </row>
    <row r="2">
      <c r="A2" s="208" t="str">
        <v>日期</v>
      </c>
      <c r="B2" s="199" t="str">
        <v>总车数</v>
      </c>
      <c r="C2" s="200" t="str">
        <v>水渣</v>
      </c>
      <c r="D2" s="203" t="str">
        <v>矿粉</v>
      </c>
      <c r="E2" s="201" t="str">
        <v>其他</v>
      </c>
      <c r="G2" s="204" t="str">
        <v>总车数</v>
      </c>
      <c r="H2" s="205" t="str">
        <v>水渣</v>
      </c>
      <c r="I2" s="206" t="str">
        <v>矿粉</v>
      </c>
      <c r="J2" s="207" t="str">
        <v>其他</v>
      </c>
      <c r="K2" s="202" t="str">
        <v>异常</v>
      </c>
    </row>
  </sheetData>
  <mergeCells>
    <mergeCell ref="A1:E1"/>
    <mergeCell ref="G1:K1"/>
  </mergeCells>
  <headerFooter differentFirst="true">
    <firstHeader>&amp;C&amp;B&amp;16&amp;"微软雅黑,常规"世鑫录像与地泵数据比对2019年07月</firstHeader>
  </headerFooter>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