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activeTab="2"/>
  </bookViews>
  <sheets>
    <sheet name="汇总" sheetId="2" r:id="rId1"/>
    <sheet name="tmp" sheetId="3" r:id="rId2"/>
    <sheet name="地泵汇总" sheetId="4" r:id="rId3"/>
  </sheets>
  <externalReferences>
    <externalReference r:id="rId5"/>
    <externalReference r:id="rId6"/>
    <externalReference r:id="rId7"/>
  </externalReferences>
  <calcPr calcId="144525"/>
</workbook>
</file>

<file path=xl/sharedStrings.xml><?xml version="1.0" encoding="utf-8"?>
<sst xmlns="http://schemas.openxmlformats.org/spreadsheetml/2006/main" count="54" uniqueCount="45">
  <si>
    <t>日期</t>
  </si>
  <si>
    <t>地泵数据</t>
  </si>
  <si>
    <t xml:space="preserve"> 录像数据</t>
  </si>
  <si>
    <t>比对结果</t>
  </si>
  <si>
    <t>地泵明细</t>
  </si>
  <si>
    <t>录像明细</t>
  </si>
  <si>
    <t>2019-07-01</t>
  </si>
  <si>
    <t>汇总</t>
  </si>
  <si>
    <t>录像数据</t>
  </si>
  <si>
    <t>总车数</t>
  </si>
  <si>
    <t>水渣</t>
  </si>
  <si>
    <t>矿粉</t>
  </si>
  <si>
    <t>其他</t>
  </si>
  <si>
    <t>异常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</si>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</sst>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&quot;年&quot;m&quot;月&quot;d&quot;日&quot;;@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u/>
      <sz val="11"/>
      <color theme="8" tint="-0.25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13" borderId="10" applyNumberFormat="0" applyAlignment="0" applyProtection="0">
      <alignment vertical="center"/>
    </xf>
    <xf numFmtId="0" fontId="14" fillId="13" borderId="8" applyNumberFormat="0" applyAlignment="0" applyProtection="0">
      <alignment vertical="center"/>
    </xf>
    <xf numFmtId="0" fontId="6" fillId="2" borderId="7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Fill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14" fontId="0" fillId="0" borderId="1" xfId="0" applyNumberFormat="1" applyFill="1" applyBorder="1">
      <alignment vertical="center"/>
    </xf>
    <xf numFmtId="0" fontId="0" fillId="0" borderId="4" xfId="0" applyFill="1" applyBorder="1" applyAlignment="1">
      <alignment horizontal="left" vertical="center" wrapText="1"/>
    </xf>
    <xf numFmtId="0" fontId="2" fillId="0" borderId="1" xfId="10" applyFont="1" applyFill="1" applyBorder="1" applyAlignment="1">
      <alignment horizontal="center" vertical="center" wrapText="1"/>
    </xf>
    <xf numFmtId="0" fontId="3" fillId="0" borderId="1" xfId="10" applyFont="1" applyFill="1" applyBorder="1" applyAlignment="1">
      <alignment horizontal="center" vertical="center" wrapText="1"/>
    </xf>
    <xf numFmtId="0" fontId="3" fillId="0" borderId="1" xfId="1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NumberFormat="1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595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3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zpbird\&#20189;&#27888;&#38598;&#22242;\07&#19990;&#37995;&#36807;&#27893;&#25968;&#25454;\video_data\2019\07\2019-07-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zpbird\&#20189;&#27888;&#38598;&#22242;\07&#19990;&#37995;&#36807;&#27893;&#25968;&#25454;\data\2019\07\2019-07-0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zpbird\&#20189;&#27888;&#38598;&#22242;\07&#19990;&#37995;&#36807;&#27893;&#25968;&#25454;\&#32479;&#35745;&#25991;&#20214;\data\2020\05\2020-05-01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ata"/>
      <sheetName val="field"/>
    </sheetNames>
    <sheetDataSet>
      <sheetData sheetId="0">
        <row r="11">
          <cell r="E11" t="str">
            <v>总车数：44  水渣：4  矿粉：33  其他：7  异常：0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称重记录"/>
      <sheetName val="Sheet2"/>
      <sheetName val="Sheet3"/>
    </sheetNames>
    <sheetDataSet>
      <sheetData sheetId="0">
        <row r="3">
          <cell r="C3" t="str">
            <v>总车数：44  水渣：4  矿粉：33  其他：7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称重记录"/>
      <sheetName val="Sheet2"/>
      <sheetName val="Sheet3"/>
    </sheetNames>
    <sheetDataSet>
      <sheetData sheetId="0">
        <row r="2">
          <cell r="F2" t="str">
            <v>水渣吨数：1528.92  水渣车数：14      矿粉吨数：1127.8  矿粉车数：20      煤吨数：184.16  煤车数：3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F33"/>
  <sheetViews>
    <sheetView workbookViewId="0">
      <selection activeCell="H20" sqref="H20"/>
    </sheetView>
  </sheetViews>
  <sheetFormatPr defaultColWidth="9" defaultRowHeight="13.5" outlineLevelCol="5"/>
  <cols>
    <col min="1" max="1" width="12" style="15" customWidth="1"/>
    <col min="2" max="2" width="46" style="16" customWidth="1"/>
    <col min="3" max="3" width="56.125" style="17" customWidth="1"/>
    <col min="4" max="4" width="37.75" style="18" customWidth="1"/>
    <col min="5" max="5" width="19.875" style="19" customWidth="1"/>
    <col min="6" max="6" width="22" style="19" customWidth="1"/>
  </cols>
  <sheetData>
    <row r="1" s="8" customFormat="1" spans="1:6">
      <c r="A1" s="20" t="s">
        <v>0</v>
      </c>
      <c r="B1" s="8" t="s">
        <v>1</v>
      </c>
      <c r="C1" s="21" t="s">
        <v>2</v>
      </c>
      <c r="D1" s="22" t="s">
        <v>3</v>
      </c>
      <c r="E1" s="2" t="s">
        <v>4</v>
      </c>
      <c r="F1" s="2" t="s">
        <v>5</v>
      </c>
    </row>
    <row r="2" s="14" customFormat="1" spans="1:6">
      <c r="A2" s="13" t="s">
        <v>6</v>
      </c>
      <c r="B2" s="23" t="str">
        <f>[2]称重记录!$C$3</f>
        <v>总车数：44  水渣：4  矿粉：33  其他：7</v>
      </c>
      <c r="C2" s="24" t="str">
        <f>[1]data!$E$11</f>
        <v>总车数：44  水渣：4  矿粉：33  其他：7  异常：0</v>
      </c>
      <c r="D2" s="25"/>
      <c r="E2" s="26" t="str">
        <f>HYPERLINK("D:\zpbird\仝泰集团\07世鑫过泵数据\data\2019\07\2019-07-01.xls","2019-07-01")</f>
        <v>2019-07-01</v>
      </c>
      <c r="F2" s="26" t="str">
        <f>HYPERLINK("D:\zpbird\仝泰集团\07世鑫过泵数据\video_data\2019\07\2019-07-01.xlsx","2019-07-01")</f>
        <v>2019-07-01</v>
      </c>
    </row>
    <row r="3" spans="1:6">
      <c r="A3" s="13"/>
      <c r="B3" s="23"/>
      <c r="C3" s="24"/>
      <c r="D3" s="25"/>
      <c r="E3" s="26"/>
      <c r="F3" s="26"/>
    </row>
    <row r="4" spans="1:6">
      <c r="A4" s="13"/>
      <c r="B4" s="23"/>
      <c r="C4" s="24"/>
      <c r="D4" s="25"/>
      <c r="E4" s="26"/>
      <c r="F4" s="26"/>
    </row>
    <row r="5" spans="1:6">
      <c r="A5" s="13"/>
      <c r="B5" s="23"/>
      <c r="C5" s="24"/>
      <c r="D5" s="25"/>
      <c r="E5" s="26"/>
      <c r="F5" s="26"/>
    </row>
    <row r="6" spans="1:6">
      <c r="A6" s="13"/>
      <c r="B6" s="23"/>
      <c r="C6" s="24"/>
      <c r="D6" s="25"/>
      <c r="E6" s="26"/>
      <c r="F6" s="26"/>
    </row>
    <row r="7" spans="1:6">
      <c r="A7" s="13"/>
      <c r="B7" s="23"/>
      <c r="C7" s="24"/>
      <c r="D7" s="25"/>
      <c r="E7" s="26"/>
      <c r="F7" s="26"/>
    </row>
    <row r="8" spans="1:6">
      <c r="A8" s="13"/>
      <c r="B8" s="23"/>
      <c r="C8" s="24"/>
      <c r="D8" s="27"/>
      <c r="E8" s="26"/>
      <c r="F8" s="26"/>
    </row>
    <row r="9" spans="1:6">
      <c r="A9" s="13"/>
      <c r="B9" s="23"/>
      <c r="C9" s="24"/>
      <c r="D9" s="25"/>
      <c r="E9" s="26"/>
      <c r="F9" s="26"/>
    </row>
    <row r="10" spans="1:6">
      <c r="A10" s="13"/>
      <c r="B10" s="23"/>
      <c r="C10" s="24"/>
      <c r="D10" s="25"/>
      <c r="E10" s="26"/>
      <c r="F10" s="26"/>
    </row>
    <row r="11" spans="1:6">
      <c r="A11" s="13"/>
      <c r="B11" s="23"/>
      <c r="C11" s="24"/>
      <c r="D11" s="25"/>
      <c r="E11" s="26"/>
      <c r="F11" s="26"/>
    </row>
    <row r="12" spans="1:6">
      <c r="A12" s="13"/>
      <c r="B12" s="23"/>
      <c r="C12" s="24"/>
      <c r="D12" s="25"/>
      <c r="E12" s="26"/>
      <c r="F12" s="26"/>
    </row>
    <row r="13" spans="1:6">
      <c r="A13" s="13"/>
      <c r="B13" s="23"/>
      <c r="C13" s="24"/>
      <c r="D13" s="25"/>
      <c r="E13" s="26"/>
      <c r="F13" s="26"/>
    </row>
    <row r="14" spans="1:6">
      <c r="A14" s="13"/>
      <c r="B14" s="23"/>
      <c r="C14" s="24"/>
      <c r="D14" s="25"/>
      <c r="E14" s="26"/>
      <c r="F14" s="26"/>
    </row>
    <row r="15" spans="1:6">
      <c r="A15" s="13"/>
      <c r="B15" s="23"/>
      <c r="C15" s="24"/>
      <c r="D15" s="25"/>
      <c r="E15" s="26"/>
      <c r="F15" s="26"/>
    </row>
    <row r="16" spans="1:6">
      <c r="A16" s="13"/>
      <c r="B16" s="23"/>
      <c r="C16" s="24"/>
      <c r="D16" s="25"/>
      <c r="E16" s="26"/>
      <c r="F16" s="26"/>
    </row>
    <row r="17" spans="1:6">
      <c r="A17" s="13"/>
      <c r="B17" s="23"/>
      <c r="C17" s="24"/>
      <c r="D17" s="25"/>
      <c r="E17" s="26"/>
      <c r="F17" s="26"/>
    </row>
    <row r="18" spans="1:6">
      <c r="A18" s="13"/>
      <c r="B18" s="23"/>
      <c r="C18" s="24"/>
      <c r="D18" s="25"/>
      <c r="E18" s="26"/>
      <c r="F18" s="26"/>
    </row>
    <row r="19" spans="1:6">
      <c r="A19" s="13"/>
      <c r="B19" s="23"/>
      <c r="C19" s="24"/>
      <c r="D19" s="25"/>
      <c r="E19" s="26"/>
      <c r="F19" s="26"/>
    </row>
    <row r="20" spans="1:6">
      <c r="A20" s="13"/>
      <c r="B20" s="23"/>
      <c r="C20" s="24"/>
      <c r="D20" s="25"/>
      <c r="E20" s="26"/>
      <c r="F20" s="26"/>
    </row>
    <row r="21" spans="1:6">
      <c r="A21" s="13"/>
      <c r="B21" s="23"/>
      <c r="C21" s="24"/>
      <c r="D21" s="25"/>
      <c r="E21" s="26"/>
      <c r="F21" s="26"/>
    </row>
    <row r="22" spans="1:6">
      <c r="A22" s="13"/>
      <c r="B22" s="23"/>
      <c r="C22" s="24"/>
      <c r="D22" s="25"/>
      <c r="E22" s="26"/>
      <c r="F22" s="26"/>
    </row>
    <row r="23" spans="1:6">
      <c r="A23" s="13"/>
      <c r="B23" s="23"/>
      <c r="C23" s="24"/>
      <c r="D23" s="25"/>
      <c r="E23" s="26"/>
      <c r="F23" s="26"/>
    </row>
    <row r="24" spans="1:6">
      <c r="A24" s="13"/>
      <c r="B24" s="23"/>
      <c r="C24" s="24"/>
      <c r="D24" s="25"/>
      <c r="E24" s="26"/>
      <c r="F24" s="26"/>
    </row>
    <row r="25" spans="1:6">
      <c r="A25" s="13"/>
      <c r="B25" s="23"/>
      <c r="C25" s="24"/>
      <c r="D25" s="25"/>
      <c r="E25" s="26"/>
      <c r="F25" s="26"/>
    </row>
    <row r="26" spans="1:6">
      <c r="A26" s="13"/>
      <c r="B26" s="23"/>
      <c r="C26" s="24"/>
      <c r="D26" s="25"/>
      <c r="E26" s="26"/>
      <c r="F26" s="26"/>
    </row>
    <row r="27" spans="1:6">
      <c r="A27" s="13"/>
      <c r="B27" s="23"/>
      <c r="C27" s="24"/>
      <c r="D27" s="25"/>
      <c r="E27" s="26"/>
      <c r="F27" s="26"/>
    </row>
    <row r="28" spans="1:6">
      <c r="A28" s="13"/>
      <c r="B28" s="23"/>
      <c r="C28" s="24"/>
      <c r="D28" s="25"/>
      <c r="E28" s="26"/>
      <c r="F28" s="26"/>
    </row>
    <row r="29" spans="1:6">
      <c r="A29" s="13"/>
      <c r="B29" s="23"/>
      <c r="C29" s="24"/>
      <c r="D29" s="25"/>
      <c r="E29" s="26"/>
      <c r="F29" s="26"/>
    </row>
    <row r="30" spans="1:6">
      <c r="A30" s="13"/>
      <c r="B30" s="23"/>
      <c r="C30" s="24"/>
      <c r="D30" s="25"/>
      <c r="E30" s="26"/>
      <c r="F30" s="26"/>
    </row>
    <row r="31" spans="1:6">
      <c r="A31" s="13"/>
      <c r="B31" s="23"/>
      <c r="C31" s="24"/>
      <c r="D31" s="28"/>
      <c r="E31" s="26"/>
      <c r="F31" s="26"/>
    </row>
    <row r="32" spans="1:6">
      <c r="A32" s="13"/>
      <c r="B32" s="23"/>
      <c r="C32" s="24"/>
      <c r="D32" s="28"/>
      <c r="E32" s="26"/>
      <c r="F32" s="26"/>
    </row>
    <row r="33" spans="1:6">
      <c r="A33" s="29" t="s">
        <v>7</v>
      </c>
      <c r="B33" s="30" t="e">
        <f>"总车数："&amp;tmp!B34&amp;"  水渣："&amp;tmp!C34&amp;"  矿粉："&amp;tmp!D34&amp;"  其他："&amp;tmp!E34</f>
        <v>#VALUE!</v>
      </c>
      <c r="C33" s="31" t="e">
        <f>"总车数："&amp;tmp!G34&amp;"  水渣："&amp;tmp!H34&amp;"  矿粉："&amp;tmp!I34&amp;"  其他："&amp;tmp!J34&amp;"  异常："&amp;tmp!K34</f>
        <v>#VALUE!</v>
      </c>
      <c r="D33" s="28"/>
      <c r="E33" s="26"/>
      <c r="F33" s="26"/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zoomScale="80" zoomScaleNormal="80" workbookViewId="0">
      <selection activeCell="P15" sqref="P15"/>
    </sheetView>
  </sheetViews>
  <sheetFormatPr defaultColWidth="9" defaultRowHeight="13.5"/>
  <cols>
    <col min="1" max="1" width="10.75" style="7" customWidth="1"/>
    <col min="2" max="11" width="9" style="7"/>
  </cols>
  <sheetData>
    <row r="1" s="6" customFormat="1" ht="15" customHeight="1" spans="1:11">
      <c r="A1" s="8" t="s">
        <v>1</v>
      </c>
      <c r="B1" s="8"/>
      <c r="C1" s="8"/>
      <c r="D1" s="8"/>
      <c r="E1" s="9"/>
      <c r="F1" s="8"/>
      <c r="G1" s="10" t="s">
        <v>8</v>
      </c>
      <c r="H1" s="10"/>
      <c r="I1" s="10"/>
      <c r="J1" s="10"/>
      <c r="K1" s="10"/>
    </row>
    <row r="2" s="7" customFormat="1" spans="1:11">
      <c r="A2" s="11" t="s">
        <v>0</v>
      </c>
      <c r="B2" s="11" t="s">
        <v>9</v>
      </c>
      <c r="C2" s="11" t="s">
        <v>10</v>
      </c>
      <c r="D2" s="11" t="s">
        <v>11</v>
      </c>
      <c r="E2" s="11" t="s">
        <v>12</v>
      </c>
      <c r="G2" s="12" t="s">
        <v>9</v>
      </c>
      <c r="H2" s="12" t="s">
        <v>10</v>
      </c>
      <c r="I2" s="12" t="s">
        <v>11</v>
      </c>
      <c r="J2" s="12" t="s">
        <v>12</v>
      </c>
      <c r="K2" s="12" t="s">
        <v>13</v>
      </c>
    </row>
    <row r="3" spans="1:11">
      <c r="A3" s="13" t="s">
        <v>14</v>
      </c>
      <c r="B3" s="12">
        <f>VALUE(MID(汇总!$B2,FIND("总车数：",汇总!$B2,1)+4,FIND(" ",汇总!$B2,FIND("总车数：",汇总!$B2,1)+4)-(FIND("总车数：",汇总!$B2,1)+4)))</f>
        <v>44</v>
      </c>
      <c r="C3" s="12">
        <f>VALUE(MID(汇总!$B2,FIND("水渣：",汇总!$B2,1)+3,FIND(" ",汇总!$B2,FIND("水渣：",汇总!$B2,1)+3)-(FIND("水渣：",汇总!$B2,1)+3)))</f>
        <v>4</v>
      </c>
      <c r="D3" s="12">
        <f>VALUE(MID(汇总!$B2,FIND("矿粉：",汇总!$B2,1)+3,FIND(" ",汇总!$B2,FIND("矿粉：",汇总!$B2,1)+3)-(FIND("矿粉：",汇总!$B2,1)+3)))</f>
        <v>33</v>
      </c>
      <c r="E3" s="12">
        <f>VALUE(MID(汇总!$B2,FIND("其他：",汇总!$B2,1)+3,3))</f>
        <v>7</v>
      </c>
      <c r="G3" s="12">
        <f>VALUE(MID(汇总!$C2,FIND("总车数：",汇总!$C2,1)+4,FIND(" ",汇总!$C2,FIND("总车数：",汇总!$C2,1)+4)-(FIND("总车数：",汇总!$C2,1)+4)))</f>
        <v>44</v>
      </c>
      <c r="H3" s="12">
        <f>VALUE(MID(汇总!$C2,FIND("水渣：",汇总!$C2,1)+3,FIND(" ",汇总!$C2,FIND("水渣：",汇总!$C2,1)+3)-(FIND("水渣：",汇总!$C2,1)+3)))</f>
        <v>4</v>
      </c>
      <c r="I3" s="12">
        <f>VALUE(MID(汇总!$C2,FIND("矿粉：",汇总!$C2,1)+3,FIND(" ",汇总!$C2,FIND("矿粉：",汇总!$C2,1)+3)-(FIND("矿粉：",汇总!$C2,1)+3)))</f>
        <v>33</v>
      </c>
      <c r="J3" s="12">
        <f>VALUE(MID(汇总!$C2,FIND("其他：",汇总!$C2,1)+3,FIND(" ",汇总!$C2,FIND("其他：",汇总!$C2,1)+3)-(FIND("其他：",汇总!$C2,1)+3)))</f>
        <v>7</v>
      </c>
      <c r="K3" s="12">
        <f>VALUE(MID(汇总!$C2,FIND("异常：",汇总!$C2,1)+3,3))</f>
        <v>0</v>
      </c>
    </row>
    <row r="4" spans="1:11">
      <c r="A4" s="13" t="s">
        <v>15</v>
      </c>
      <c r="B4" s="12" t="e">
        <f>VALUE(MID(汇总!$B3,FIND("总车数：",汇总!$B3,1)+4,FIND(" ",汇总!$B3,FIND("总车数：",汇总!$B3,1)+4)-(FIND("总车数：",汇总!$B3,1)+4)))</f>
        <v>#VALUE!</v>
      </c>
      <c r="C4" s="12" t="e">
        <f>VALUE(MID(汇总!$B3,FIND("水渣：",汇总!$B3,1)+3,FIND(" ",汇总!$B3,FIND("水渣：",汇总!$B3,1)+3)-(FIND("水渣：",汇总!$B3,1)+3)))</f>
        <v>#VALUE!</v>
      </c>
      <c r="D4" s="12" t="e">
        <f>VALUE(MID(汇总!$B3,FIND("矿粉：",汇总!$B3,1)+3,FIND(" ",汇总!$B3,FIND("矿粉：",汇总!$B3,1)+3)-(FIND("矿粉：",汇总!$B3,1)+3)))</f>
        <v>#VALUE!</v>
      </c>
      <c r="E4" s="12" t="e">
        <f>VALUE(MID(汇总!$B3,FIND("其他：",汇总!$B3,1)+3,3))</f>
        <v>#VALUE!</v>
      </c>
      <c r="G4" s="12" t="e">
        <f>VALUE(MID(汇总!$C3,FIND("总车数：",汇总!$C3,1)+4,FIND(" ",汇总!$C3,FIND("总车数：",汇总!$C3,1)+4)-(FIND("总车数：",汇总!$C3,1)+4)))</f>
        <v>#VALUE!</v>
      </c>
      <c r="H4" s="12" t="e">
        <f>VALUE(MID(汇总!$C3,FIND("水渣：",汇总!$C3,1)+3,FIND(" ",汇总!$C3,FIND("水渣：",汇总!$C3,1)+3)-(FIND("水渣：",汇总!$C3,1)+3)))</f>
        <v>#VALUE!</v>
      </c>
      <c r="I4" s="12" t="e">
        <f>VALUE(MID(汇总!$C3,FIND("矿粉：",汇总!$C3,1)+3,FIND(" ",汇总!$C3,FIND("矿粉：",汇总!$C3,1)+3)-(FIND("矿粉：",汇总!$C3,1)+3)))</f>
        <v>#VALUE!</v>
      </c>
      <c r="J4" s="12" t="e">
        <f>VALUE(MID(汇总!$C3,FIND("其他：",汇总!$C3,1)+3,FIND(" ",汇总!$C3,FIND("其他：",汇总!$C3,1)+3)-(FIND("其他：",汇总!$C3,1)+3)))</f>
        <v>#VALUE!</v>
      </c>
      <c r="K4" s="12" t="e">
        <f>VALUE(MID(汇总!$C3,FIND("异常：",汇总!$C3,1)+3,3))</f>
        <v>#VALUE!</v>
      </c>
    </row>
    <row r="5" spans="1:11">
      <c r="A5" s="13" t="s">
        <v>16</v>
      </c>
      <c r="B5" s="12" t="e">
        <f>VALUE(MID(汇总!$B4,FIND("总车数：",汇总!$B4,1)+4,FIND(" ",汇总!$B4,FIND("总车数：",汇总!$B4,1)+4)-(FIND("总车数：",汇总!$B4,1)+4)))</f>
        <v>#VALUE!</v>
      </c>
      <c r="C5" s="12" t="e">
        <f>VALUE(MID(汇总!$B4,FIND("水渣：",汇总!$B4,1)+3,FIND(" ",汇总!$B4,FIND("水渣：",汇总!$B4,1)+3)-(FIND("水渣：",汇总!$B4,1)+3)))</f>
        <v>#VALUE!</v>
      </c>
      <c r="D5" s="12" t="e">
        <f>VALUE(MID(汇总!$B4,FIND("矿粉：",汇总!$B4,1)+3,FIND(" ",汇总!$B4,FIND("矿粉：",汇总!$B4,1)+3)-(FIND("矿粉：",汇总!$B4,1)+3)))</f>
        <v>#VALUE!</v>
      </c>
      <c r="E5" s="12" t="e">
        <f>VALUE(MID(汇总!$B4,FIND("其他：",汇总!$B4,1)+3,3))</f>
        <v>#VALUE!</v>
      </c>
      <c r="G5" s="12" t="e">
        <f>VALUE(MID(汇总!$C4,FIND("总车数：",汇总!$C4,1)+4,FIND(" ",汇总!$C4,FIND("总车数：",汇总!$C4,1)+4)-(FIND("总车数：",汇总!$C4,1)+4)))</f>
        <v>#VALUE!</v>
      </c>
      <c r="H5" s="12" t="e">
        <f>VALUE(MID(汇总!$C4,FIND("水渣：",汇总!$C4,1)+3,FIND(" ",汇总!$C4,FIND("水渣：",汇总!$C4,1)+3)-(FIND("水渣：",汇总!$C4,1)+3)))</f>
        <v>#VALUE!</v>
      </c>
      <c r="I5" s="12" t="e">
        <f>VALUE(MID(汇总!$C4,FIND("矿粉：",汇总!$C4,1)+3,FIND(" ",汇总!$C4,FIND("矿粉：",汇总!$C4,1)+3)-(FIND("矿粉：",汇总!$C4,1)+3)))</f>
        <v>#VALUE!</v>
      </c>
      <c r="J5" s="12" t="e">
        <f>VALUE(MID(汇总!$C4,FIND("其他：",汇总!$C4,1)+3,FIND(" ",汇总!$C4,FIND("其他：",汇总!$C4,1)+3)-(FIND("其他：",汇总!$C4,1)+3)))</f>
        <v>#VALUE!</v>
      </c>
      <c r="K5" s="12" t="e">
        <f>VALUE(MID(汇总!$C4,FIND("异常：",汇总!$C4,1)+3,3))</f>
        <v>#VALUE!</v>
      </c>
    </row>
    <row r="6" spans="1:11">
      <c r="A6" s="13" t="s">
        <v>17</v>
      </c>
      <c r="B6" s="12" t="e">
        <f>VALUE(MID(汇总!$B5,FIND("总车数：",汇总!$B5,1)+4,FIND(" ",汇总!$B5,FIND("总车数：",汇总!$B5,1)+4)-(FIND("总车数：",汇总!$B5,1)+4)))</f>
        <v>#VALUE!</v>
      </c>
      <c r="C6" s="12" t="e">
        <f>VALUE(MID(汇总!$B5,FIND("水渣：",汇总!$B5,1)+3,FIND(" ",汇总!$B5,FIND("水渣：",汇总!$B5,1)+3)-(FIND("水渣：",汇总!$B5,1)+3)))</f>
        <v>#VALUE!</v>
      </c>
      <c r="D6" s="12" t="e">
        <f>VALUE(MID(汇总!$B5,FIND("矿粉：",汇总!$B5,1)+3,FIND(" ",汇总!$B5,FIND("矿粉：",汇总!$B5,1)+3)-(FIND("矿粉：",汇总!$B5,1)+3)))</f>
        <v>#VALUE!</v>
      </c>
      <c r="E6" s="12" t="e">
        <f>VALUE(MID(汇总!$B5,FIND("其他：",汇总!$B5,1)+3,3))</f>
        <v>#VALUE!</v>
      </c>
      <c r="G6" s="12" t="e">
        <f>VALUE(MID(汇总!$C5,FIND("总车数：",汇总!$C5,1)+4,FIND(" ",汇总!$C5,FIND("总车数：",汇总!$C5,1)+4)-(FIND("总车数：",汇总!$C5,1)+4)))</f>
        <v>#VALUE!</v>
      </c>
      <c r="H6" s="12" t="e">
        <f>VALUE(MID(汇总!$C5,FIND("水渣：",汇总!$C5,1)+3,FIND(" ",汇总!$C5,FIND("水渣：",汇总!$C5,1)+3)-(FIND("水渣：",汇总!$C5,1)+3)))</f>
        <v>#VALUE!</v>
      </c>
      <c r="I6" s="12" t="e">
        <f>VALUE(MID(汇总!$C5,FIND("矿粉：",汇总!$C5,1)+3,FIND(" ",汇总!$C5,FIND("矿粉：",汇总!$C5,1)+3)-(FIND("矿粉：",汇总!$C5,1)+3)))</f>
        <v>#VALUE!</v>
      </c>
      <c r="J6" s="12" t="e">
        <f>VALUE(MID(汇总!$C5,FIND("其他：",汇总!$C5,1)+3,FIND(" ",汇总!$C5,FIND("其他：",汇总!$C5,1)+3)-(FIND("其他：",汇总!$C5,1)+3)))</f>
        <v>#VALUE!</v>
      </c>
      <c r="K6" s="12" t="e">
        <f>VALUE(MID(汇总!$C5,FIND("异常：",汇总!$C5,1)+3,3))</f>
        <v>#VALUE!</v>
      </c>
    </row>
    <row r="7" spans="1:11">
      <c r="A7" s="13" t="s">
        <v>18</v>
      </c>
      <c r="B7" s="12" t="e">
        <f>VALUE(MID(汇总!$B6,FIND("总车数：",汇总!$B6,1)+4,FIND(" ",汇总!$B6,FIND("总车数：",汇总!$B6,1)+4)-(FIND("总车数：",汇总!$B6,1)+4)))</f>
        <v>#VALUE!</v>
      </c>
      <c r="C7" s="12" t="e">
        <f>VALUE(MID(汇总!$B6,FIND("水渣：",汇总!$B6,1)+3,FIND(" ",汇总!$B6,FIND("水渣：",汇总!$B6,1)+3)-(FIND("水渣：",汇总!$B6,1)+3)))</f>
        <v>#VALUE!</v>
      </c>
      <c r="D7" s="12" t="e">
        <f>VALUE(MID(汇总!$B6,FIND("矿粉：",汇总!$B6,1)+3,FIND(" ",汇总!$B6,FIND("矿粉：",汇总!$B6,1)+3)-(FIND("矿粉：",汇总!$B6,1)+3)))</f>
        <v>#VALUE!</v>
      </c>
      <c r="E7" s="12" t="e">
        <f>VALUE(MID(汇总!$B6,FIND("其他：",汇总!$B6,1)+3,3))</f>
        <v>#VALUE!</v>
      </c>
      <c r="G7" s="12" t="e">
        <f>VALUE(MID(汇总!$C6,FIND("总车数：",汇总!$C6,1)+4,FIND(" ",汇总!$C6,FIND("总车数：",汇总!$C6,1)+4)-(FIND("总车数：",汇总!$C6,1)+4)))</f>
        <v>#VALUE!</v>
      </c>
      <c r="H7" s="12" t="e">
        <f>VALUE(MID(汇总!$C6,FIND("水渣：",汇总!$C6,1)+3,FIND(" ",汇总!$C6,FIND("水渣：",汇总!$C6,1)+3)-(FIND("水渣：",汇总!$C6,1)+3)))</f>
        <v>#VALUE!</v>
      </c>
      <c r="I7" s="12" t="e">
        <f>VALUE(MID(汇总!$C6,FIND("矿粉：",汇总!$C6,1)+3,FIND(" ",汇总!$C6,FIND("矿粉：",汇总!$C6,1)+3)-(FIND("矿粉：",汇总!$C6,1)+3)))</f>
        <v>#VALUE!</v>
      </c>
      <c r="J7" s="12" t="e">
        <f>VALUE(MID(汇总!$C6,FIND("其他：",汇总!$C6,1)+3,FIND(" ",汇总!$C6,FIND("其他：",汇总!$C6,1)+3)-(FIND("其他：",汇总!$C6,1)+3)))</f>
        <v>#VALUE!</v>
      </c>
      <c r="K7" s="12" t="e">
        <f>VALUE(MID(汇总!$C6,FIND("异常：",汇总!$C6,1)+3,3))</f>
        <v>#VALUE!</v>
      </c>
    </row>
    <row r="8" spans="1:11">
      <c r="A8" s="13" t="s">
        <v>19</v>
      </c>
      <c r="B8" s="12" t="e">
        <f>VALUE(MID(汇总!$B7,FIND("总车数：",汇总!$B7,1)+4,FIND(" ",汇总!$B7,FIND("总车数：",汇总!$B7,1)+4)-(FIND("总车数：",汇总!$B7,1)+4)))</f>
        <v>#VALUE!</v>
      </c>
      <c r="C8" s="12" t="e">
        <f>VALUE(MID(汇总!$B7,FIND("水渣：",汇总!$B7,1)+3,FIND(" ",汇总!$B7,FIND("水渣：",汇总!$B7,1)+3)-(FIND("水渣：",汇总!$B7,1)+3)))</f>
        <v>#VALUE!</v>
      </c>
      <c r="D8" s="12" t="e">
        <f>VALUE(MID(汇总!$B7,FIND("矿粉：",汇总!$B7,1)+3,FIND(" ",汇总!$B7,FIND("矿粉：",汇总!$B7,1)+3)-(FIND("矿粉：",汇总!$B7,1)+3)))</f>
        <v>#VALUE!</v>
      </c>
      <c r="E8" s="12" t="e">
        <f>VALUE(MID(汇总!$B7,FIND("其他：",汇总!$B7,1)+3,3))</f>
        <v>#VALUE!</v>
      </c>
      <c r="G8" s="12" t="e">
        <f>VALUE(MID(汇总!$C7,FIND("总车数：",汇总!$C7,1)+4,FIND(" ",汇总!$C7,FIND("总车数：",汇总!$C7,1)+4)-(FIND("总车数：",汇总!$C7,1)+4)))</f>
        <v>#VALUE!</v>
      </c>
      <c r="H8" s="12" t="e">
        <f>VALUE(MID(汇总!$C7,FIND("水渣：",汇总!$C7,1)+3,FIND(" ",汇总!$C7,FIND("水渣：",汇总!$C7,1)+3)-(FIND("水渣：",汇总!$C7,1)+3)))</f>
        <v>#VALUE!</v>
      </c>
      <c r="I8" s="12" t="e">
        <f>VALUE(MID(汇总!$C7,FIND("矿粉：",汇总!$C7,1)+3,FIND(" ",汇总!$C7,FIND("矿粉：",汇总!$C7,1)+3)-(FIND("矿粉：",汇总!$C7,1)+3)))</f>
        <v>#VALUE!</v>
      </c>
      <c r="J8" s="12" t="e">
        <f>VALUE(MID(汇总!$C7,FIND("其他：",汇总!$C7,1)+3,FIND(" ",汇总!$C7,FIND("其他：",汇总!$C7,1)+3)-(FIND("其他：",汇总!$C7,1)+3)))</f>
        <v>#VALUE!</v>
      </c>
      <c r="K8" s="12" t="e">
        <f>VALUE(MID(汇总!$C7,FIND("异常：",汇总!$C7,1)+3,3))</f>
        <v>#VALUE!</v>
      </c>
    </row>
    <row r="9" spans="1:11">
      <c r="A9" s="13" t="s">
        <v>20</v>
      </c>
      <c r="B9" s="12" t="e">
        <f>VALUE(MID(汇总!$B8,FIND("总车数：",汇总!$B8,1)+4,FIND(" ",汇总!$B8,FIND("总车数：",汇总!$B8,1)+4)-(FIND("总车数：",汇总!$B8,1)+4)))</f>
        <v>#VALUE!</v>
      </c>
      <c r="C9" s="12" t="e">
        <f>VALUE(MID(汇总!$B8,FIND("水渣：",汇总!$B8,1)+3,FIND(" ",汇总!$B8,FIND("水渣：",汇总!$B8,1)+3)-(FIND("水渣：",汇总!$B8,1)+3)))</f>
        <v>#VALUE!</v>
      </c>
      <c r="D9" s="12" t="e">
        <f>VALUE(MID(汇总!$B8,FIND("矿粉：",汇总!$B8,1)+3,FIND(" ",汇总!$B8,FIND("矿粉：",汇总!$B8,1)+3)-(FIND("矿粉：",汇总!$B8,1)+3)))</f>
        <v>#VALUE!</v>
      </c>
      <c r="E9" s="12" t="e">
        <f>VALUE(MID(汇总!$B8,FIND("其他：",汇总!$B8,1)+3,3))</f>
        <v>#VALUE!</v>
      </c>
      <c r="G9" s="12" t="e">
        <f>VALUE(MID(汇总!$C8,FIND("总车数：",汇总!$C8,1)+4,FIND(" ",汇总!$C8,FIND("总车数：",汇总!$C8,1)+4)-(FIND("总车数：",汇总!$C8,1)+4)))</f>
        <v>#VALUE!</v>
      </c>
      <c r="H9" s="12" t="e">
        <f>VALUE(MID(汇总!$C8,FIND("水渣：",汇总!$C8,1)+3,FIND(" ",汇总!$C8,FIND("水渣：",汇总!$C8,1)+3)-(FIND("水渣：",汇总!$C8,1)+3)))</f>
        <v>#VALUE!</v>
      </c>
      <c r="I9" s="12" t="e">
        <f>VALUE(MID(汇总!$C8,FIND("矿粉：",汇总!$C8,1)+3,FIND(" ",汇总!$C8,FIND("矿粉：",汇总!$C8,1)+3)-(FIND("矿粉：",汇总!$C8,1)+3)))</f>
        <v>#VALUE!</v>
      </c>
      <c r="J9" s="12" t="e">
        <f>VALUE(MID(汇总!$C8,FIND("其他：",汇总!$C8,1)+3,FIND(" ",汇总!$C8,FIND("其他：",汇总!$C8,1)+3)-(FIND("其他：",汇总!$C8,1)+3)))</f>
        <v>#VALUE!</v>
      </c>
      <c r="K9" s="12" t="e">
        <f>VALUE(MID(汇总!$C8,FIND("异常：",汇总!$C8,1)+3,3))</f>
        <v>#VALUE!</v>
      </c>
    </row>
    <row r="10" spans="1:11">
      <c r="A10" s="13" t="s">
        <v>21</v>
      </c>
      <c r="B10" s="12" t="e">
        <f>VALUE(MID(汇总!$B9,FIND("总车数：",汇总!$B9,1)+4,FIND(" ",汇总!$B9,FIND("总车数：",汇总!$B9,1)+4)-(FIND("总车数：",汇总!$B9,1)+4)))</f>
        <v>#VALUE!</v>
      </c>
      <c r="C10" s="12" t="e">
        <f>VALUE(MID(汇总!$B9,FIND("水渣：",汇总!$B9,1)+3,FIND(" ",汇总!$B9,FIND("水渣：",汇总!$B9,1)+3)-(FIND("水渣：",汇总!$B9,1)+3)))</f>
        <v>#VALUE!</v>
      </c>
      <c r="D10" s="12" t="e">
        <f>VALUE(MID(汇总!$B9,FIND("矿粉：",汇总!$B9,1)+3,FIND(" ",汇总!$B9,FIND("矿粉：",汇总!$B9,1)+3)-(FIND("矿粉：",汇总!$B9,1)+3)))</f>
        <v>#VALUE!</v>
      </c>
      <c r="E10" s="12" t="e">
        <f>VALUE(MID(汇总!$B9,FIND("其他：",汇总!$B9,1)+3,3))</f>
        <v>#VALUE!</v>
      </c>
      <c r="G10" s="12" t="e">
        <f>VALUE(MID(汇总!$C9,FIND("总车数：",汇总!$C9,1)+4,FIND(" ",汇总!$C9,FIND("总车数：",汇总!$C9,1)+4)-(FIND("总车数：",汇总!$C9,1)+4)))</f>
        <v>#VALUE!</v>
      </c>
      <c r="H10" s="12" t="e">
        <f>VALUE(MID(汇总!$C9,FIND("水渣：",汇总!$C9,1)+3,FIND(" ",汇总!$C9,FIND("水渣：",汇总!$C9,1)+3)-(FIND("水渣：",汇总!$C9,1)+3)))</f>
        <v>#VALUE!</v>
      </c>
      <c r="I10" s="12" t="e">
        <f>VALUE(MID(汇总!$C9,FIND("矿粉：",汇总!$C9,1)+3,FIND(" ",汇总!$C9,FIND("矿粉：",汇总!$C9,1)+3)-(FIND("矿粉：",汇总!$C9,1)+3)))</f>
        <v>#VALUE!</v>
      </c>
      <c r="J10" s="12" t="e">
        <f>VALUE(MID(汇总!$C9,FIND("其他：",汇总!$C9,1)+3,FIND(" ",汇总!$C9,FIND("其他：",汇总!$C9,1)+3)-(FIND("其他：",汇总!$C9,1)+3)))</f>
        <v>#VALUE!</v>
      </c>
      <c r="K10" s="12" t="e">
        <f>VALUE(MID(汇总!$C9,FIND("异常：",汇总!$C9,1)+3,3))</f>
        <v>#VALUE!</v>
      </c>
    </row>
    <row r="11" spans="1:11">
      <c r="A11" s="13" t="s">
        <v>22</v>
      </c>
      <c r="B11" s="12" t="e">
        <f>VALUE(MID(汇总!$B10,FIND("总车数：",汇总!$B10,1)+4,FIND(" ",汇总!$B10,FIND("总车数：",汇总!$B10,1)+4)-(FIND("总车数：",汇总!$B10,1)+4)))</f>
        <v>#VALUE!</v>
      </c>
      <c r="C11" s="12" t="e">
        <f>VALUE(MID(汇总!$B10,FIND("水渣：",汇总!$B10,1)+3,FIND(" ",汇总!$B10,FIND("水渣：",汇总!$B10,1)+3)-(FIND("水渣：",汇总!$B10,1)+3)))</f>
        <v>#VALUE!</v>
      </c>
      <c r="D11" s="12" t="e">
        <f>VALUE(MID(汇总!$B10,FIND("矿粉：",汇总!$B10,1)+3,FIND(" ",汇总!$B10,FIND("矿粉：",汇总!$B10,1)+3)-(FIND("矿粉：",汇总!$B10,1)+3)))</f>
        <v>#VALUE!</v>
      </c>
      <c r="E11" s="12" t="e">
        <f>VALUE(MID(汇总!$B10,FIND("其他：",汇总!$B10,1)+3,3))</f>
        <v>#VALUE!</v>
      </c>
      <c r="G11" s="12" t="e">
        <f>VALUE(MID(汇总!$C10,FIND("总车数：",汇总!$C10,1)+4,FIND(" ",汇总!$C10,FIND("总车数：",汇总!$C10,1)+4)-(FIND("总车数：",汇总!$C10,1)+4)))</f>
        <v>#VALUE!</v>
      </c>
      <c r="H11" s="12" t="e">
        <f>VALUE(MID(汇总!$C10,FIND("水渣：",汇总!$C10,1)+3,FIND(" ",汇总!$C10,FIND("水渣：",汇总!$C10,1)+3)-(FIND("水渣：",汇总!$C10,1)+3)))</f>
        <v>#VALUE!</v>
      </c>
      <c r="I11" s="12" t="e">
        <f>VALUE(MID(汇总!$C10,FIND("矿粉：",汇总!$C10,1)+3,FIND(" ",汇总!$C10,FIND("矿粉：",汇总!$C10,1)+3)-(FIND("矿粉：",汇总!$C10,1)+3)))</f>
        <v>#VALUE!</v>
      </c>
      <c r="J11" s="12" t="e">
        <f>VALUE(MID(汇总!$C10,FIND("其他：",汇总!$C10,1)+3,FIND(" ",汇总!$C10,FIND("其他：",汇总!$C10,1)+3)-(FIND("其他：",汇总!$C10,1)+3)))</f>
        <v>#VALUE!</v>
      </c>
      <c r="K11" s="12" t="e">
        <f>VALUE(MID(汇总!$C10,FIND("异常：",汇总!$C10,1)+3,3))</f>
        <v>#VALUE!</v>
      </c>
    </row>
    <row r="12" spans="1:11">
      <c r="A12" s="13" t="s">
        <v>23</v>
      </c>
      <c r="B12" s="12" t="e">
        <f>VALUE(MID(汇总!$B11,FIND("总车数：",汇总!$B11,1)+4,FIND(" ",汇总!$B11,FIND("总车数：",汇总!$B11,1)+4)-(FIND("总车数：",汇总!$B11,1)+4)))</f>
        <v>#VALUE!</v>
      </c>
      <c r="C12" s="12" t="e">
        <f>VALUE(MID(汇总!$B11,FIND("水渣：",汇总!$B11,1)+3,FIND(" ",汇总!$B11,FIND("水渣：",汇总!$B11,1)+3)-(FIND("水渣：",汇总!$B11,1)+3)))</f>
        <v>#VALUE!</v>
      </c>
      <c r="D12" s="12" t="e">
        <f>VALUE(MID(汇总!$B11,FIND("矿粉：",汇总!$B11,1)+3,FIND(" ",汇总!$B11,FIND("矿粉：",汇总!$B11,1)+3)-(FIND("矿粉：",汇总!$B11,1)+3)))</f>
        <v>#VALUE!</v>
      </c>
      <c r="E12" s="12" t="e">
        <f>VALUE(MID(汇总!$B11,FIND("其他：",汇总!$B11,1)+3,3))</f>
        <v>#VALUE!</v>
      </c>
      <c r="G12" s="12" t="e">
        <f>VALUE(MID(汇总!$C11,FIND("总车数：",汇总!$C11,1)+4,FIND(" ",汇总!$C11,FIND("总车数：",汇总!$C11,1)+4)-(FIND("总车数：",汇总!$C11,1)+4)))</f>
        <v>#VALUE!</v>
      </c>
      <c r="H12" s="12" t="e">
        <f>VALUE(MID(汇总!$C11,FIND("水渣：",汇总!$C11,1)+3,FIND(" ",汇总!$C11,FIND("水渣：",汇总!$C11,1)+3)-(FIND("水渣：",汇总!$C11,1)+3)))</f>
        <v>#VALUE!</v>
      </c>
      <c r="I12" s="12" t="e">
        <f>VALUE(MID(汇总!$C11,FIND("矿粉：",汇总!$C11,1)+3,FIND(" ",汇总!$C11,FIND("矿粉：",汇总!$C11,1)+3)-(FIND("矿粉：",汇总!$C11,1)+3)))</f>
        <v>#VALUE!</v>
      </c>
      <c r="J12" s="12" t="e">
        <f>VALUE(MID(汇总!$C11,FIND("其他：",汇总!$C11,1)+3,FIND(" ",汇总!$C11,FIND("其他：",汇总!$C11,1)+3)-(FIND("其他：",汇总!$C11,1)+3)))</f>
        <v>#VALUE!</v>
      </c>
      <c r="K12" s="12" t="e">
        <f>VALUE(MID(汇总!$C11,FIND("异常：",汇总!$C11,1)+3,3))</f>
        <v>#VALUE!</v>
      </c>
    </row>
    <row r="13" spans="1:11">
      <c r="A13" s="13" t="s">
        <v>24</v>
      </c>
      <c r="B13" s="12" t="e">
        <f>VALUE(MID(汇总!$B12,FIND("总车数：",汇总!$B12,1)+4,FIND(" ",汇总!$B12,FIND("总车数：",汇总!$B12,1)+4)-(FIND("总车数：",汇总!$B12,1)+4)))</f>
        <v>#VALUE!</v>
      </c>
      <c r="C13" s="12" t="e">
        <f>VALUE(MID(汇总!$B12,FIND("水渣：",汇总!$B12,1)+3,FIND(" ",汇总!$B12,FIND("水渣：",汇总!$B12,1)+3)-(FIND("水渣：",汇总!$B12,1)+3)))</f>
        <v>#VALUE!</v>
      </c>
      <c r="D13" s="12" t="e">
        <f>VALUE(MID(汇总!$B12,FIND("矿粉：",汇总!$B12,1)+3,FIND(" ",汇总!$B12,FIND("矿粉：",汇总!$B12,1)+3)-(FIND("矿粉：",汇总!$B12,1)+3)))</f>
        <v>#VALUE!</v>
      </c>
      <c r="E13" s="12" t="e">
        <f>VALUE(MID(汇总!$B12,FIND("其他：",汇总!$B12,1)+3,3))</f>
        <v>#VALUE!</v>
      </c>
      <c r="G13" s="12" t="e">
        <f>VALUE(MID(汇总!$C12,FIND("总车数：",汇总!$C12,1)+4,FIND(" ",汇总!$C12,FIND("总车数：",汇总!$C12,1)+4)-(FIND("总车数：",汇总!$C12,1)+4)))</f>
        <v>#VALUE!</v>
      </c>
      <c r="H13" s="12" t="e">
        <f>VALUE(MID(汇总!$C12,FIND("水渣：",汇总!$C12,1)+3,FIND(" ",汇总!$C12,FIND("水渣：",汇总!$C12,1)+3)-(FIND("水渣：",汇总!$C12,1)+3)))</f>
        <v>#VALUE!</v>
      </c>
      <c r="I13" s="12" t="e">
        <f>VALUE(MID(汇总!$C12,FIND("矿粉：",汇总!$C12,1)+3,FIND(" ",汇总!$C12,FIND("矿粉：",汇总!$C12,1)+3)-(FIND("矿粉：",汇总!$C12,1)+3)))</f>
        <v>#VALUE!</v>
      </c>
      <c r="J13" s="12" t="e">
        <f>VALUE(MID(汇总!$C12,FIND("其他：",汇总!$C12,1)+3,FIND(" ",汇总!$C12,FIND("其他：",汇总!$C12,1)+3)-(FIND("其他：",汇总!$C12,1)+3)))</f>
        <v>#VALUE!</v>
      </c>
      <c r="K13" s="12" t="e">
        <f>VALUE(MID(汇总!$C12,FIND("异常：",汇总!$C12,1)+3,3))</f>
        <v>#VALUE!</v>
      </c>
    </row>
    <row r="14" spans="1:11">
      <c r="A14" s="13" t="s">
        <v>25</v>
      </c>
      <c r="B14" s="12" t="e">
        <f>VALUE(MID(汇总!$B13,FIND("总车数：",汇总!$B13,1)+4,FIND(" ",汇总!$B13,FIND("总车数：",汇总!$B13,1)+4)-(FIND("总车数：",汇总!$B13,1)+4)))</f>
        <v>#VALUE!</v>
      </c>
      <c r="C14" s="12" t="e">
        <f>VALUE(MID(汇总!$B13,FIND("水渣：",汇总!$B13,1)+3,FIND(" ",汇总!$B13,FIND("水渣：",汇总!$B13,1)+3)-(FIND("水渣：",汇总!$B13,1)+3)))</f>
        <v>#VALUE!</v>
      </c>
      <c r="D14" s="12" t="e">
        <f>VALUE(MID(汇总!$B13,FIND("矿粉：",汇总!$B13,1)+3,FIND(" ",汇总!$B13,FIND("矿粉：",汇总!$B13,1)+3)-(FIND("矿粉：",汇总!$B13,1)+3)))</f>
        <v>#VALUE!</v>
      </c>
      <c r="E14" s="12" t="e">
        <f>VALUE(MID(汇总!$B13,FIND("其他：",汇总!$B13,1)+3,3))</f>
        <v>#VALUE!</v>
      </c>
      <c r="G14" s="12" t="e">
        <f>VALUE(MID(汇总!$C13,FIND("总车数：",汇总!$C13,1)+4,FIND(" ",汇总!$C13,FIND("总车数：",汇总!$C13,1)+4)-(FIND("总车数：",汇总!$C13,1)+4)))</f>
        <v>#VALUE!</v>
      </c>
      <c r="H14" s="12" t="e">
        <f>VALUE(MID(汇总!$C13,FIND("水渣：",汇总!$C13,1)+3,FIND(" ",汇总!$C13,FIND("水渣：",汇总!$C13,1)+3)-(FIND("水渣：",汇总!$C13,1)+3)))</f>
        <v>#VALUE!</v>
      </c>
      <c r="I14" s="12" t="e">
        <f>VALUE(MID(汇总!$C13,FIND("矿粉：",汇总!$C13,1)+3,FIND(" ",汇总!$C13,FIND("矿粉：",汇总!$C13,1)+3)-(FIND("矿粉：",汇总!$C13,1)+3)))</f>
        <v>#VALUE!</v>
      </c>
      <c r="J14" s="12" t="e">
        <f>VALUE(MID(汇总!$C13,FIND("其他：",汇总!$C13,1)+3,FIND(" ",汇总!$C13,FIND("其他：",汇总!$C13,1)+3)-(FIND("其他：",汇总!$C13,1)+3)))</f>
        <v>#VALUE!</v>
      </c>
      <c r="K14" s="12" t="e">
        <f>VALUE(MID(汇总!$C13,FIND("异常：",汇总!$C13,1)+3,3))</f>
        <v>#VALUE!</v>
      </c>
    </row>
    <row r="15" spans="1:11">
      <c r="A15" s="13" t="s">
        <v>26</v>
      </c>
      <c r="B15" s="12" t="e">
        <f>VALUE(MID(汇总!$B14,FIND("总车数：",汇总!$B14,1)+4,FIND(" ",汇总!$B14,FIND("总车数：",汇总!$B14,1)+4)-(FIND("总车数：",汇总!$B14,1)+4)))</f>
        <v>#VALUE!</v>
      </c>
      <c r="C15" s="12" t="e">
        <f>VALUE(MID(汇总!$B14,FIND("水渣：",汇总!$B14,1)+3,FIND(" ",汇总!$B14,FIND("水渣：",汇总!$B14,1)+3)-(FIND("水渣：",汇总!$B14,1)+3)))</f>
        <v>#VALUE!</v>
      </c>
      <c r="D15" s="12" t="e">
        <f>VALUE(MID(汇总!$B14,FIND("矿粉：",汇总!$B14,1)+3,FIND(" ",汇总!$B14,FIND("矿粉：",汇总!$B14,1)+3)-(FIND("矿粉：",汇总!$B14,1)+3)))</f>
        <v>#VALUE!</v>
      </c>
      <c r="E15" s="12" t="e">
        <f>VALUE(MID(汇总!$B14,FIND("其他：",汇总!$B14,1)+3,3))</f>
        <v>#VALUE!</v>
      </c>
      <c r="G15" s="12" t="e">
        <f>VALUE(MID(汇总!$C14,FIND("总车数：",汇总!$C14,1)+4,FIND(" ",汇总!$C14,FIND("总车数：",汇总!$C14,1)+4)-(FIND("总车数：",汇总!$C14,1)+4)))</f>
        <v>#VALUE!</v>
      </c>
      <c r="H15" s="12" t="e">
        <f>VALUE(MID(汇总!$C14,FIND("水渣：",汇总!$C14,1)+3,FIND(" ",汇总!$C14,FIND("水渣：",汇总!$C14,1)+3)-(FIND("水渣：",汇总!$C14,1)+3)))</f>
        <v>#VALUE!</v>
      </c>
      <c r="I15" s="12" t="e">
        <f>VALUE(MID(汇总!$C14,FIND("矿粉：",汇总!$C14,1)+3,FIND(" ",汇总!$C14,FIND("矿粉：",汇总!$C14,1)+3)-(FIND("矿粉：",汇总!$C14,1)+3)))</f>
        <v>#VALUE!</v>
      </c>
      <c r="J15" s="12" t="e">
        <f>VALUE(MID(汇总!$C14,FIND("其他：",汇总!$C14,1)+3,FIND(" ",汇总!$C14,FIND("其他：",汇总!$C14,1)+3)-(FIND("其他：",汇总!$C14,1)+3)))</f>
        <v>#VALUE!</v>
      </c>
      <c r="K15" s="12" t="e">
        <f>VALUE(MID(汇总!$C14,FIND("异常：",汇总!$C14,1)+3,3))</f>
        <v>#VALUE!</v>
      </c>
    </row>
    <row r="16" spans="1:11">
      <c r="A16" s="13" t="s">
        <v>27</v>
      </c>
      <c r="B16" s="12" t="e">
        <f>VALUE(MID(汇总!$B15,FIND("总车数：",汇总!$B15,1)+4,FIND(" ",汇总!$B15,FIND("总车数：",汇总!$B15,1)+4)-(FIND("总车数：",汇总!$B15,1)+4)))</f>
        <v>#VALUE!</v>
      </c>
      <c r="C16" s="12" t="e">
        <f>VALUE(MID(汇总!$B15,FIND("水渣：",汇总!$B15,1)+3,FIND(" ",汇总!$B15,FIND("水渣：",汇总!$B15,1)+3)-(FIND("水渣：",汇总!$B15,1)+3)))</f>
        <v>#VALUE!</v>
      </c>
      <c r="D16" s="12" t="e">
        <f>VALUE(MID(汇总!$B15,FIND("矿粉：",汇总!$B15,1)+3,FIND(" ",汇总!$B15,FIND("矿粉：",汇总!$B15,1)+3)-(FIND("矿粉：",汇总!$B15,1)+3)))</f>
        <v>#VALUE!</v>
      </c>
      <c r="E16" s="12" t="e">
        <f>VALUE(MID(汇总!$B15,FIND("其他：",汇总!$B15,1)+3,3))</f>
        <v>#VALUE!</v>
      </c>
      <c r="G16" s="12" t="e">
        <f>VALUE(MID(汇总!$C15,FIND("总车数：",汇总!$C15,1)+4,FIND(" ",汇总!$C15,FIND("总车数：",汇总!$C15,1)+4)-(FIND("总车数：",汇总!$C15,1)+4)))</f>
        <v>#VALUE!</v>
      </c>
      <c r="H16" s="12" t="e">
        <f>VALUE(MID(汇总!$C15,FIND("水渣：",汇总!$C15,1)+3,FIND(" ",汇总!$C15,FIND("水渣：",汇总!$C15,1)+3)-(FIND("水渣：",汇总!$C15,1)+3)))</f>
        <v>#VALUE!</v>
      </c>
      <c r="I16" s="12" t="e">
        <f>VALUE(MID(汇总!$C15,FIND("矿粉：",汇总!$C15,1)+3,FIND(" ",汇总!$C15,FIND("矿粉：",汇总!$C15,1)+3)-(FIND("矿粉：",汇总!$C15,1)+3)))</f>
        <v>#VALUE!</v>
      </c>
      <c r="J16" s="12" t="e">
        <f>VALUE(MID(汇总!$C15,FIND("其他：",汇总!$C15,1)+3,FIND(" ",汇总!$C15,FIND("其他：",汇总!$C15,1)+3)-(FIND("其他：",汇总!$C15,1)+3)))</f>
        <v>#VALUE!</v>
      </c>
      <c r="K16" s="12" t="e">
        <f>VALUE(MID(汇总!$C15,FIND("异常：",汇总!$C15,1)+3,3))</f>
        <v>#VALUE!</v>
      </c>
    </row>
    <row r="17" spans="1:11">
      <c r="A17" s="13" t="s">
        <v>28</v>
      </c>
      <c r="B17" s="12" t="e">
        <f>VALUE(MID(汇总!$B16,FIND("总车数：",汇总!$B16,1)+4,FIND(" ",汇总!$B16,FIND("总车数：",汇总!$B16,1)+4)-(FIND("总车数：",汇总!$B16,1)+4)))</f>
        <v>#VALUE!</v>
      </c>
      <c r="C17" s="12" t="e">
        <f>VALUE(MID(汇总!$B16,FIND("水渣：",汇总!$B16,1)+3,FIND(" ",汇总!$B16,FIND("水渣：",汇总!$B16,1)+3)-(FIND("水渣：",汇总!$B16,1)+3)))</f>
        <v>#VALUE!</v>
      </c>
      <c r="D17" s="12" t="e">
        <f>VALUE(MID(汇总!$B16,FIND("矿粉：",汇总!$B16,1)+3,FIND(" ",汇总!$B16,FIND("矿粉：",汇总!$B16,1)+3)-(FIND("矿粉：",汇总!$B16,1)+3)))</f>
        <v>#VALUE!</v>
      </c>
      <c r="E17" s="12" t="e">
        <f>VALUE(MID(汇总!$B16,FIND("其他：",汇总!$B16,1)+3,3))</f>
        <v>#VALUE!</v>
      </c>
      <c r="G17" s="12" t="e">
        <f>VALUE(MID(汇总!$C16,FIND("总车数：",汇总!$C16,1)+4,FIND(" ",汇总!$C16,FIND("总车数：",汇总!$C16,1)+4)-(FIND("总车数：",汇总!$C16,1)+4)))</f>
        <v>#VALUE!</v>
      </c>
      <c r="H17" s="12" t="e">
        <f>VALUE(MID(汇总!$C16,FIND("水渣：",汇总!$C16,1)+3,FIND(" ",汇总!$C16,FIND("水渣：",汇总!$C16,1)+3)-(FIND("水渣：",汇总!$C16,1)+3)))</f>
        <v>#VALUE!</v>
      </c>
      <c r="I17" s="12" t="e">
        <f>VALUE(MID(汇总!$C16,FIND("矿粉：",汇总!$C16,1)+3,FIND(" ",汇总!$C16,FIND("矿粉：",汇总!$C16,1)+3)-(FIND("矿粉：",汇总!$C16,1)+3)))</f>
        <v>#VALUE!</v>
      </c>
      <c r="J17" s="12" t="e">
        <f>VALUE(MID(汇总!$C16,FIND("其他：",汇总!$C16,1)+3,FIND(" ",汇总!$C16,FIND("其他：",汇总!$C16,1)+3)-(FIND("其他：",汇总!$C16,1)+3)))</f>
        <v>#VALUE!</v>
      </c>
      <c r="K17" s="12" t="e">
        <f>VALUE(MID(汇总!$C16,FIND("异常：",汇总!$C16,1)+3,3))</f>
        <v>#VALUE!</v>
      </c>
    </row>
    <row r="18" spans="1:11">
      <c r="A18" s="13" t="s">
        <v>29</v>
      </c>
      <c r="B18" s="12" t="e">
        <f>VALUE(MID(汇总!$B17,FIND("总车数：",汇总!$B17,1)+4,FIND(" ",汇总!$B17,FIND("总车数：",汇总!$B17,1)+4)-(FIND("总车数：",汇总!$B17,1)+4)))</f>
        <v>#VALUE!</v>
      </c>
      <c r="C18" s="12" t="e">
        <f>VALUE(MID(汇总!$B17,FIND("水渣：",汇总!$B17,1)+3,FIND(" ",汇总!$B17,FIND("水渣：",汇总!$B17,1)+3)-(FIND("水渣：",汇总!$B17,1)+3)))</f>
        <v>#VALUE!</v>
      </c>
      <c r="D18" s="12" t="e">
        <f>VALUE(MID(汇总!$B17,FIND("矿粉：",汇总!$B17,1)+3,FIND(" ",汇总!$B17,FIND("矿粉：",汇总!$B17,1)+3)-(FIND("矿粉：",汇总!$B17,1)+3)))</f>
        <v>#VALUE!</v>
      </c>
      <c r="E18" s="12" t="e">
        <f>VALUE(MID(汇总!$B17,FIND("其他：",汇总!$B17,1)+3,3))</f>
        <v>#VALUE!</v>
      </c>
      <c r="G18" s="12" t="e">
        <f>VALUE(MID(汇总!$C17,FIND("总车数：",汇总!$C17,1)+4,FIND(" ",汇总!$C17,FIND("总车数：",汇总!$C17,1)+4)-(FIND("总车数：",汇总!$C17,1)+4)))</f>
        <v>#VALUE!</v>
      </c>
      <c r="H18" s="12" t="e">
        <f>VALUE(MID(汇总!$C17,FIND("水渣：",汇总!$C17,1)+3,FIND(" ",汇总!$C17,FIND("水渣：",汇总!$C17,1)+3)-(FIND("水渣：",汇总!$C17,1)+3)))</f>
        <v>#VALUE!</v>
      </c>
      <c r="I18" s="12" t="e">
        <f>VALUE(MID(汇总!$C17,FIND("矿粉：",汇总!$C17,1)+3,FIND(" ",汇总!$C17,FIND("矿粉：",汇总!$C17,1)+3)-(FIND("矿粉：",汇总!$C17,1)+3)))</f>
        <v>#VALUE!</v>
      </c>
      <c r="J18" s="12" t="e">
        <f>VALUE(MID(汇总!$C17,FIND("其他：",汇总!$C17,1)+3,FIND(" ",汇总!$C17,FIND("其他：",汇总!$C17,1)+3)-(FIND("其他：",汇总!$C17,1)+3)))</f>
        <v>#VALUE!</v>
      </c>
      <c r="K18" s="12" t="e">
        <f>VALUE(MID(汇总!$C17,FIND("异常：",汇总!$C17,1)+3,3))</f>
        <v>#VALUE!</v>
      </c>
    </row>
    <row r="19" spans="1:11">
      <c r="A19" s="13" t="s">
        <v>30</v>
      </c>
      <c r="B19" s="12" t="e">
        <f>VALUE(MID(汇总!$B18,FIND("总车数：",汇总!$B18,1)+4,FIND(" ",汇总!$B18,FIND("总车数：",汇总!$B18,1)+4)-(FIND("总车数：",汇总!$B18,1)+4)))</f>
        <v>#VALUE!</v>
      </c>
      <c r="C19" s="12" t="e">
        <f>VALUE(MID(汇总!$B18,FIND("水渣：",汇总!$B18,1)+3,FIND(" ",汇总!$B18,FIND("水渣：",汇总!$B18,1)+3)-(FIND("水渣：",汇总!$B18,1)+3)))</f>
        <v>#VALUE!</v>
      </c>
      <c r="D19" s="12" t="e">
        <f>VALUE(MID(汇总!$B18,FIND("矿粉：",汇总!$B18,1)+3,FIND(" ",汇总!$B18,FIND("矿粉：",汇总!$B18,1)+3)-(FIND("矿粉：",汇总!$B18,1)+3)))</f>
        <v>#VALUE!</v>
      </c>
      <c r="E19" s="12" t="e">
        <f>VALUE(MID(汇总!$B18,FIND("其他：",汇总!$B18,1)+3,3))</f>
        <v>#VALUE!</v>
      </c>
      <c r="G19" s="12" t="e">
        <f>VALUE(MID(汇总!$C18,FIND("总车数：",汇总!$C18,1)+4,FIND(" ",汇总!$C18,FIND("总车数：",汇总!$C18,1)+4)-(FIND("总车数：",汇总!$C18,1)+4)))</f>
        <v>#VALUE!</v>
      </c>
      <c r="H19" s="12" t="e">
        <f>VALUE(MID(汇总!$C18,FIND("水渣：",汇总!$C18,1)+3,FIND(" ",汇总!$C18,FIND("水渣：",汇总!$C18,1)+3)-(FIND("水渣：",汇总!$C18,1)+3)))</f>
        <v>#VALUE!</v>
      </c>
      <c r="I19" s="12" t="e">
        <f>VALUE(MID(汇总!$C18,FIND("矿粉：",汇总!$C18,1)+3,FIND(" ",汇总!$C18,FIND("矿粉：",汇总!$C18,1)+3)-(FIND("矿粉：",汇总!$C18,1)+3)))</f>
        <v>#VALUE!</v>
      </c>
      <c r="J19" s="12" t="e">
        <f>VALUE(MID(汇总!$C18,FIND("其他：",汇总!$C18,1)+3,FIND(" ",汇总!$C18,FIND("其他：",汇总!$C18,1)+3)-(FIND("其他：",汇总!$C18,1)+3)))</f>
        <v>#VALUE!</v>
      </c>
      <c r="K19" s="12" t="e">
        <f>VALUE(MID(汇总!$C18,FIND("异常：",汇总!$C18,1)+3,3))</f>
        <v>#VALUE!</v>
      </c>
    </row>
    <row r="20" spans="1:11">
      <c r="A20" s="13" t="s">
        <v>31</v>
      </c>
      <c r="B20" s="12" t="e">
        <f>VALUE(MID(汇总!$B19,FIND("总车数：",汇总!$B19,1)+4,FIND(" ",汇总!$B19,FIND("总车数：",汇总!$B19,1)+4)-(FIND("总车数：",汇总!$B19,1)+4)))</f>
        <v>#VALUE!</v>
      </c>
      <c r="C20" s="12" t="e">
        <f>VALUE(MID(汇总!$B19,FIND("水渣：",汇总!$B19,1)+3,FIND(" ",汇总!$B19,FIND("水渣：",汇总!$B19,1)+3)-(FIND("水渣：",汇总!$B19,1)+3)))</f>
        <v>#VALUE!</v>
      </c>
      <c r="D20" s="12" t="e">
        <f>VALUE(MID(汇总!$B19,FIND("矿粉：",汇总!$B19,1)+3,FIND(" ",汇总!$B19,FIND("矿粉：",汇总!$B19,1)+3)-(FIND("矿粉：",汇总!$B19,1)+3)))</f>
        <v>#VALUE!</v>
      </c>
      <c r="E20" s="12" t="e">
        <f>VALUE(MID(汇总!$B19,FIND("其他：",汇总!$B19,1)+3,3))</f>
        <v>#VALUE!</v>
      </c>
      <c r="G20" s="12" t="e">
        <f>VALUE(MID(汇总!$C19,FIND("总车数：",汇总!$C19,1)+4,FIND(" ",汇总!$C19,FIND("总车数：",汇总!$C19,1)+4)-(FIND("总车数：",汇总!$C19,1)+4)))</f>
        <v>#VALUE!</v>
      </c>
      <c r="H20" s="12" t="e">
        <f>VALUE(MID(汇总!$C19,FIND("水渣：",汇总!$C19,1)+3,FIND(" ",汇总!$C19,FIND("水渣：",汇总!$C19,1)+3)-(FIND("水渣：",汇总!$C19,1)+3)))</f>
        <v>#VALUE!</v>
      </c>
      <c r="I20" s="12" t="e">
        <f>VALUE(MID(汇总!$C19,FIND("矿粉：",汇总!$C19,1)+3,FIND(" ",汇总!$C19,FIND("矿粉：",汇总!$C19,1)+3)-(FIND("矿粉：",汇总!$C19,1)+3)))</f>
        <v>#VALUE!</v>
      </c>
      <c r="J20" s="12" t="e">
        <f>VALUE(MID(汇总!$C19,FIND("其他：",汇总!$C19,1)+3,FIND(" ",汇总!$C19,FIND("其他：",汇总!$C19,1)+3)-(FIND("其他：",汇总!$C19,1)+3)))</f>
        <v>#VALUE!</v>
      </c>
      <c r="K20" s="12" t="e">
        <f>VALUE(MID(汇总!$C19,FIND("异常：",汇总!$C19,1)+3,3))</f>
        <v>#VALUE!</v>
      </c>
    </row>
    <row r="21" spans="1:11">
      <c r="A21" s="13" t="s">
        <v>32</v>
      </c>
      <c r="B21" s="12" t="e">
        <f>VALUE(MID(汇总!$B20,FIND("总车数：",汇总!$B20,1)+4,FIND(" ",汇总!$B20,FIND("总车数：",汇总!$B20,1)+4)-(FIND("总车数：",汇总!$B20,1)+4)))</f>
        <v>#VALUE!</v>
      </c>
      <c r="C21" s="12" t="e">
        <f>VALUE(MID(汇总!$B20,FIND("水渣：",汇总!$B20,1)+3,FIND(" ",汇总!$B20,FIND("水渣：",汇总!$B20,1)+3)-(FIND("水渣：",汇总!$B20,1)+3)))</f>
        <v>#VALUE!</v>
      </c>
      <c r="D21" s="12" t="e">
        <f>VALUE(MID(汇总!$B20,FIND("矿粉：",汇总!$B20,1)+3,FIND(" ",汇总!$B20,FIND("矿粉：",汇总!$B20,1)+3)-(FIND("矿粉：",汇总!$B20,1)+3)))</f>
        <v>#VALUE!</v>
      </c>
      <c r="E21" s="12" t="e">
        <f>VALUE(MID(汇总!$B20,FIND("其他：",汇总!$B20,1)+3,3))</f>
        <v>#VALUE!</v>
      </c>
      <c r="G21" s="12" t="e">
        <f>VALUE(MID(汇总!$C20,FIND("总车数：",汇总!$C20,1)+4,FIND(" ",汇总!$C20,FIND("总车数：",汇总!$C20,1)+4)-(FIND("总车数：",汇总!$C20,1)+4)))</f>
        <v>#VALUE!</v>
      </c>
      <c r="H21" s="12" t="e">
        <f>VALUE(MID(汇总!$C20,FIND("水渣：",汇总!$C20,1)+3,FIND(" ",汇总!$C20,FIND("水渣：",汇总!$C20,1)+3)-(FIND("水渣：",汇总!$C20,1)+3)))</f>
        <v>#VALUE!</v>
      </c>
      <c r="I21" s="12" t="e">
        <f>VALUE(MID(汇总!$C20,FIND("矿粉：",汇总!$C20,1)+3,FIND(" ",汇总!$C20,FIND("矿粉：",汇总!$C20,1)+3)-(FIND("矿粉：",汇总!$C20,1)+3)))</f>
        <v>#VALUE!</v>
      </c>
      <c r="J21" s="12" t="e">
        <f>VALUE(MID(汇总!$C20,FIND("其他：",汇总!$C20,1)+3,FIND(" ",汇总!$C20,FIND("其他：",汇总!$C20,1)+3)-(FIND("其他：",汇总!$C20,1)+3)))</f>
        <v>#VALUE!</v>
      </c>
      <c r="K21" s="12" t="e">
        <f>VALUE(MID(汇总!$C20,FIND("异常：",汇总!$C20,1)+3,3))</f>
        <v>#VALUE!</v>
      </c>
    </row>
    <row r="22" spans="1:11">
      <c r="A22" s="13" t="s">
        <v>33</v>
      </c>
      <c r="B22" s="12" t="e">
        <f>VALUE(MID(汇总!$B21,FIND("总车数：",汇总!$B21,1)+4,FIND(" ",汇总!$B21,FIND("总车数：",汇总!$B21,1)+4)-(FIND("总车数：",汇总!$B21,1)+4)))</f>
        <v>#VALUE!</v>
      </c>
      <c r="C22" s="12" t="e">
        <f>VALUE(MID(汇总!$B21,FIND("水渣：",汇总!$B21,1)+3,FIND(" ",汇总!$B21,FIND("水渣：",汇总!$B21,1)+3)-(FIND("水渣：",汇总!$B21,1)+3)))</f>
        <v>#VALUE!</v>
      </c>
      <c r="D22" s="12" t="e">
        <f>VALUE(MID(汇总!$B21,FIND("矿粉：",汇总!$B21,1)+3,FIND(" ",汇总!$B21,FIND("矿粉：",汇总!$B21,1)+3)-(FIND("矿粉：",汇总!$B21,1)+3)))</f>
        <v>#VALUE!</v>
      </c>
      <c r="E22" s="12" t="e">
        <f>VALUE(MID(汇总!$B21,FIND("其他：",汇总!$B21,1)+3,3))</f>
        <v>#VALUE!</v>
      </c>
      <c r="G22" s="12" t="e">
        <f>VALUE(MID(汇总!$C21,FIND("总车数：",汇总!$C21,1)+4,FIND(" ",汇总!$C21,FIND("总车数：",汇总!$C21,1)+4)-(FIND("总车数：",汇总!$C21,1)+4)))</f>
        <v>#VALUE!</v>
      </c>
      <c r="H22" s="12" t="e">
        <f>VALUE(MID(汇总!$C21,FIND("水渣：",汇总!$C21,1)+3,FIND(" ",汇总!$C21,FIND("水渣：",汇总!$C21,1)+3)-(FIND("水渣：",汇总!$C21,1)+3)))</f>
        <v>#VALUE!</v>
      </c>
      <c r="I22" s="12" t="e">
        <f>VALUE(MID(汇总!$C21,FIND("矿粉：",汇总!$C21,1)+3,FIND(" ",汇总!$C21,FIND("矿粉：",汇总!$C21,1)+3)-(FIND("矿粉：",汇总!$C21,1)+3)))</f>
        <v>#VALUE!</v>
      </c>
      <c r="J22" s="12" t="e">
        <f>VALUE(MID(汇总!$C21,FIND("其他：",汇总!$C21,1)+3,FIND(" ",汇总!$C21,FIND("其他：",汇总!$C21,1)+3)-(FIND("其他：",汇总!$C21,1)+3)))</f>
        <v>#VALUE!</v>
      </c>
      <c r="K22" s="12" t="e">
        <f>VALUE(MID(汇总!$C21,FIND("异常：",汇总!$C21,1)+3,3))</f>
        <v>#VALUE!</v>
      </c>
    </row>
    <row r="23" spans="1:11">
      <c r="A23" s="13" t="s">
        <v>34</v>
      </c>
      <c r="B23" s="12" t="e">
        <f>VALUE(MID(汇总!$B22,FIND("总车数：",汇总!$B22,1)+4,FIND(" ",汇总!$B22,FIND("总车数：",汇总!$B22,1)+4)-(FIND("总车数：",汇总!$B22,1)+4)))</f>
        <v>#VALUE!</v>
      </c>
      <c r="C23" s="12" t="e">
        <f>VALUE(MID(汇总!$B22,FIND("水渣：",汇总!$B22,1)+3,FIND(" ",汇总!$B22,FIND("水渣：",汇总!$B22,1)+3)-(FIND("水渣：",汇总!$B22,1)+3)))</f>
        <v>#VALUE!</v>
      </c>
      <c r="D23" s="12" t="e">
        <f>VALUE(MID(汇总!$B22,FIND("矿粉：",汇总!$B22,1)+3,FIND(" ",汇总!$B22,FIND("矿粉：",汇总!$B22,1)+3)-(FIND("矿粉：",汇总!$B22,1)+3)))</f>
        <v>#VALUE!</v>
      </c>
      <c r="E23" s="12" t="e">
        <f>VALUE(MID(汇总!$B22,FIND("其他：",汇总!$B22,1)+3,3))</f>
        <v>#VALUE!</v>
      </c>
      <c r="G23" s="12" t="e">
        <f>VALUE(MID(汇总!$C22,FIND("总车数：",汇总!$C22,1)+4,FIND(" ",汇总!$C22,FIND("总车数：",汇总!$C22,1)+4)-(FIND("总车数：",汇总!$C22,1)+4)))</f>
        <v>#VALUE!</v>
      </c>
      <c r="H23" s="12" t="e">
        <f>VALUE(MID(汇总!$C22,FIND("水渣：",汇总!$C22,1)+3,FIND(" ",汇总!$C22,FIND("水渣：",汇总!$C22,1)+3)-(FIND("水渣：",汇总!$C22,1)+3)))</f>
        <v>#VALUE!</v>
      </c>
      <c r="I23" s="12" t="e">
        <f>VALUE(MID(汇总!$C22,FIND("矿粉：",汇总!$C22,1)+3,FIND(" ",汇总!$C22,FIND("矿粉：",汇总!$C22,1)+3)-(FIND("矿粉：",汇总!$C22,1)+3)))</f>
        <v>#VALUE!</v>
      </c>
      <c r="J23" s="12" t="e">
        <f>VALUE(MID(汇总!$C22,FIND("其他：",汇总!$C22,1)+3,FIND(" ",汇总!$C22,FIND("其他：",汇总!$C22,1)+3)-(FIND("其他：",汇总!$C22,1)+3)))</f>
        <v>#VALUE!</v>
      </c>
      <c r="K23" s="12" t="e">
        <f>VALUE(MID(汇总!$C22,FIND("异常：",汇总!$C22,1)+3,3))</f>
        <v>#VALUE!</v>
      </c>
    </row>
    <row r="24" spans="1:11">
      <c r="A24" s="13" t="s">
        <v>35</v>
      </c>
      <c r="B24" s="12" t="e">
        <f>VALUE(MID(汇总!$B23,FIND("总车数：",汇总!$B23,1)+4,FIND(" ",汇总!$B23,FIND("总车数：",汇总!$B23,1)+4)-(FIND("总车数：",汇总!$B23,1)+4)))</f>
        <v>#VALUE!</v>
      </c>
      <c r="C24" s="12" t="e">
        <f>VALUE(MID(汇总!$B23,FIND("水渣：",汇总!$B23,1)+3,FIND(" ",汇总!$B23,FIND("水渣：",汇总!$B23,1)+3)-(FIND("水渣：",汇总!$B23,1)+3)))</f>
        <v>#VALUE!</v>
      </c>
      <c r="D24" s="12" t="e">
        <f>VALUE(MID(汇总!$B23,FIND("矿粉：",汇总!$B23,1)+3,FIND(" ",汇总!$B23,FIND("矿粉：",汇总!$B23,1)+3)-(FIND("矿粉：",汇总!$B23,1)+3)))</f>
        <v>#VALUE!</v>
      </c>
      <c r="E24" s="12" t="e">
        <f>VALUE(MID(汇总!$B23,FIND("其他：",汇总!$B23,1)+3,3))</f>
        <v>#VALUE!</v>
      </c>
      <c r="G24" s="12" t="e">
        <f>VALUE(MID(汇总!$C23,FIND("总车数：",汇总!$C23,1)+4,FIND(" ",汇总!$C23,FIND("总车数：",汇总!$C23,1)+4)-(FIND("总车数：",汇总!$C23,1)+4)))</f>
        <v>#VALUE!</v>
      </c>
      <c r="H24" s="12" t="e">
        <f>VALUE(MID(汇总!$C23,FIND("水渣：",汇总!$C23,1)+3,FIND(" ",汇总!$C23,FIND("水渣：",汇总!$C23,1)+3)-(FIND("水渣：",汇总!$C23,1)+3)))</f>
        <v>#VALUE!</v>
      </c>
      <c r="I24" s="12" t="e">
        <f>VALUE(MID(汇总!$C23,FIND("矿粉：",汇总!$C23,1)+3,FIND(" ",汇总!$C23,FIND("矿粉：",汇总!$C23,1)+3)-(FIND("矿粉：",汇总!$C23,1)+3)))</f>
        <v>#VALUE!</v>
      </c>
      <c r="J24" s="12" t="e">
        <f>VALUE(MID(汇总!$C23,FIND("其他：",汇总!$C23,1)+3,FIND(" ",汇总!$C23,FIND("其他：",汇总!$C23,1)+3)-(FIND("其他：",汇总!$C23,1)+3)))</f>
        <v>#VALUE!</v>
      </c>
      <c r="K24" s="12" t="e">
        <f>VALUE(MID(汇总!$C23,FIND("异常：",汇总!$C23,1)+3,3))</f>
        <v>#VALUE!</v>
      </c>
    </row>
    <row r="25" spans="1:11">
      <c r="A25" s="13" t="s">
        <v>36</v>
      </c>
      <c r="B25" s="12" t="e">
        <f>VALUE(MID(汇总!$B24,FIND("总车数：",汇总!$B24,1)+4,FIND(" ",汇总!$B24,FIND("总车数：",汇总!$B24,1)+4)-(FIND("总车数：",汇总!$B24,1)+4)))</f>
        <v>#VALUE!</v>
      </c>
      <c r="C25" s="12" t="e">
        <f>VALUE(MID(汇总!$B24,FIND("水渣：",汇总!$B24,1)+3,FIND(" ",汇总!$B24,FIND("水渣：",汇总!$B24,1)+3)-(FIND("水渣：",汇总!$B24,1)+3)))</f>
        <v>#VALUE!</v>
      </c>
      <c r="D25" s="12" t="e">
        <f>VALUE(MID(汇总!$B24,FIND("矿粉：",汇总!$B24,1)+3,FIND(" ",汇总!$B24,FIND("矿粉：",汇总!$B24,1)+3)-(FIND("矿粉：",汇总!$B24,1)+3)))</f>
        <v>#VALUE!</v>
      </c>
      <c r="E25" s="12" t="e">
        <f>VALUE(MID(汇总!$B24,FIND("其他：",汇总!$B24,1)+3,3))</f>
        <v>#VALUE!</v>
      </c>
      <c r="G25" s="12" t="e">
        <f>VALUE(MID(汇总!$C24,FIND("总车数：",汇总!$C24,1)+4,FIND(" ",汇总!$C24,FIND("总车数：",汇总!$C24,1)+4)-(FIND("总车数：",汇总!$C24,1)+4)))</f>
        <v>#VALUE!</v>
      </c>
      <c r="H25" s="12" t="e">
        <f>VALUE(MID(汇总!$C24,FIND("水渣：",汇总!$C24,1)+3,FIND(" ",汇总!$C24,FIND("水渣：",汇总!$C24,1)+3)-(FIND("水渣：",汇总!$C24,1)+3)))</f>
        <v>#VALUE!</v>
      </c>
      <c r="I25" s="12" t="e">
        <f>VALUE(MID(汇总!$C24,FIND("矿粉：",汇总!$C24,1)+3,FIND(" ",汇总!$C24,FIND("矿粉：",汇总!$C24,1)+3)-(FIND("矿粉：",汇总!$C24,1)+3)))</f>
        <v>#VALUE!</v>
      </c>
      <c r="J25" s="12" t="e">
        <f>VALUE(MID(汇总!$C24,FIND("其他：",汇总!$C24,1)+3,FIND(" ",汇总!$C24,FIND("其他：",汇总!$C24,1)+3)-(FIND("其他：",汇总!$C24,1)+3)))</f>
        <v>#VALUE!</v>
      </c>
      <c r="K25" s="12" t="e">
        <f>VALUE(MID(汇总!$C24,FIND("异常：",汇总!$C24,1)+3,3))</f>
        <v>#VALUE!</v>
      </c>
    </row>
    <row r="26" spans="1:11">
      <c r="A26" s="13" t="s">
        <v>37</v>
      </c>
      <c r="B26" s="12" t="e">
        <f>VALUE(MID(汇总!$B25,FIND("总车数：",汇总!$B25,1)+4,FIND(" ",汇总!$B25,FIND("总车数：",汇总!$B25,1)+4)-(FIND("总车数：",汇总!$B25,1)+4)))</f>
        <v>#VALUE!</v>
      </c>
      <c r="C26" s="12" t="e">
        <f>VALUE(MID(汇总!$B25,FIND("水渣：",汇总!$B25,1)+3,FIND(" ",汇总!$B25,FIND("水渣：",汇总!$B25,1)+3)-(FIND("水渣：",汇总!$B25,1)+3)))</f>
        <v>#VALUE!</v>
      </c>
      <c r="D26" s="12" t="e">
        <f>VALUE(MID(汇总!$B25,FIND("矿粉：",汇总!$B25,1)+3,FIND(" ",汇总!$B25,FIND("矿粉：",汇总!$B25,1)+3)-(FIND("矿粉：",汇总!$B25,1)+3)))</f>
        <v>#VALUE!</v>
      </c>
      <c r="E26" s="12" t="e">
        <f>VALUE(MID(汇总!$B25,FIND("其他：",汇总!$B25,1)+3,3))</f>
        <v>#VALUE!</v>
      </c>
      <c r="G26" s="12" t="e">
        <f>VALUE(MID(汇总!$C25,FIND("总车数：",汇总!$C25,1)+4,FIND(" ",汇总!$C25,FIND("总车数：",汇总!$C25,1)+4)-(FIND("总车数：",汇总!$C25,1)+4)))</f>
        <v>#VALUE!</v>
      </c>
      <c r="H26" s="12" t="e">
        <f>VALUE(MID(汇总!$C25,FIND("水渣：",汇总!$C25,1)+3,FIND(" ",汇总!$C25,FIND("水渣：",汇总!$C25,1)+3)-(FIND("水渣：",汇总!$C25,1)+3)))</f>
        <v>#VALUE!</v>
      </c>
      <c r="I26" s="12" t="e">
        <f>VALUE(MID(汇总!$C25,FIND("矿粉：",汇总!$C25,1)+3,FIND(" ",汇总!$C25,FIND("矿粉：",汇总!$C25,1)+3)-(FIND("矿粉：",汇总!$C25,1)+3)))</f>
        <v>#VALUE!</v>
      </c>
      <c r="J26" s="12" t="e">
        <f>VALUE(MID(汇总!$C25,FIND("其他：",汇总!$C25,1)+3,FIND(" ",汇总!$C25,FIND("其他：",汇总!$C25,1)+3)-(FIND("其他：",汇总!$C25,1)+3)))</f>
        <v>#VALUE!</v>
      </c>
      <c r="K26" s="12" t="e">
        <f>VALUE(MID(汇总!$C25,FIND("异常：",汇总!$C25,1)+3,3))</f>
        <v>#VALUE!</v>
      </c>
    </row>
    <row r="27" spans="1:11">
      <c r="A27" s="13" t="s">
        <v>38</v>
      </c>
      <c r="B27" s="12" t="e">
        <f>VALUE(MID(汇总!$B26,FIND("总车数：",汇总!$B26,1)+4,FIND(" ",汇总!$B26,FIND("总车数：",汇总!$B26,1)+4)-(FIND("总车数：",汇总!$B26,1)+4)))</f>
        <v>#VALUE!</v>
      </c>
      <c r="C27" s="12" t="e">
        <f>VALUE(MID(汇总!$B26,FIND("水渣：",汇总!$B26,1)+3,FIND(" ",汇总!$B26,FIND("水渣：",汇总!$B26,1)+3)-(FIND("水渣：",汇总!$B26,1)+3)))</f>
        <v>#VALUE!</v>
      </c>
      <c r="D27" s="12" t="e">
        <f>VALUE(MID(汇总!$B26,FIND("矿粉：",汇总!$B26,1)+3,FIND(" ",汇总!$B26,FIND("矿粉：",汇总!$B26,1)+3)-(FIND("矿粉：",汇总!$B26,1)+3)))</f>
        <v>#VALUE!</v>
      </c>
      <c r="E27" s="12" t="e">
        <f>VALUE(MID(汇总!$B26,FIND("其他：",汇总!$B26,1)+3,3))</f>
        <v>#VALUE!</v>
      </c>
      <c r="G27" s="12" t="e">
        <f>VALUE(MID(汇总!$C26,FIND("总车数：",汇总!$C26,1)+4,FIND(" ",汇总!$C26,FIND("总车数：",汇总!$C26,1)+4)-(FIND("总车数：",汇总!$C26,1)+4)))</f>
        <v>#VALUE!</v>
      </c>
      <c r="H27" s="12" t="e">
        <f>VALUE(MID(汇总!$C26,FIND("水渣：",汇总!$C26,1)+3,FIND(" ",汇总!$C26,FIND("水渣：",汇总!$C26,1)+3)-(FIND("水渣：",汇总!$C26,1)+3)))</f>
        <v>#VALUE!</v>
      </c>
      <c r="I27" s="12" t="e">
        <f>VALUE(MID(汇总!$C26,FIND("矿粉：",汇总!$C26,1)+3,FIND(" ",汇总!$C26,FIND("矿粉：",汇总!$C26,1)+3)-(FIND("矿粉：",汇总!$C26,1)+3)))</f>
        <v>#VALUE!</v>
      </c>
      <c r="J27" s="12" t="e">
        <f>VALUE(MID(汇总!$C26,FIND("其他：",汇总!$C26,1)+3,FIND(" ",汇总!$C26,FIND("其他：",汇总!$C26,1)+3)-(FIND("其他：",汇总!$C26,1)+3)))</f>
        <v>#VALUE!</v>
      </c>
      <c r="K27" s="12" t="e">
        <f>VALUE(MID(汇总!$C26,FIND("异常：",汇总!$C26,1)+3,3))</f>
        <v>#VALUE!</v>
      </c>
    </row>
    <row r="28" spans="1:11">
      <c r="A28" s="13" t="s">
        <v>39</v>
      </c>
      <c r="B28" s="12" t="e">
        <f>VALUE(MID(汇总!$B27,FIND("总车数：",汇总!$B27,1)+4,FIND(" ",汇总!$B27,FIND("总车数：",汇总!$B27,1)+4)-(FIND("总车数：",汇总!$B27,1)+4)))</f>
        <v>#VALUE!</v>
      </c>
      <c r="C28" s="12" t="e">
        <f>VALUE(MID(汇总!$B27,FIND("水渣：",汇总!$B27,1)+3,FIND(" ",汇总!$B27,FIND("水渣：",汇总!$B27,1)+3)-(FIND("水渣：",汇总!$B27,1)+3)))</f>
        <v>#VALUE!</v>
      </c>
      <c r="D28" s="12" t="e">
        <f>VALUE(MID(汇总!$B27,FIND("矿粉：",汇总!$B27,1)+3,FIND(" ",汇总!$B27,FIND("矿粉：",汇总!$B27,1)+3)-(FIND("矿粉：",汇总!$B27,1)+3)))</f>
        <v>#VALUE!</v>
      </c>
      <c r="E28" s="12" t="e">
        <f>VALUE(MID(汇总!$B27,FIND("其他：",汇总!$B27,1)+3,3))</f>
        <v>#VALUE!</v>
      </c>
      <c r="G28" s="12" t="e">
        <f>VALUE(MID(汇总!$C27,FIND("总车数：",汇总!$C27,1)+4,FIND(" ",汇总!$C27,FIND("总车数：",汇总!$C27,1)+4)-(FIND("总车数：",汇总!$C27,1)+4)))</f>
        <v>#VALUE!</v>
      </c>
      <c r="H28" s="12" t="e">
        <f>VALUE(MID(汇总!$C27,FIND("水渣：",汇总!$C27,1)+3,FIND(" ",汇总!$C27,FIND("水渣：",汇总!$C27,1)+3)-(FIND("水渣：",汇总!$C27,1)+3)))</f>
        <v>#VALUE!</v>
      </c>
      <c r="I28" s="12" t="e">
        <f>VALUE(MID(汇总!$C27,FIND("矿粉：",汇总!$C27,1)+3,FIND(" ",汇总!$C27,FIND("矿粉：",汇总!$C27,1)+3)-(FIND("矿粉：",汇总!$C27,1)+3)))</f>
        <v>#VALUE!</v>
      </c>
      <c r="J28" s="12" t="e">
        <f>VALUE(MID(汇总!$C27,FIND("其他：",汇总!$C27,1)+3,FIND(" ",汇总!$C27,FIND("其他：",汇总!$C27,1)+3)-(FIND("其他：",汇总!$C27,1)+3)))</f>
        <v>#VALUE!</v>
      </c>
      <c r="K28" s="12" t="e">
        <f>VALUE(MID(汇总!$C27,FIND("异常：",汇总!$C27,1)+3,3))</f>
        <v>#VALUE!</v>
      </c>
    </row>
    <row r="29" spans="1:11">
      <c r="A29" s="13" t="s">
        <v>40</v>
      </c>
      <c r="B29" s="12" t="e">
        <f>VALUE(MID(汇总!$B28,FIND("总车数：",汇总!$B28,1)+4,FIND(" ",汇总!$B28,FIND("总车数：",汇总!$B28,1)+4)-(FIND("总车数：",汇总!$B28,1)+4)))</f>
        <v>#VALUE!</v>
      </c>
      <c r="C29" s="12" t="e">
        <f>VALUE(MID(汇总!$B28,FIND("水渣：",汇总!$B28,1)+3,FIND(" ",汇总!$B28,FIND("水渣：",汇总!$B28,1)+3)-(FIND("水渣：",汇总!$B28,1)+3)))</f>
        <v>#VALUE!</v>
      </c>
      <c r="D29" s="12" t="e">
        <f>VALUE(MID(汇总!$B28,FIND("矿粉：",汇总!$B28,1)+3,FIND(" ",汇总!$B28,FIND("矿粉：",汇总!$B28,1)+3)-(FIND("矿粉：",汇总!$B28,1)+3)))</f>
        <v>#VALUE!</v>
      </c>
      <c r="E29" s="12" t="e">
        <f>VALUE(MID(汇总!$B28,FIND("其他：",汇总!$B28,1)+3,3))</f>
        <v>#VALUE!</v>
      </c>
      <c r="G29" s="12" t="e">
        <f>VALUE(MID(汇总!$C28,FIND("总车数：",汇总!$C28,1)+4,FIND(" ",汇总!$C28,FIND("总车数：",汇总!$C28,1)+4)-(FIND("总车数：",汇总!$C28,1)+4)))</f>
        <v>#VALUE!</v>
      </c>
      <c r="H29" s="12" t="e">
        <f>VALUE(MID(汇总!$C28,FIND("水渣：",汇总!$C28,1)+3,FIND(" ",汇总!$C28,FIND("水渣：",汇总!$C28,1)+3)-(FIND("水渣：",汇总!$C28,1)+3)))</f>
        <v>#VALUE!</v>
      </c>
      <c r="I29" s="12" t="e">
        <f>VALUE(MID(汇总!$C28,FIND("矿粉：",汇总!$C28,1)+3,FIND(" ",汇总!$C28,FIND("矿粉：",汇总!$C28,1)+3)-(FIND("矿粉：",汇总!$C28,1)+3)))</f>
        <v>#VALUE!</v>
      </c>
      <c r="J29" s="12" t="e">
        <f>VALUE(MID(汇总!$C28,FIND("其他：",汇总!$C28,1)+3,FIND(" ",汇总!$C28,FIND("其他：",汇总!$C28,1)+3)-(FIND("其他：",汇总!$C28,1)+3)))</f>
        <v>#VALUE!</v>
      </c>
      <c r="K29" s="12" t="e">
        <f>VALUE(MID(汇总!$C28,FIND("异常：",汇总!$C28,1)+3,3))</f>
        <v>#VALUE!</v>
      </c>
    </row>
    <row r="30" spans="1:11">
      <c r="A30" s="13" t="s">
        <v>41</v>
      </c>
      <c r="B30" s="12" t="e">
        <f>VALUE(MID(汇总!$B29,FIND("总车数：",汇总!$B29,1)+4,FIND(" ",汇总!$B29,FIND("总车数：",汇总!$B29,1)+4)-(FIND("总车数：",汇总!$B29,1)+4)))</f>
        <v>#VALUE!</v>
      </c>
      <c r="C30" s="12" t="e">
        <f>VALUE(MID(汇总!$B29,FIND("水渣：",汇总!$B29,1)+3,FIND(" ",汇总!$B29,FIND("水渣：",汇总!$B29,1)+3)-(FIND("水渣：",汇总!$B29,1)+3)))</f>
        <v>#VALUE!</v>
      </c>
      <c r="D30" s="12" t="e">
        <f>VALUE(MID(汇总!$B29,FIND("矿粉：",汇总!$B29,1)+3,FIND(" ",汇总!$B29,FIND("矿粉：",汇总!$B29,1)+3)-(FIND("矿粉：",汇总!$B29,1)+3)))</f>
        <v>#VALUE!</v>
      </c>
      <c r="E30" s="12" t="e">
        <f>VALUE(MID(汇总!$B29,FIND("其他：",汇总!$B29,1)+3,3))</f>
        <v>#VALUE!</v>
      </c>
      <c r="G30" s="12" t="e">
        <f>VALUE(MID(汇总!$C29,FIND("总车数：",汇总!$C29,1)+4,FIND(" ",汇总!$C29,FIND("总车数：",汇总!$C29,1)+4)-(FIND("总车数：",汇总!$C29,1)+4)))</f>
        <v>#VALUE!</v>
      </c>
      <c r="H30" s="12" t="e">
        <f>VALUE(MID(汇总!$C29,FIND("水渣：",汇总!$C29,1)+3,FIND(" ",汇总!$C29,FIND("水渣：",汇总!$C29,1)+3)-(FIND("水渣：",汇总!$C29,1)+3)))</f>
        <v>#VALUE!</v>
      </c>
      <c r="I30" s="12" t="e">
        <f>VALUE(MID(汇总!$C29,FIND("矿粉：",汇总!$C29,1)+3,FIND(" ",汇总!$C29,FIND("矿粉：",汇总!$C29,1)+3)-(FIND("矿粉：",汇总!$C29,1)+3)))</f>
        <v>#VALUE!</v>
      </c>
      <c r="J30" s="12" t="e">
        <f>VALUE(MID(汇总!$C29,FIND("其他：",汇总!$C29,1)+3,FIND(" ",汇总!$C29,FIND("其他：",汇总!$C29,1)+3)-(FIND("其他：",汇总!$C29,1)+3)))</f>
        <v>#VALUE!</v>
      </c>
      <c r="K30" s="12" t="e">
        <f>VALUE(MID(汇总!$C29,FIND("异常：",汇总!$C29,1)+3,3))</f>
        <v>#VALUE!</v>
      </c>
    </row>
    <row r="31" spans="1:11">
      <c r="A31" s="13" t="s">
        <v>42</v>
      </c>
      <c r="B31" s="12" t="e">
        <f>VALUE(MID(汇总!$B30,FIND("总车数：",汇总!$B30,1)+4,FIND(" ",汇总!$B30,FIND("总车数：",汇总!$B30,1)+4)-(FIND("总车数：",汇总!$B30,1)+4)))</f>
        <v>#VALUE!</v>
      </c>
      <c r="C31" s="12" t="e">
        <f>VALUE(MID(汇总!$B30,FIND("水渣：",汇总!$B30,1)+3,FIND(" ",汇总!$B30,FIND("水渣：",汇总!$B30,1)+3)-(FIND("水渣：",汇总!$B30,1)+3)))</f>
        <v>#VALUE!</v>
      </c>
      <c r="D31" s="12" t="e">
        <f>VALUE(MID(汇总!$B30,FIND("矿粉：",汇总!$B30,1)+3,FIND(" ",汇总!$B30,FIND("矿粉：",汇总!$B30,1)+3)-(FIND("矿粉：",汇总!$B30,1)+3)))</f>
        <v>#VALUE!</v>
      </c>
      <c r="E31" s="12" t="e">
        <f>VALUE(MID(汇总!$B30,FIND("其他：",汇总!$B30,1)+3,3))</f>
        <v>#VALUE!</v>
      </c>
      <c r="G31" s="12" t="e">
        <f>VALUE(MID(汇总!$C30,FIND("总车数：",汇总!$C30,1)+4,FIND(" ",汇总!$C30,FIND("总车数：",汇总!$C30,1)+4)-(FIND("总车数：",汇总!$C30,1)+4)))</f>
        <v>#VALUE!</v>
      </c>
      <c r="H31" s="12" t="e">
        <f>VALUE(MID(汇总!$C30,FIND("水渣：",汇总!$C30,1)+3,FIND(" ",汇总!$C30,FIND("水渣：",汇总!$C30,1)+3)-(FIND("水渣：",汇总!$C30,1)+3)))</f>
        <v>#VALUE!</v>
      </c>
      <c r="I31" s="12" t="e">
        <f>VALUE(MID(汇总!$C30,FIND("矿粉：",汇总!$C30,1)+3,FIND(" ",汇总!$C30,FIND("矿粉：",汇总!$C30,1)+3)-(FIND("矿粉：",汇总!$C30,1)+3)))</f>
        <v>#VALUE!</v>
      </c>
      <c r="J31" s="12" t="e">
        <f>VALUE(MID(汇总!$C30,FIND("其他：",汇总!$C30,1)+3,FIND(" ",汇总!$C30,FIND("其他：",汇总!$C30,1)+3)-(FIND("其他：",汇总!$C30,1)+3)))</f>
        <v>#VALUE!</v>
      </c>
      <c r="K31" s="12" t="e">
        <f>VALUE(MID(汇总!$C30,FIND("异常：",汇总!$C30,1)+3,3))</f>
        <v>#VALUE!</v>
      </c>
    </row>
    <row r="32" spans="1:11">
      <c r="A32" s="13" t="s">
        <v>43</v>
      </c>
      <c r="B32" s="12" t="e">
        <f>VALUE(MID(汇总!$B31,FIND("总车数：",汇总!$B31,1)+4,FIND(" ",汇总!$B31,FIND("总车数：",汇总!$B31,1)+4)-(FIND("总车数：",汇总!$B31,1)+4)))</f>
        <v>#VALUE!</v>
      </c>
      <c r="C32" s="12" t="e">
        <f>VALUE(MID(汇总!$B31,FIND("水渣：",汇总!$B31,1)+3,FIND(" ",汇总!$B31,FIND("水渣：",汇总!$B31,1)+3)-(FIND("水渣：",汇总!$B31,1)+3)))</f>
        <v>#VALUE!</v>
      </c>
      <c r="D32" s="12" t="e">
        <f>VALUE(MID(汇总!$B31,FIND("矿粉：",汇总!$B31,1)+3,FIND(" ",汇总!$B31,FIND("矿粉：",汇总!$B31,1)+3)-(FIND("矿粉：",汇总!$B31,1)+3)))</f>
        <v>#VALUE!</v>
      </c>
      <c r="E32" s="12" t="e">
        <f>VALUE(MID(汇总!$B31,FIND("其他：",汇总!$B31,1)+3,3))</f>
        <v>#VALUE!</v>
      </c>
      <c r="G32" s="12" t="e">
        <f>VALUE(MID(汇总!$C31,FIND("总车数：",汇总!$C31,1)+4,FIND(" ",汇总!$C31,FIND("总车数：",汇总!$C31,1)+4)-(FIND("总车数：",汇总!$C31,1)+4)))</f>
        <v>#VALUE!</v>
      </c>
      <c r="H32" s="12" t="e">
        <f>VALUE(MID(汇总!$C31,FIND("水渣：",汇总!$C31,1)+3,FIND(" ",汇总!$C31,FIND("水渣：",汇总!$C31,1)+3)-(FIND("水渣：",汇总!$C31,1)+3)))</f>
        <v>#VALUE!</v>
      </c>
      <c r="I32" s="12" t="e">
        <f>VALUE(MID(汇总!$C31,FIND("矿粉：",汇总!$C31,1)+3,FIND(" ",汇总!$C31,FIND("矿粉：",汇总!$C31,1)+3)-(FIND("矿粉：",汇总!$C31,1)+3)))</f>
        <v>#VALUE!</v>
      </c>
      <c r="J32" s="12" t="e">
        <f>VALUE(MID(汇总!$C31,FIND("其他：",汇总!$C31,1)+3,FIND(" ",汇总!$C31,FIND("其他：",汇总!$C31,1)+3)-(FIND("其他：",汇总!$C31,1)+3)))</f>
        <v>#VALUE!</v>
      </c>
      <c r="K32" s="12" t="e">
        <f>VALUE(MID(汇总!$C31,FIND("异常：",汇总!$C31,1)+3,3))</f>
        <v>#VALUE!</v>
      </c>
    </row>
    <row r="33" spans="1:11">
      <c r="A33" s="13" t="s">
        <v>44</v>
      </c>
      <c r="B33" s="12" t="e">
        <f>VALUE(MID(汇总!$B32,FIND("总车数：",汇总!$B32,1)+4,FIND(" ",汇总!$B32,FIND("总车数：",汇总!$B32,1)+4)-(FIND("总车数：",汇总!$B32,1)+4)))</f>
        <v>#VALUE!</v>
      </c>
      <c r="C33" s="12" t="e">
        <f>VALUE(MID(汇总!$B32,FIND("水渣：",汇总!$B32,1)+3,FIND(" ",汇总!$B32,FIND("水渣：",汇总!$B32,1)+3)-(FIND("水渣：",汇总!$B32,1)+3)))</f>
        <v>#VALUE!</v>
      </c>
      <c r="D33" s="12" t="e">
        <f>VALUE(MID(汇总!$B32,FIND("矿粉：",汇总!$B32,1)+3,FIND(" ",汇总!$B32,FIND("矿粉：",汇总!$B32,1)+3)-(FIND("矿粉：",汇总!$B32,1)+3)))</f>
        <v>#VALUE!</v>
      </c>
      <c r="E33" s="12" t="e">
        <f>VALUE(MID(汇总!$B32,FIND("其他：",汇总!$B32,1)+3,3))</f>
        <v>#VALUE!</v>
      </c>
      <c r="G33" s="12" t="e">
        <f>VALUE(MID(汇总!$C32,FIND("总车数：",汇总!$C32,1)+4,FIND(" ",汇总!$C32,FIND("总车数：",汇总!$C32,1)+4)-(FIND("总车数：",汇总!$C32,1)+4)))</f>
        <v>#VALUE!</v>
      </c>
      <c r="H33" s="12" t="e">
        <f>VALUE(MID(汇总!$C32,FIND("水渣：",汇总!$C32,1)+3,FIND(" ",汇总!$C32,FIND("水渣：",汇总!$C32,1)+3)-(FIND("水渣：",汇总!$C32,1)+3)))</f>
        <v>#VALUE!</v>
      </c>
      <c r="I33" s="12" t="e">
        <f>VALUE(MID(汇总!$C32,FIND("矿粉：",汇总!$C32,1)+3,FIND(" ",汇总!$C32,FIND("矿粉：",汇总!$C32,1)+3)-(FIND("矿粉：",汇总!$C32,1)+3)))</f>
        <v>#VALUE!</v>
      </c>
      <c r="J33" s="12" t="e">
        <f>VALUE(MID(汇总!$C32,FIND("其他：",汇总!$C32,1)+3,FIND(" ",汇总!$C32,FIND("其他：",汇总!$C32,1)+3)-(FIND("其他：",汇总!$C32,1)+3)))</f>
        <v>#VALUE!</v>
      </c>
      <c r="K33" s="12" t="e">
        <f>VALUE(MID(汇总!$C32,FIND("异常：",汇总!$C32,1)+3,3))</f>
        <v>#VALUE!</v>
      </c>
    </row>
    <row r="34" spans="1:11">
      <c r="A34" s="10" t="s">
        <v>7</v>
      </c>
      <c r="B34" s="10" t="e">
        <f>SUM(B3:B33)</f>
        <v>#VALUE!</v>
      </c>
      <c r="C34" s="10" t="e">
        <f>SUM(C3:C33)</f>
        <v>#VALUE!</v>
      </c>
      <c r="D34" s="10" t="e">
        <f>SUM(D3:D33)</f>
        <v>#VALUE!</v>
      </c>
      <c r="E34" s="10" t="e">
        <f>SUM(E3:E33)</f>
        <v>#VALUE!</v>
      </c>
      <c r="F34" s="8"/>
      <c r="G34" s="10" t="e">
        <f>SUM(G3:G33)</f>
        <v>#VALUE!</v>
      </c>
      <c r="H34" s="10" t="e">
        <f>SUM(H3:H33)</f>
        <v>#VALUE!</v>
      </c>
      <c r="I34" s="10" t="e">
        <f>SUM(I3:I33)</f>
        <v>#VALUE!</v>
      </c>
      <c r="J34" s="10" t="e">
        <f>SUM(J3:J33)</f>
        <v>#VALUE!</v>
      </c>
      <c r="K34" s="10" t="e">
        <f>SUM(K3:K33)</f>
        <v>#VALUE!</v>
      </c>
    </row>
  </sheetData>
  <mergeCells count="2">
    <mergeCell ref="A1:E1"/>
    <mergeCell ref="G1:K1"/>
  </mergeCell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abSelected="1" workbookViewId="0">
      <selection activeCell="G21" sqref="G21"/>
    </sheetView>
  </sheetViews>
  <sheetFormatPr defaultColWidth="9" defaultRowHeight="13.5" outlineLevelCol="1"/>
  <cols>
    <col min="1" max="1" width="19.5" customWidth="1"/>
    <col min="2" max="2" width="98.25" customWidth="1"/>
  </cols>
  <sheetData>
    <row r="1" spans="1:2">
      <c r="A1" s="1" t="s">
        <v>0</v>
      </c>
      <c r="B1" s="2" t="s">
        <v>1</v>
      </c>
    </row>
    <row r="2" spans="1:2">
      <c r="A2" s="3">
        <v>43647</v>
      </c>
      <c r="B2" s="4" t="str">
        <f>[3]称重记录!$F$2</f>
        <v>水渣吨数：1528.92  水渣车数：14      矿粉吨数：1127.8  矿粉车数：20      煤吨数：184.16  煤车数：3</v>
      </c>
    </row>
    <row r="3" spans="1:2">
      <c r="A3" s="3"/>
      <c r="B3" s="4" t="str">
        <f>[3]称重记录!$F$2</f>
        <v>水渣吨数：1528.92  水渣车数：14      矿粉吨数：1127.8  矿粉车数：20      煤吨数：184.16  煤车数：3</v>
      </c>
    </row>
    <row r="4" spans="1:2">
      <c r="A4" s="3"/>
      <c r="B4" s="4" t="str">
        <f>[3]称重记录!$F$2</f>
        <v>水渣吨数：1528.92  水渣车数：14      矿粉吨数：1127.8  矿粉车数：20      煤吨数：184.16  煤车数：3</v>
      </c>
    </row>
    <row r="5" spans="1:2">
      <c r="A5" s="3"/>
      <c r="B5" s="4" t="str">
        <f>[3]称重记录!$F$2</f>
        <v>水渣吨数：1528.92  水渣车数：14      矿粉吨数：1127.8  矿粉车数：20      煤吨数：184.16  煤车数：3</v>
      </c>
    </row>
    <row r="6" spans="1:2">
      <c r="A6" s="3"/>
      <c r="B6" s="4" t="str">
        <f>[3]称重记录!$F$2</f>
        <v>水渣吨数：1528.92  水渣车数：14      矿粉吨数：1127.8  矿粉车数：20      煤吨数：184.16  煤车数：3</v>
      </c>
    </row>
    <row r="7" spans="1:2">
      <c r="A7" s="3"/>
      <c r="B7" s="4" t="str">
        <f>[3]称重记录!$F$2</f>
        <v>水渣吨数：1528.92  水渣车数：14      矿粉吨数：1127.8  矿粉车数：20      煤吨数：184.16  煤车数：3</v>
      </c>
    </row>
    <row r="8" spans="1:2">
      <c r="A8" s="3"/>
      <c r="B8" s="4" t="str">
        <f>[3]称重记录!$F$2</f>
        <v>水渣吨数：1528.92  水渣车数：14      矿粉吨数：1127.8  矿粉车数：20      煤吨数：184.16  煤车数：3</v>
      </c>
    </row>
    <row r="9" spans="1:2">
      <c r="A9" s="3"/>
      <c r="B9" s="4" t="str">
        <f>[3]称重记录!$F$2</f>
        <v>水渣吨数：1528.92  水渣车数：14      矿粉吨数：1127.8  矿粉车数：20      煤吨数：184.16  煤车数：3</v>
      </c>
    </row>
    <row r="10" spans="1:2">
      <c r="A10" s="3"/>
      <c r="B10" s="4" t="str">
        <f>[3]称重记录!$F$2</f>
        <v>水渣吨数：1528.92  水渣车数：14      矿粉吨数：1127.8  矿粉车数：20      煤吨数：184.16  煤车数：3</v>
      </c>
    </row>
    <row r="11" spans="1:2">
      <c r="A11" s="3"/>
      <c r="B11" s="4" t="str">
        <f>[3]称重记录!$F$2</f>
        <v>水渣吨数：1528.92  水渣车数：14      矿粉吨数：1127.8  矿粉车数：20      煤吨数：184.16  煤车数：3</v>
      </c>
    </row>
    <row r="12" spans="1:2">
      <c r="A12" s="3"/>
      <c r="B12" s="4" t="str">
        <f>[3]称重记录!$F$2</f>
        <v>水渣吨数：1528.92  水渣车数：14      矿粉吨数：1127.8  矿粉车数：20      煤吨数：184.16  煤车数：3</v>
      </c>
    </row>
    <row r="13" spans="1:2">
      <c r="A13" s="3"/>
      <c r="B13" s="4" t="str">
        <f>[3]称重记录!$F$2</f>
        <v>水渣吨数：1528.92  水渣车数：14      矿粉吨数：1127.8  矿粉车数：20      煤吨数：184.16  煤车数：3</v>
      </c>
    </row>
    <row r="14" spans="1:2">
      <c r="A14" s="3"/>
      <c r="B14" s="4"/>
    </row>
    <row r="15" spans="1:2">
      <c r="A15" s="3"/>
      <c r="B15" s="4"/>
    </row>
    <row r="16" spans="1:2">
      <c r="A16" s="3"/>
      <c r="B16" s="4"/>
    </row>
    <row r="17" spans="1:2">
      <c r="A17" s="3"/>
      <c r="B17" s="4"/>
    </row>
    <row r="18" spans="1:2">
      <c r="A18" s="3"/>
      <c r="B18" s="4"/>
    </row>
    <row r="19" spans="1:2">
      <c r="A19" s="3"/>
      <c r="B19" s="4"/>
    </row>
    <row r="20" spans="1:2">
      <c r="A20" s="3"/>
      <c r="B20" s="4"/>
    </row>
    <row r="21" spans="1:2">
      <c r="A21" s="3"/>
      <c r="B21" s="4"/>
    </row>
    <row r="22" spans="1:2">
      <c r="A22" s="3"/>
      <c r="B22" s="4"/>
    </row>
    <row r="23" spans="1:2">
      <c r="A23" s="3"/>
      <c r="B23" s="4"/>
    </row>
    <row r="24" spans="1:2">
      <c r="A24" s="3"/>
      <c r="B24" s="4"/>
    </row>
    <row r="25" spans="1:2">
      <c r="A25" s="3"/>
      <c r="B25" s="4"/>
    </row>
    <row r="26" spans="1:2">
      <c r="A26" s="3"/>
      <c r="B26" s="4"/>
    </row>
    <row r="27" spans="1:2">
      <c r="A27" s="3"/>
      <c r="B27" s="4"/>
    </row>
    <row r="28" spans="1:2">
      <c r="A28" s="3"/>
      <c r="B28" s="4"/>
    </row>
    <row r="29" spans="1:2">
      <c r="A29" s="3"/>
      <c r="B29" s="4"/>
    </row>
    <row r="30" spans="1:2">
      <c r="A30" s="3"/>
      <c r="B30" s="4"/>
    </row>
    <row r="31" spans="1:2">
      <c r="A31" s="3"/>
      <c r="B31" s="4"/>
    </row>
    <row r="32" spans="1:2">
      <c r="A32" s="3"/>
      <c r="B32" s="5"/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B8337E-BADD-4C9C-8F7D-2F29D0625AB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汇总</vt:lpstr>
      <vt:lpstr>tmp</vt:lpstr>
      <vt:lpstr>地泵汇总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PC-BGS-WG</dc:creator>
  <cp:lastModifiedBy>zp</cp:lastModifiedBy>
  <dcterms:created xsi:type="dcterms:W3CDTF">2018-07-13T08:57:00Z</dcterms:created>
  <dcterms:modified xsi:type="dcterms:W3CDTF">2020-05-14T05:39:11Z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