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data!$B$1:$C$73</definedName>
  </definedNames>
  <calcPr calcId="144525"/>
</workbook>
</file>

<file path=xl/sharedStrings.xml><?xml version="1.0" encoding="utf-8"?>
<sst xmlns="http://schemas.openxmlformats.org/spreadsheetml/2006/main" count="161" uniqueCount="16">
  <si>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</si>
  <si>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</si>
  <si>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</si>
  <si>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</si>
  <si>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</si>
  <si>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</si>
  <si>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</si>
  <si>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</si>
  <si>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</si>
  <si>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</si>
  <si>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</si>
  <si>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</si>
  <si>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</si>
  <si>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过泵有数据-未出</t>
  </si>
  <si>
    <t>与14:11为同一辆车</t>
  </si>
  <si>
    <t>过泵无数据-未出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</si>
</sst>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85725</xdr:colOff>
      <xdr:row>14</xdr:row>
      <xdr:rowOff>0</xdr:rowOff>
    </xdr:from>
    <xdr:to>
      <xdr:col>3</xdr:col>
      <xdr:colOff>306705</xdr:colOff>
      <xdr:row>15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62325" y="2667000"/>
          <a:ext cx="22098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95250</xdr:colOff>
      <xdr:row>11</xdr:row>
      <xdr:rowOff>161925</xdr:rowOff>
    </xdr:from>
    <xdr:to>
      <xdr:col>3</xdr:col>
      <xdr:colOff>304800</xdr:colOff>
      <xdr:row>12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71850" y="2314575"/>
          <a:ext cx="2095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676275</xdr:colOff>
      <xdr:row>14</xdr:row>
      <xdr:rowOff>9525</xdr:rowOff>
    </xdr:from>
    <xdr:to>
      <xdr:col>3</xdr:col>
      <xdr:colOff>1005205</xdr:colOff>
      <xdr:row>15</xdr:row>
      <xdr:rowOff>24130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52875" y="2676525"/>
          <a:ext cx="328930" cy="1860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4"/>
  <sheetViews>
    <sheetView tabSelected="1" topLeftCell="A7" workbookViewId="0">
      <selection activeCell="D43" sqref="D4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0.345833333333333</v>
      </c>
      <c r="B2" s="9" t="s">
        <v>7</v>
      </c>
      <c r="C2" s="9" t="s">
        <v>5</v>
      </c>
      <c r="D2" s="10"/>
      <c r="E2" s="11"/>
      <c r="F2" s="12">
        <f>COUNTIFS($B$2:$B$510,"水渣",$C$2:$C$510,"进")</f>
        <v>9</v>
      </c>
      <c r="G2" s="12">
        <f>COUNTIFS($B$2:$B$510,"水渣",$C$2:$C$510,"出")</f>
        <v>4</v>
      </c>
      <c r="H2" s="12">
        <f>$F$2-$G$2</f>
        <v>5</v>
      </c>
      <c r="I2" s="11"/>
      <c r="J2" s="12">
        <f>COUNTIFS($B$2:$B$510,"矿粉",$C$2:$C$510,"进")</f>
        <v>19</v>
      </c>
      <c r="K2" s="12">
        <f>COUNTIFS($B$2:$B$510,"矿粉",$C$2:$C$510,"出")</f>
        <v>20</v>
      </c>
      <c r="L2" s="12">
        <f>$J$2-$K$2</f>
        <v>-1</v>
      </c>
      <c r="M2" s="11"/>
      <c r="N2" s="12">
        <f>COUNTIFS($B$2:$B$510,"其他",$C$2:$C$510,"进")</f>
        <v>1</v>
      </c>
      <c r="O2" s="12">
        <f>COUNTIFS($B$2:$B$510,"其他",$C$2:$C$510,"出")</f>
        <v>5</v>
      </c>
      <c r="P2" s="12">
        <f>$N$2-$O$2</f>
        <v>-4</v>
      </c>
    </row>
    <row r="3" spans="1:16">
      <c r="A3" s="13">
        <v>0.433333333333333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0.447916666666667</v>
      </c>
      <c r="B4" s="9" t="s">
        <v>7</v>
      </c>
      <c r="C4" s="9" t="s">
        <v>5</v>
      </c>
      <c r="D4" s="10"/>
      <c r="E4" s="11"/>
      <c r="F4" s="12">
        <f>COUNTIFS($B$2:$B$510,"水渣",$C$2:$C$510,"未过泵-进")</f>
        <v>0</v>
      </c>
      <c r="G4" s="12">
        <f>COUNTIFS($B$2:$B$510,"水渣",$C$2:$C$510,"未过泵-出")</f>
        <v>0</v>
      </c>
      <c r="H4" s="12">
        <f>$F$4-$G$4</f>
        <v>0</v>
      </c>
      <c r="I4" s="11"/>
      <c r="J4" s="12">
        <f>COUNTIFS($B$2:$B$510,"矿粉",$C$2:$C$510,"未过泵-进")</f>
        <v>0</v>
      </c>
      <c r="K4" s="12">
        <f>COUNTIFS($B$2:$B$510,"矿粉",$C$2:$C$510,"未过泵-出")</f>
        <v>0</v>
      </c>
      <c r="L4" s="12">
        <f>$J$4-$K$4</f>
        <v>0</v>
      </c>
      <c r="M4" s="11"/>
      <c r="N4" s="12">
        <f>COUNTIFS($B$2:$B$510,"其他",$C$2:$C$510,"未过泵-进")</f>
        <v>0</v>
      </c>
      <c r="O4" s="12">
        <f>COUNTIFS($B$2:$B$510,"其他",$C$2:$C$510,"未过泵-出")</f>
        <v>1</v>
      </c>
      <c r="P4" s="12">
        <f>$N$4-$O$4</f>
        <v>-1</v>
      </c>
    </row>
    <row r="5" spans="1:16">
      <c r="A5" s="13">
        <v>0.457638888888889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0.459027777777778</v>
      </c>
      <c r="B6" s="9" t="s">
        <v>7</v>
      </c>
      <c r="C6" s="9" t="s">
        <v>4</v>
      </c>
      <c r="D6" s="10"/>
      <c r="E6" s="16"/>
      <c r="F6" s="12">
        <f>COUNTIFS($B$2:$B$510,"水渣",$C$2:$C$510,"过泵无数据-进")</f>
        <v>0</v>
      </c>
      <c r="G6" s="12">
        <f>COUNTIFS($B$2:$B$510,"水渣",$C$2:$C$510,"过泵无数据-出")</f>
        <v>0</v>
      </c>
      <c r="H6" s="12"/>
      <c r="I6" s="16"/>
      <c r="J6" s="12">
        <f>COUNTIFS($B$2:$B$510,"矿粉",$C$2:$C$510,"过泵无数据-进")</f>
        <v>0</v>
      </c>
      <c r="K6" s="12">
        <f>COUNTIFS($B$2:$B$510,"矿粉",$C$2:$C$510,"过泵无数据-出")</f>
        <v>0</v>
      </c>
      <c r="L6" s="12"/>
      <c r="M6" s="16"/>
      <c r="N6" s="12">
        <f>COUNTIFS($B$2:$B$510,"其他",$C$2:$C$510,"过泵无数据-进")</f>
        <v>0</v>
      </c>
      <c r="O6" s="12">
        <f>COUNTIFS($B$2:$B$510,"其他",$C$2:$C$510,"过泵无数据-出")</f>
        <v>0</v>
      </c>
      <c r="P6" s="12"/>
    </row>
    <row r="7" ht="18.75" spans="1:5">
      <c r="A7" s="13">
        <v>0.479861111111111</v>
      </c>
      <c r="B7" s="9" t="s">
        <v>7</v>
      </c>
      <c r="C7" s="9" t="s">
        <v>4</v>
      </c>
      <c r="D7" s="10"/>
      <c r="E7" s="17"/>
    </row>
    <row r="8" ht="18.75" spans="1:14">
      <c r="A8" s="13">
        <v>0.48125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0.49375</v>
      </c>
      <c r="B9" s="9" t="s">
        <v>7</v>
      </c>
      <c r="C9" s="9" t="s">
        <v>5</v>
      </c>
      <c r="D9" s="10"/>
    </row>
    <row r="10" spans="1:4">
      <c r="A10" s="13">
        <v>0.506944444444444</v>
      </c>
      <c r="B10" s="9" t="s">
        <v>7</v>
      </c>
      <c r="C10" s="9" t="s">
        <v>5</v>
      </c>
      <c r="D10" s="10"/>
    </row>
    <row r="11" ht="18.75" spans="1:5">
      <c r="A11" s="13">
        <v>0.511111111111111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总车数：30  水渣：4  矿粉：20  其他：5  异常：1</v>
      </c>
    </row>
    <row r="12" spans="1:4">
      <c r="A12" s="13">
        <v>0.554861111111111</v>
      </c>
      <c r="B12" s="9" t="s">
        <v>8</v>
      </c>
      <c r="C12" s="9" t="s">
        <v>4</v>
      </c>
      <c r="D12" s="10"/>
    </row>
    <row r="13" spans="1:4">
      <c r="A13" s="13">
        <v>0.590972222222222</v>
      </c>
      <c r="B13" s="9" t="s">
        <v>8</v>
      </c>
      <c r="C13" s="9" t="s">
        <v>13</v>
      </c>
      <c r="D13" s="10"/>
    </row>
    <row r="14" spans="1:4">
      <c r="A14" s="13">
        <v>0.599305555555556</v>
      </c>
      <c r="B14" s="9" t="s">
        <v>7</v>
      </c>
      <c r="C14" s="9" t="s">
        <v>4</v>
      </c>
      <c r="D14" s="10"/>
    </row>
    <row r="15" spans="1:4">
      <c r="A15" s="13">
        <v>0.603472222222222</v>
      </c>
      <c r="B15" s="9" t="s">
        <v>8</v>
      </c>
      <c r="C15" s="9" t="s">
        <v>10</v>
      </c>
      <c r="D15" s="10" t="s">
        <v>14</v>
      </c>
    </row>
    <row r="16" spans="1:4">
      <c r="A16" s="13">
        <v>0.622916666666667</v>
      </c>
      <c r="B16" s="9" t="s">
        <v>7</v>
      </c>
      <c r="C16" s="9" t="s">
        <v>5</v>
      </c>
      <c r="D16" s="10"/>
    </row>
    <row r="17" spans="1:4">
      <c r="A17" s="13">
        <v>0.640277777777778</v>
      </c>
      <c r="B17" s="9" t="s">
        <v>7</v>
      </c>
      <c r="C17" s="9" t="s">
        <v>4</v>
      </c>
      <c r="D17" s="10"/>
    </row>
    <row r="18" spans="1:4">
      <c r="A18" s="13">
        <v>0.717361111111111</v>
      </c>
      <c r="B18" s="9" t="s">
        <v>7</v>
      </c>
      <c r="C18" s="9" t="s">
        <v>4</v>
      </c>
      <c r="D18" s="10"/>
    </row>
    <row r="19" spans="1:4">
      <c r="A19" s="13">
        <v>0.739583333333333</v>
      </c>
      <c r="B19" s="9" t="s">
        <v>7</v>
      </c>
      <c r="C19" s="9" t="s">
        <v>5</v>
      </c>
      <c r="D19" s="10"/>
    </row>
    <row r="20" spans="1:4">
      <c r="A20" s="13">
        <v>0.815972222222222</v>
      </c>
      <c r="B20" s="9" t="s">
        <v>7</v>
      </c>
      <c r="C20" s="9" t="s">
        <v>4</v>
      </c>
      <c r="D20" s="10"/>
    </row>
    <row r="21" spans="1:4">
      <c r="A21" s="13">
        <v>0.819444444444444</v>
      </c>
      <c r="B21" s="9" t="s">
        <v>7</v>
      </c>
      <c r="C21" s="9" t="s">
        <v>4</v>
      </c>
      <c r="D21" s="10"/>
    </row>
    <row r="22" spans="1:4">
      <c r="A22" s="13">
        <v>0.839583333333333</v>
      </c>
      <c r="B22" s="9" t="s">
        <v>7</v>
      </c>
      <c r="C22" s="9" t="s">
        <v>4</v>
      </c>
      <c r="D22" s="10"/>
    </row>
    <row r="23" spans="1:4">
      <c r="A23" s="13">
        <v>0.840972222222222</v>
      </c>
      <c r="B23" s="9" t="s">
        <v>7</v>
      </c>
      <c r="C23" s="9" t="s">
        <v>4</v>
      </c>
      <c r="D23" s="10"/>
    </row>
    <row r="24" spans="1:4">
      <c r="A24" s="13">
        <v>0.845138888888889</v>
      </c>
      <c r="B24" s="9" t="s">
        <v>7</v>
      </c>
      <c r="C24" s="9" t="s">
        <v>4</v>
      </c>
      <c r="D24" s="10"/>
    </row>
    <row r="25" spans="1:4">
      <c r="A25" s="13">
        <v>0.860416666666667</v>
      </c>
      <c r="B25" s="9" t="s">
        <v>7</v>
      </c>
      <c r="C25" s="9" t="s">
        <v>5</v>
      </c>
      <c r="D25" s="10"/>
    </row>
    <row r="26" spans="1:7">
      <c r="A26" s="13">
        <v>0.868055555555556</v>
      </c>
      <c r="B26" s="9" t="s">
        <v>7</v>
      </c>
      <c r="C26" s="9" t="s">
        <v>4</v>
      </c>
      <c r="D26" s="10"/>
      <c r="G26" s="8"/>
    </row>
    <row r="27" spans="1:4">
      <c r="A27" s="13">
        <v>0.877083333333333</v>
      </c>
      <c r="B27" s="9" t="s">
        <v>7</v>
      </c>
      <c r="C27" s="9" t="s">
        <v>5</v>
      </c>
      <c r="D27" s="10"/>
    </row>
    <row r="28" spans="1:4">
      <c r="A28" s="13">
        <v>0.881944444444444</v>
      </c>
      <c r="B28" s="9" t="s">
        <v>7</v>
      </c>
      <c r="C28" s="9" t="s">
        <v>4</v>
      </c>
      <c r="D28" s="10"/>
    </row>
    <row r="29" spans="1:4">
      <c r="A29" s="13">
        <v>0.897222222222222</v>
      </c>
      <c r="B29" s="9" t="s">
        <v>7</v>
      </c>
      <c r="C29" s="9" t="s">
        <v>5</v>
      </c>
      <c r="D29" s="10"/>
    </row>
    <row r="30" spans="1:4">
      <c r="A30" s="13">
        <v>0.906944444444444</v>
      </c>
      <c r="B30" s="9" t="s">
        <v>7</v>
      </c>
      <c r="C30" s="9" t="s">
        <v>4</v>
      </c>
      <c r="D30" s="10"/>
    </row>
    <row r="31" spans="1:4">
      <c r="A31" s="13">
        <v>0.921527777777778</v>
      </c>
      <c r="B31" s="9" t="s">
        <v>7</v>
      </c>
      <c r="C31" s="9" t="s">
        <v>5</v>
      </c>
      <c r="D31" s="10"/>
    </row>
    <row r="32" spans="1:4">
      <c r="A32" s="13">
        <v>0.935416666666667</v>
      </c>
      <c r="B32" s="9" t="s">
        <v>7</v>
      </c>
      <c r="C32" s="9" t="s">
        <v>4</v>
      </c>
      <c r="D32" s="10"/>
    </row>
    <row r="33" spans="1:4">
      <c r="A33" s="13">
        <v>0.952083333333333</v>
      </c>
      <c r="B33" s="9" t="s">
        <v>7</v>
      </c>
      <c r="C33" s="9" t="s">
        <v>5</v>
      </c>
      <c r="D33" s="10"/>
    </row>
    <row r="34" spans="1:4">
      <c r="A34" s="13">
        <v>0.972222222222222</v>
      </c>
      <c r="B34" s="9" t="s">
        <v>7</v>
      </c>
      <c r="C34" s="9" t="s">
        <v>5</v>
      </c>
      <c r="D34" s="10"/>
    </row>
    <row r="35" spans="1:4">
      <c r="A35" s="13">
        <v>0.997222222222222</v>
      </c>
      <c r="B35" s="9" t="s">
        <v>7</v>
      </c>
      <c r="C35" s="9" t="s">
        <v>5</v>
      </c>
      <c r="D35" s="10"/>
    </row>
    <row r="36" spans="1:4">
      <c r="A36" s="13">
        <v>0.00833333333333333</v>
      </c>
      <c r="B36" s="9" t="s">
        <v>3</v>
      </c>
      <c r="C36" s="9" t="s">
        <v>4</v>
      </c>
      <c r="D36" s="10"/>
    </row>
    <row r="37" spans="1:4">
      <c r="A37" s="13">
        <v>0.00972222222222222</v>
      </c>
      <c r="B37" s="9" t="s">
        <v>3</v>
      </c>
      <c r="C37" s="9" t="s">
        <v>4</v>
      </c>
      <c r="D37" s="10"/>
    </row>
    <row r="38" spans="1:4">
      <c r="A38" s="13">
        <v>0.0243055555555556</v>
      </c>
      <c r="B38" s="9" t="s">
        <v>7</v>
      </c>
      <c r="C38" s="9" t="s">
        <v>5</v>
      </c>
      <c r="D38" s="10"/>
    </row>
    <row r="39" spans="1:4">
      <c r="A39" s="13">
        <v>0.0326388888888889</v>
      </c>
      <c r="B39" s="9" t="s">
        <v>8</v>
      </c>
      <c r="C39" s="9" t="s">
        <v>5</v>
      </c>
      <c r="D39" s="10"/>
    </row>
    <row r="40" spans="1:4">
      <c r="A40" s="13">
        <v>0.0340277777777778</v>
      </c>
      <c r="B40" s="9" t="s">
        <v>3</v>
      </c>
      <c r="C40" s="9" t="s">
        <v>4</v>
      </c>
      <c r="D40" s="10"/>
    </row>
    <row r="41" spans="1:4">
      <c r="A41" s="13">
        <v>0.0354166666666667</v>
      </c>
      <c r="B41" s="9" t="s">
        <v>3</v>
      </c>
      <c r="C41" s="9" t="s">
        <v>4</v>
      </c>
      <c r="D41" s="10"/>
    </row>
    <row r="42" spans="1:4">
      <c r="A42" s="13">
        <v>0.0375</v>
      </c>
      <c r="B42" s="9" t="s">
        <v>3</v>
      </c>
      <c r="C42" s="9" t="s">
        <v>4</v>
      </c>
      <c r="D42" s="10"/>
    </row>
    <row r="43" spans="1:4">
      <c r="A43" s="13">
        <v>0.0423611111111111</v>
      </c>
      <c r="B43" s="9" t="s">
        <v>7</v>
      </c>
      <c r="C43" s="9" t="s">
        <v>5</v>
      </c>
      <c r="D43" s="10"/>
    </row>
    <row r="44" spans="1:4">
      <c r="A44" s="13">
        <v>0.0486111111111111</v>
      </c>
      <c r="B44" s="9" t="s">
        <v>8</v>
      </c>
      <c r="C44" s="9" t="s">
        <v>5</v>
      </c>
      <c r="D44" s="10"/>
    </row>
    <row r="45" spans="1:4">
      <c r="A45" s="13">
        <v>0.0513888888888889</v>
      </c>
      <c r="B45" s="9" t="s">
        <v>3</v>
      </c>
      <c r="C45" s="9" t="s">
        <v>4</v>
      </c>
      <c r="D45" s="10"/>
    </row>
    <row r="46" spans="1:4">
      <c r="A46" s="13">
        <v>0.0791666666666667</v>
      </c>
      <c r="B46" s="9" t="s">
        <v>8</v>
      </c>
      <c r="C46" s="9" t="s">
        <v>5</v>
      </c>
      <c r="D46" s="10"/>
    </row>
    <row r="47" spans="1:4">
      <c r="A47" s="13">
        <v>0.0847222222222222</v>
      </c>
      <c r="B47" s="9" t="s">
        <v>3</v>
      </c>
      <c r="C47" s="9" t="s">
        <v>5</v>
      </c>
      <c r="D47" s="10"/>
    </row>
    <row r="48" spans="1:4">
      <c r="A48" s="13">
        <v>0.0868055555555556</v>
      </c>
      <c r="B48" s="9" t="s">
        <v>8</v>
      </c>
      <c r="C48" s="9" t="s">
        <v>5</v>
      </c>
      <c r="D48" s="10"/>
    </row>
    <row r="49" spans="1:4">
      <c r="A49" s="13">
        <v>0.0888888888888889</v>
      </c>
      <c r="B49" s="9" t="s">
        <v>8</v>
      </c>
      <c r="C49" s="9" t="s">
        <v>5</v>
      </c>
      <c r="D49" s="10"/>
    </row>
    <row r="50" spans="1:4">
      <c r="A50" s="13">
        <v>0.145138888888889</v>
      </c>
      <c r="B50" s="9" t="s">
        <v>7</v>
      </c>
      <c r="C50" s="9" t="s">
        <v>4</v>
      </c>
      <c r="D50" s="10"/>
    </row>
    <row r="51" spans="1:4">
      <c r="A51" s="13">
        <v>0.173611111111111</v>
      </c>
      <c r="B51" s="9" t="s">
        <v>7</v>
      </c>
      <c r="C51" s="9" t="s">
        <v>5</v>
      </c>
      <c r="D51" s="10"/>
    </row>
    <row r="52" spans="1:4">
      <c r="A52" s="13">
        <v>0.198611111111111</v>
      </c>
      <c r="B52" s="9" t="s">
        <v>3</v>
      </c>
      <c r="C52" s="9" t="s">
        <v>4</v>
      </c>
      <c r="D52" s="10"/>
    </row>
    <row r="53" spans="1:4">
      <c r="A53" s="13">
        <v>0.201388888888889</v>
      </c>
      <c r="B53" s="9" t="s">
        <v>3</v>
      </c>
      <c r="C53" s="9" t="s">
        <v>4</v>
      </c>
      <c r="D53" s="10"/>
    </row>
    <row r="54" spans="1:4">
      <c r="A54" s="13">
        <v>0.202777777777778</v>
      </c>
      <c r="B54" s="9" t="s">
        <v>3</v>
      </c>
      <c r="C54" s="9" t="s">
        <v>4</v>
      </c>
      <c r="D54" s="10"/>
    </row>
    <row r="55" spans="1:4">
      <c r="A55" s="13">
        <v>0.253472222222222</v>
      </c>
      <c r="B55" s="9" t="s">
        <v>3</v>
      </c>
      <c r="C55" s="9" t="s">
        <v>5</v>
      </c>
      <c r="D55" s="10"/>
    </row>
    <row r="56" spans="1:4">
      <c r="A56" s="20">
        <v>0.257638888888889</v>
      </c>
      <c r="B56" s="9" t="s">
        <v>3</v>
      </c>
      <c r="C56" s="9" t="s">
        <v>5</v>
      </c>
      <c r="D56" s="10"/>
    </row>
    <row r="57" spans="1:4">
      <c r="A57" s="13">
        <v>0.259027777777778</v>
      </c>
      <c r="B57" s="9" t="s">
        <v>3</v>
      </c>
      <c r="C57" s="9" t="s">
        <v>5</v>
      </c>
      <c r="D57" s="10"/>
    </row>
    <row r="58" spans="1:4">
      <c r="A58" s="13">
        <v>0.260416666666667</v>
      </c>
      <c r="B58" s="9" t="s">
        <v>7</v>
      </c>
      <c r="C58" s="9" t="s">
        <v>4</v>
      </c>
      <c r="D58" s="10"/>
    </row>
    <row r="59" spans="1:4">
      <c r="A59" s="13">
        <v>0.261805555555556</v>
      </c>
      <c r="B59" s="9" t="s">
        <v>7</v>
      </c>
      <c r="C59" s="9" t="s">
        <v>4</v>
      </c>
      <c r="D59" s="10"/>
    </row>
    <row r="60" spans="1:4">
      <c r="A60" s="13">
        <v>0.286805555555556</v>
      </c>
      <c r="B60" s="9" t="s">
        <v>7</v>
      </c>
      <c r="C60" s="9" t="s">
        <v>5</v>
      </c>
      <c r="D60" s="10"/>
    </row>
    <row r="61" spans="1:4">
      <c r="A61" s="13">
        <v>0.288194444444444</v>
      </c>
      <c r="B61" s="9" t="s">
        <v>7</v>
      </c>
      <c r="C61" s="9" t="s">
        <v>5</v>
      </c>
      <c r="D61" s="10"/>
    </row>
    <row r="62" spans="1:4">
      <c r="A62" s="13"/>
      <c r="B62" s="9"/>
      <c r="C62" s="9"/>
      <c r="D62" s="10"/>
    </row>
    <row r="63" spans="1:3">
      <c r="A63" s="8"/>
      <c r="B63" s="9"/>
      <c r="C63" s="9"/>
    </row>
    <row r="64" spans="1:3">
      <c r="A64" s="13"/>
      <c r="B64" s="9"/>
      <c r="C64" s="9"/>
    </row>
    <row r="65" spans="1:3">
      <c r="A65" s="13"/>
      <c r="B65" s="9"/>
      <c r="C65" s="9"/>
    </row>
    <row r="66" spans="1:3">
      <c r="A66" s="8"/>
      <c r="B66" s="9"/>
      <c r="C66" s="9"/>
    </row>
    <row r="67" spans="1:3">
      <c r="A67" s="13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1:3">
      <c r="A81" s="8"/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  <row r="124" spans="2:3">
      <c r="B124" s="9"/>
      <c r="C124" s="9"/>
    </row>
  </sheetData>
  <autoFilter ref="B1:C73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5 B8 B9 B12 B13 B19 B20 B21 B22 B33 B40 B46 B47 B52 B55 B2:B4 B6:B7 B10:B11 B14:B16 B17:B18 B23:B24 B25:B32 B34:B35 B36:B37 B38:B39 B41:B42 B43:B45 B48:B49 B50:B51 B53:B54 B56:B57 B58:B59 B60:B61 B62:B124">
      <formula1>field!$A$2:$A$100</formula1>
    </dataValidation>
    <dataValidation type="list" allowBlank="1" showInputMessage="1" showErrorMessage="1" sqref="C5 C8 C9 C12 C13 C19 C20 C21 C22 C33 C40 C46 C47 C52 C55 C2:C4 C6:C7 C10:C11 C14:C16 C17:C18 C23:C24 C25:C32 C34:C35 C36:C37 C38:C39 C41:C42 C43:C45 C48:C49 C50:C51 C53:C54 C56:C57 C58:C59 C60:C61 C62:C124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15</v>
      </c>
    </row>
    <row r="9" spans="2:2">
      <c r="B9" t="s"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2019-07-10T02:46:19Z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