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bookViews>
  <sheets>
    <sheet name="data" sheetId="1" r:id="rId1"/>
    <sheet name="field" sheetId="2" r:id="rId2"/>
  </sheets>
  <definedNames>
    <definedName name="_xlnm._FilterDatabase" localSheetId="0" hidden="1">data!$B$1:$C$82</definedName>
  </definedNames>
  <calcPr calcId="144525"/>
</workbook>
</file>

<file path=xl/sharedStrings.xml><?xml version="1.0" encoding="utf-8"?>
<sst xmlns="http://schemas.openxmlformats.org/spreadsheetml/2006/main" count="203" uniqueCount="16">
  <si>
    <t>时间</t>
  </si>
  <si>
    <t>种类</t>
  </si>
  <si>
    <t>方向</t>
  </si>
  <si>
    <t>水渣</t>
  </si>
  <si>
    <t>进</t>
  </si>
  <si>
    <t>出</t>
  </si>
  <si>
    <t>差</t>
  </si>
  <si>
    <t>矿粉</t>
  </si>
  <si>
    <t>其他</t>
  </si>
  <si>
    <t>未过泵-进</t>
  </si>
  <si>
    <t>未过泵-出</t>
  </si>
  <si>
    <t>过泵无数据-进</t>
  </si>
  <si>
    <t>过泵无数据-出</t>
  </si>
  <si>
    <t xml:space="preserve"> </t>
  </si>
  <si>
    <t>过泵无数据-未出</t>
  </si>
  <si>
    <t>过泵有数据-未出</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</si>
</sst>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b/>
      <sz val="11"/>
      <color theme="3"/>
      <name val="宋体"/>
      <charset val="134"/>
      <scheme val="minor"/>
    </font>
    <font>
      <u/>
      <sz val="11"/>
      <color rgb="FF800080"/>
      <name val="宋体"/>
      <charset val="0"/>
      <scheme val="minor"/>
    </font>
    <font>
      <i/>
      <sz val="11"/>
      <color rgb="FF7F7F7F"/>
      <name val="宋体"/>
      <charset val="0"/>
      <scheme val="minor"/>
    </font>
    <font>
      <sz val="11"/>
      <color rgb="FF3F3F76"/>
      <name val="宋体"/>
      <charset val="0"/>
      <scheme val="minor"/>
    </font>
    <font>
      <b/>
      <sz val="11"/>
      <color rgb="FFFFFF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b/>
      <sz val="11"/>
      <color rgb="FFFA7D00"/>
      <name val="宋体"/>
      <charset val="0"/>
      <scheme val="minor"/>
    </font>
    <font>
      <b/>
      <sz val="13"/>
      <color theme="3"/>
      <name val="宋体"/>
      <charset val="134"/>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9" fillId="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5" borderId="7" applyNumberFormat="0" applyFont="0" applyAlignment="0" applyProtection="0">
      <alignment vertical="center"/>
    </xf>
    <xf numFmtId="0" fontId="11" fillId="21"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11" applyNumberFormat="0" applyFill="0" applyAlignment="0" applyProtection="0">
      <alignment vertical="center"/>
    </xf>
    <xf numFmtId="0" fontId="22" fillId="0" borderId="11" applyNumberFormat="0" applyFill="0" applyAlignment="0" applyProtection="0">
      <alignment vertical="center"/>
    </xf>
    <xf numFmtId="0" fontId="11" fillId="16" borderId="0" applyNumberFormat="0" applyBorder="0" applyAlignment="0" applyProtection="0">
      <alignment vertical="center"/>
    </xf>
    <xf numFmtId="0" fontId="6" fillId="0" borderId="10" applyNumberFormat="0" applyFill="0" applyAlignment="0" applyProtection="0">
      <alignment vertical="center"/>
    </xf>
    <xf numFmtId="0" fontId="11" fillId="24" borderId="0" applyNumberFormat="0" applyBorder="0" applyAlignment="0" applyProtection="0">
      <alignment vertical="center"/>
    </xf>
    <xf numFmtId="0" fontId="15" fillId="18" borderId="9" applyNumberFormat="0" applyAlignment="0" applyProtection="0">
      <alignment vertical="center"/>
    </xf>
    <xf numFmtId="0" fontId="21" fillId="18" borderId="5" applyNumberFormat="0" applyAlignment="0" applyProtection="0">
      <alignment vertical="center"/>
    </xf>
    <xf numFmtId="0" fontId="10" fillId="4" borderId="6" applyNumberFormat="0" applyAlignment="0" applyProtection="0">
      <alignment vertical="center"/>
    </xf>
    <xf numFmtId="0" fontId="13" fillId="25" borderId="0" applyNumberFormat="0" applyBorder="0" applyAlignment="0" applyProtection="0">
      <alignment vertical="center"/>
    </xf>
    <xf numFmtId="0" fontId="11" fillId="23" borderId="0" applyNumberFormat="0" applyBorder="0" applyAlignment="0" applyProtection="0">
      <alignment vertical="center"/>
    </xf>
    <xf numFmtId="0" fontId="14" fillId="0" borderId="8" applyNumberFormat="0" applyFill="0" applyAlignment="0" applyProtection="0">
      <alignment vertical="center"/>
    </xf>
    <xf numFmtId="0" fontId="23" fillId="0" borderId="12" applyNumberFormat="0" applyFill="0" applyAlignment="0" applyProtection="0">
      <alignment vertical="center"/>
    </xf>
    <xf numFmtId="0" fontId="24" fillId="30" borderId="0" applyNumberFormat="0" applyBorder="0" applyAlignment="0" applyProtection="0">
      <alignment vertical="center"/>
    </xf>
    <xf numFmtId="0" fontId="19" fillId="20" borderId="0" applyNumberFormat="0" applyBorder="0" applyAlignment="0" applyProtection="0">
      <alignment vertical="center"/>
    </xf>
    <xf numFmtId="0" fontId="13" fillId="10" borderId="0" applyNumberFormat="0" applyBorder="0" applyAlignment="0" applyProtection="0">
      <alignment vertical="center"/>
    </xf>
    <xf numFmtId="0" fontId="11" fillId="7" borderId="0" applyNumberFormat="0" applyBorder="0" applyAlignment="0" applyProtection="0">
      <alignment vertical="center"/>
    </xf>
    <xf numFmtId="0" fontId="13" fillId="27" borderId="0" applyNumberFormat="0" applyBorder="0" applyAlignment="0" applyProtection="0">
      <alignment vertical="center"/>
    </xf>
    <xf numFmtId="0" fontId="13" fillId="26" borderId="0" applyNumberFormat="0" applyBorder="0" applyAlignment="0" applyProtection="0">
      <alignment vertical="center"/>
    </xf>
    <xf numFmtId="0" fontId="13" fillId="22" borderId="0" applyNumberFormat="0" applyBorder="0" applyAlignment="0" applyProtection="0">
      <alignment vertical="center"/>
    </xf>
    <xf numFmtId="0" fontId="13" fillId="29" borderId="0" applyNumberFormat="0" applyBorder="0" applyAlignment="0" applyProtection="0">
      <alignment vertical="center"/>
    </xf>
    <xf numFmtId="0" fontId="11" fillId="15" borderId="0" applyNumberFormat="0" applyBorder="0" applyAlignment="0" applyProtection="0">
      <alignment vertical="center"/>
    </xf>
    <xf numFmtId="0" fontId="11" fillId="2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1" fillId="12" borderId="0" applyNumberFormat="0" applyBorder="0" applyAlignment="0" applyProtection="0">
      <alignment vertical="center"/>
    </xf>
    <xf numFmtId="0" fontId="13" fillId="9" borderId="0" applyNumberFormat="0" applyBorder="0" applyAlignment="0" applyProtection="0">
      <alignment vertical="center"/>
    </xf>
    <xf numFmtId="0" fontId="11" fillId="6" borderId="0" applyNumberFormat="0" applyBorder="0" applyAlignment="0" applyProtection="0">
      <alignment vertical="center"/>
    </xf>
    <xf numFmtId="0" fontId="11" fillId="31" borderId="0" applyNumberFormat="0" applyBorder="0" applyAlignment="0" applyProtection="0">
      <alignment vertical="center"/>
    </xf>
    <xf numFmtId="0" fontId="13" fillId="32" borderId="0" applyNumberFormat="0" applyBorder="0" applyAlignment="0" applyProtection="0">
      <alignment vertical="center"/>
    </xf>
    <xf numFmtId="0" fontId="11" fillId="33"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P124"/>
  <sheetViews>
    <sheetView tabSelected="1" workbookViewId="0">
      <selection activeCell="B62" sqref="B62"/>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spans="1:16">
      <c r="A2" s="8">
        <v>0.345138888888889</v>
      </c>
      <c r="B2" s="9" t="s">
        <v>7</v>
      </c>
      <c r="C2" s="9" t="s">
        <v>5</v>
      </c>
      <c r="D2" s="10"/>
      <c r="E2" s="11"/>
      <c r="F2" s="12">
        <f>COUNTIFS($B$2:$B$510,"水渣",$C$2:$C$510,"进")</f>
        <v>16</v>
      </c>
      <c r="G2" s="12">
        <f>COUNTIFS($B$2:$B$510,"水渣",$C$2:$C$510,"出")</f>
        <v>12</v>
      </c>
      <c r="H2" s="12">
        <f>$F$2-$G$2</f>
        <v>4</v>
      </c>
      <c r="I2" s="11"/>
      <c r="J2" s="12">
        <f>COUNTIFS($B$2:$B$510,"矿粉",$C$2:$C$510,"进")</f>
        <v>23</v>
      </c>
      <c r="K2" s="12">
        <f>COUNTIFS($B$2:$B$510,"矿粉",$C$2:$C$510,"出")</f>
        <v>26</v>
      </c>
      <c r="L2" s="12">
        <f>$J$2-$K$2</f>
        <v>-3</v>
      </c>
      <c r="M2" s="11"/>
      <c r="N2" s="12">
        <f>COUNTIFS($B$2:$B$510,"其他",$C$2:$C$510,"进")</f>
        <v>0</v>
      </c>
      <c r="O2" s="12">
        <f>COUNTIFS($B$2:$B$510,"其他",$C$2:$C$510,"出")</f>
        <v>4</v>
      </c>
      <c r="P2" s="12">
        <f>$N$2-$O$2</f>
        <v>-4</v>
      </c>
    </row>
    <row r="3" hidden="1" spans="1:16">
      <c r="A3" s="13">
        <v>0.367361111111111</v>
      </c>
      <c r="B3" s="9" t="s">
        <v>7</v>
      </c>
      <c r="C3" s="9" t="s">
        <v>4</v>
      </c>
      <c r="D3" s="10"/>
      <c r="E3" s="11"/>
      <c r="F3" s="14" t="s">
        <v>9</v>
      </c>
      <c r="G3" s="14" t="s">
        <v>10</v>
      </c>
      <c r="H3" s="12"/>
      <c r="I3" s="11"/>
      <c r="J3" s="14" t="s">
        <v>9</v>
      </c>
      <c r="K3" s="14" t="s">
        <v>10</v>
      </c>
      <c r="L3" s="12"/>
      <c r="M3" s="11"/>
      <c r="N3" s="14" t="s">
        <v>9</v>
      </c>
      <c r="O3" s="15" t="s">
        <v>10</v>
      </c>
      <c r="P3" s="12"/>
    </row>
    <row r="4" hidden="1" spans="1:16">
      <c r="A4" s="13">
        <v>0.382638888888889</v>
      </c>
      <c r="B4" s="9" t="s">
        <v>7</v>
      </c>
      <c r="C4" s="9" t="s">
        <v>4</v>
      </c>
      <c r="D4" s="10"/>
      <c r="E4" s="11"/>
      <c r="F4" s="12">
        <f>COUNTIFS($B$2:$B$510,"水渣",$C$2:$C$510,"未过泵-进")</f>
        <v>0</v>
      </c>
      <c r="G4" s="12">
        <f>COUNTIFS($B$2:$B$510,"水渣",$C$2:$C$510,"未过泵-出")</f>
        <v>0</v>
      </c>
      <c r="H4" s="12">
        <f>$F$4-$G$4</f>
        <v>0</v>
      </c>
      <c r="I4" s="11"/>
      <c r="J4" s="12">
        <f>COUNTIFS($B$2:$B$510,"矿粉",$C$2:$C$510,"未过泵-进")</f>
        <v>0</v>
      </c>
      <c r="K4" s="12">
        <f>COUNTIFS($B$2:$B$510,"矿粉",$C$2:$C$510,"未过泵-出")</f>
        <v>0</v>
      </c>
      <c r="L4" s="12">
        <f>$J$4-$K$4</f>
        <v>0</v>
      </c>
      <c r="M4" s="11"/>
      <c r="N4" s="12">
        <f>COUNTIFS($B$2:$B$510,"其他",$C$2:$C$510,"未过泵-进")</f>
        <v>0</v>
      </c>
      <c r="O4" s="12">
        <f>COUNTIFS($B$2:$B$510,"其他",$C$2:$C$510,"未过泵-出")</f>
        <v>0</v>
      </c>
      <c r="P4" s="12">
        <f>$N$4-$O$4</f>
        <v>0</v>
      </c>
    </row>
    <row r="5" hidden="1" spans="1:16">
      <c r="A5" s="13">
        <v>0.448611111111111</v>
      </c>
      <c r="B5" s="9" t="s">
        <v>7</v>
      </c>
      <c r="C5" s="9" t="s">
        <v>4</v>
      </c>
      <c r="D5" s="10"/>
      <c r="E5" s="11"/>
      <c r="F5" s="15" t="s">
        <v>11</v>
      </c>
      <c r="G5" s="15" t="s">
        <v>12</v>
      </c>
      <c r="H5" s="12"/>
      <c r="I5" s="11"/>
      <c r="J5" s="15" t="s">
        <v>11</v>
      </c>
      <c r="K5" s="15" t="s">
        <v>12</v>
      </c>
      <c r="L5" s="12"/>
      <c r="M5" s="11"/>
      <c r="N5" s="15" t="s">
        <v>11</v>
      </c>
      <c r="O5" s="15" t="s">
        <v>12</v>
      </c>
      <c r="P5" s="12"/>
    </row>
    <row r="6" hidden="1" spans="1:16">
      <c r="A6" s="13">
        <v>0.4625</v>
      </c>
      <c r="B6" s="9" t="s">
        <v>7</v>
      </c>
      <c r="C6" s="9" t="s">
        <v>4</v>
      </c>
      <c r="D6" s="10"/>
      <c r="E6" s="16"/>
      <c r="F6" s="12">
        <f>COUNTIFS($B$2:$B$510,"水渣",$C$2:$C$510,"过泵无数据-进")</f>
        <v>0</v>
      </c>
      <c r="G6" s="12">
        <f>COUNTIFS($B$2:$B$510,"水渣",$C$2:$C$510,"过泵无数据-出")</f>
        <v>0</v>
      </c>
      <c r="H6" s="12"/>
      <c r="I6" s="16"/>
      <c r="J6" s="12">
        <f>COUNTIFS($B$2:$B$510,"矿粉",$C$2:$C$510,"过泵无数据-进")</f>
        <v>0</v>
      </c>
      <c r="K6" s="12">
        <f>COUNTIFS($B$2:$B$510,"矿粉",$C$2:$C$510,"过泵无数据-出")</f>
        <v>0</v>
      </c>
      <c r="L6" s="12"/>
      <c r="M6" s="16"/>
      <c r="N6" s="12">
        <f>COUNTIFS($B$2:$B$510,"其他",$C$2:$C$510,"过泵无数据-进")</f>
        <v>0</v>
      </c>
      <c r="O6" s="12">
        <f>COUNTIFS($B$2:$B$510,"其他",$C$2:$C$510,"过泵无数据-出")</f>
        <v>0</v>
      </c>
      <c r="P6" s="12"/>
    </row>
    <row r="7" ht="18.75" hidden="1" spans="1:5">
      <c r="A7" s="13">
        <v>0.465277777777778</v>
      </c>
      <c r="B7" s="9" t="s">
        <v>7</v>
      </c>
      <c r="C7" s="9" t="s">
        <v>4</v>
      </c>
      <c r="D7" s="10"/>
      <c r="E7" s="17"/>
    </row>
    <row r="8" ht="18.75" spans="1:14">
      <c r="A8" s="13">
        <v>0.493055555555556</v>
      </c>
      <c r="B8" s="9" t="s">
        <v>7</v>
      </c>
      <c r="C8" s="9" t="s">
        <v>5</v>
      </c>
      <c r="D8" s="10"/>
      <c r="E8" s="18"/>
      <c r="F8" s="19"/>
      <c r="G8" s="18"/>
      <c r="H8" s="19"/>
      <c r="I8" s="18"/>
      <c r="J8" s="19"/>
      <c r="K8" s="18"/>
      <c r="L8" s="19"/>
      <c r="M8" s="18"/>
      <c r="N8" s="19"/>
    </row>
    <row r="9" spans="1:4">
      <c r="A9" s="13">
        <v>0.495833333333333</v>
      </c>
      <c r="B9" s="9" t="s">
        <v>7</v>
      </c>
      <c r="C9" s="9" t="s">
        <v>5</v>
      </c>
      <c r="D9" s="10"/>
    </row>
    <row r="10" spans="1:4">
      <c r="A10" s="13">
        <v>0.502083333333333</v>
      </c>
      <c r="B10" s="9" t="s">
        <v>7</v>
      </c>
      <c r="C10" s="9" t="s">
        <v>5</v>
      </c>
      <c r="D10" s="10"/>
    </row>
    <row r="11" ht="18.75" spans="1:5">
      <c r="A11" s="13">
        <v>0.511805555555556</v>
      </c>
      <c r="B11" s="9" t="s">
        <v>7</v>
      </c>
      <c r="C11" s="9" t="s">
        <v>5</v>
      </c>
      <c r="D11" s="10"/>
      <c r="E11" s="17" t="str">
        <f>"总车数："&amp;$G$2+$K$2+$O$2+$G$4+$K$4+$O$4+$G$6+$K$6+$O$6&amp;"  水渣："&amp;$G$2&amp;"  矿粉："&amp;$K$2&amp;"  其他："&amp;$O$2&amp;"  异常："&amp;$G$4+$K$4+$O$4+$G$6+$K$6+$O$6</f>
        <v>总车数：42  水渣：12  矿粉：26  其他：4  异常：0</v>
      </c>
    </row>
    <row r="12" spans="1:4">
      <c r="A12" s="13">
        <v>0.522222222222222</v>
      </c>
      <c r="B12" s="9" t="s">
        <v>7</v>
      </c>
      <c r="C12" s="9" t="s">
        <v>5</v>
      </c>
      <c r="D12" s="10"/>
    </row>
    <row r="13" spans="1:4">
      <c r="A13" s="13">
        <v>0.5375</v>
      </c>
      <c r="B13" s="9" t="s">
        <v>7</v>
      </c>
      <c r="C13" s="9" t="s">
        <v>5</v>
      </c>
      <c r="D13" s="10"/>
    </row>
    <row r="14" spans="1:4">
      <c r="A14" s="13">
        <v>0.540277777777778</v>
      </c>
      <c r="B14" s="9" t="s">
        <v>7</v>
      </c>
      <c r="C14" s="9" t="s">
        <v>5</v>
      </c>
      <c r="D14" s="10"/>
    </row>
    <row r="15" hidden="1" spans="1:4">
      <c r="A15" s="13">
        <v>0.552777777777778</v>
      </c>
      <c r="B15" s="9" t="s">
        <v>7</v>
      </c>
      <c r="C15" s="9" t="s">
        <v>4</v>
      </c>
      <c r="D15" s="10"/>
    </row>
    <row r="16" hidden="1" spans="1:4">
      <c r="A16" s="13">
        <v>0.554166666666667</v>
      </c>
      <c r="B16" s="9" t="s">
        <v>7</v>
      </c>
      <c r="C16" s="9" t="s">
        <v>4</v>
      </c>
      <c r="D16" s="10"/>
    </row>
    <row r="17" hidden="1" spans="1:4">
      <c r="A17" s="13">
        <v>0.555555555555556</v>
      </c>
      <c r="B17" s="9" t="s">
        <v>7</v>
      </c>
      <c r="C17" s="9" t="s">
        <v>4</v>
      </c>
      <c r="D17" s="10"/>
    </row>
    <row r="18" spans="1:4">
      <c r="A18" s="13">
        <v>0.557638888888889</v>
      </c>
      <c r="B18" s="9" t="s">
        <v>7</v>
      </c>
      <c r="C18" s="9" t="s">
        <v>5</v>
      </c>
      <c r="D18" s="10"/>
    </row>
    <row r="19" hidden="1" spans="1:4">
      <c r="A19" s="13">
        <v>0.559027777777778</v>
      </c>
      <c r="B19" s="9" t="s">
        <v>7</v>
      </c>
      <c r="C19" s="9" t="s">
        <v>4</v>
      </c>
      <c r="D19" s="10"/>
    </row>
    <row r="20" hidden="1" spans="1:4">
      <c r="A20" s="13">
        <v>0.5625</v>
      </c>
      <c r="B20" s="9" t="s">
        <v>7</v>
      </c>
      <c r="C20" s="9" t="s">
        <v>4</v>
      </c>
      <c r="D20" s="10"/>
    </row>
    <row r="21" hidden="1" spans="1:4">
      <c r="A21" s="13">
        <v>0.584027777777778</v>
      </c>
      <c r="B21" s="9" t="s">
        <v>7</v>
      </c>
      <c r="C21" s="9" t="s">
        <v>4</v>
      </c>
      <c r="D21" s="10"/>
    </row>
    <row r="22" hidden="1" spans="1:4">
      <c r="A22" s="13">
        <v>0.607638888888889</v>
      </c>
      <c r="B22" s="9" t="s">
        <v>7</v>
      </c>
      <c r="C22" s="9" t="s">
        <v>4</v>
      </c>
      <c r="D22" s="10"/>
    </row>
    <row r="23" hidden="1" spans="1:4">
      <c r="A23" s="13">
        <v>0.613888888888889</v>
      </c>
      <c r="B23" s="9" t="s">
        <v>7</v>
      </c>
      <c r="C23" s="9" t="s">
        <v>4</v>
      </c>
      <c r="D23" s="10"/>
    </row>
    <row r="24" hidden="1" spans="1:4">
      <c r="A24" s="13">
        <v>0.620138888888889</v>
      </c>
      <c r="B24" s="9" t="s">
        <v>7</v>
      </c>
      <c r="C24" s="9" t="s">
        <v>4</v>
      </c>
      <c r="D24" s="10"/>
    </row>
    <row r="25" spans="1:4">
      <c r="A25" s="13">
        <v>0.620833333333333</v>
      </c>
      <c r="B25" s="9" t="s">
        <v>7</v>
      </c>
      <c r="C25" s="9" t="s">
        <v>5</v>
      </c>
      <c r="D25" s="10"/>
    </row>
    <row r="26" hidden="1" spans="1:7">
      <c r="A26" s="13">
        <v>0.629166666666667</v>
      </c>
      <c r="B26" s="9" t="s">
        <v>7</v>
      </c>
      <c r="C26" s="9" t="s">
        <v>4</v>
      </c>
      <c r="D26" s="10"/>
      <c r="G26" s="8"/>
    </row>
    <row r="27" hidden="1" spans="1:4">
      <c r="A27" s="13">
        <v>0.643055555555556</v>
      </c>
      <c r="B27" s="9" t="s">
        <v>7</v>
      </c>
      <c r="C27" s="9" t="s">
        <v>4</v>
      </c>
      <c r="D27" s="10"/>
    </row>
    <row r="28" hidden="1" spans="1:4">
      <c r="A28" s="13">
        <v>0.647222222222222</v>
      </c>
      <c r="B28" s="9" t="s">
        <v>7</v>
      </c>
      <c r="C28" s="9" t="s">
        <v>4</v>
      </c>
      <c r="D28" s="10"/>
    </row>
    <row r="29" hidden="1" spans="1:4">
      <c r="A29" s="13">
        <v>0.676388888888889</v>
      </c>
      <c r="B29" s="9" t="s">
        <v>7</v>
      </c>
      <c r="C29" s="9" t="s">
        <v>4</v>
      </c>
      <c r="D29" s="10"/>
    </row>
    <row r="30" spans="1:4">
      <c r="A30" s="13">
        <v>0.721527777777778</v>
      </c>
      <c r="B30" s="9" t="s">
        <v>7</v>
      </c>
      <c r="C30" s="9" t="s">
        <v>5</v>
      </c>
      <c r="D30" s="10"/>
    </row>
    <row r="31" spans="1:4">
      <c r="A31" s="13">
        <v>0.733333333333333</v>
      </c>
      <c r="B31" s="9" t="s">
        <v>7</v>
      </c>
      <c r="C31" s="9" t="s">
        <v>5</v>
      </c>
      <c r="D31" s="10"/>
    </row>
    <row r="32" spans="1:4">
      <c r="A32" s="13">
        <v>0.735416666666667</v>
      </c>
      <c r="B32" s="9" t="s">
        <v>7</v>
      </c>
      <c r="C32" s="9" t="s">
        <v>5</v>
      </c>
      <c r="D32" s="10"/>
    </row>
    <row r="33" hidden="1" spans="1:4">
      <c r="A33" s="13">
        <v>0.770833333333333</v>
      </c>
      <c r="B33" s="9" t="s">
        <v>7</v>
      </c>
      <c r="C33" s="9" t="s">
        <v>4</v>
      </c>
      <c r="D33" s="10"/>
    </row>
    <row r="34" spans="1:4">
      <c r="A34" s="13">
        <v>0.865277777777778</v>
      </c>
      <c r="B34" s="9" t="s">
        <v>7</v>
      </c>
      <c r="C34" s="9" t="s">
        <v>5</v>
      </c>
      <c r="D34" s="10"/>
    </row>
    <row r="35" spans="1:4">
      <c r="A35" s="13">
        <v>0.878472222222222</v>
      </c>
      <c r="B35" s="9" t="s">
        <v>7</v>
      </c>
      <c r="C35" s="9" t="s">
        <v>5</v>
      </c>
      <c r="D35" s="10"/>
    </row>
    <row r="36" spans="1:4">
      <c r="A36" s="13">
        <v>0.882638888888889</v>
      </c>
      <c r="B36" s="9" t="s">
        <v>7</v>
      </c>
      <c r="C36" s="9" t="s">
        <v>5</v>
      </c>
      <c r="D36" s="10"/>
    </row>
    <row r="37" spans="1:4">
      <c r="A37" s="13">
        <v>0.884027777777778</v>
      </c>
      <c r="B37" s="9" t="s">
        <v>7</v>
      </c>
      <c r="C37" s="9" t="s">
        <v>5</v>
      </c>
      <c r="D37" s="10"/>
    </row>
    <row r="38" spans="1:4">
      <c r="A38" s="13">
        <v>0.888888888888889</v>
      </c>
      <c r="B38" s="9" t="s">
        <v>7</v>
      </c>
      <c r="C38" s="9" t="s">
        <v>5</v>
      </c>
      <c r="D38" s="10"/>
    </row>
    <row r="39" hidden="1" spans="1:4">
      <c r="A39" s="13">
        <v>0.9</v>
      </c>
      <c r="B39" s="9" t="s">
        <v>7</v>
      </c>
      <c r="C39" s="9" t="s">
        <v>4</v>
      </c>
      <c r="D39" s="10"/>
    </row>
    <row r="40" spans="1:4">
      <c r="A40" s="13">
        <v>0.9875</v>
      </c>
      <c r="B40" s="9" t="s">
        <v>7</v>
      </c>
      <c r="C40" s="9" t="s">
        <v>5</v>
      </c>
      <c r="D40" s="10"/>
    </row>
    <row r="41" hidden="1" spans="1:4">
      <c r="A41" s="13">
        <v>0.992361111111111</v>
      </c>
      <c r="B41" s="9" t="s">
        <v>3</v>
      </c>
      <c r="C41" s="9" t="s">
        <v>4</v>
      </c>
      <c r="D41" s="10"/>
    </row>
    <row r="42" hidden="1" spans="1:4">
      <c r="A42" s="13">
        <v>0.994444444444444</v>
      </c>
      <c r="B42" s="9" t="s">
        <v>3</v>
      </c>
      <c r="C42" s="9" t="s">
        <v>4</v>
      </c>
      <c r="D42" s="10"/>
    </row>
    <row r="43" spans="1:4">
      <c r="A43" s="13">
        <v>0.00972222222222222</v>
      </c>
      <c r="B43" s="9" t="s">
        <v>7</v>
      </c>
      <c r="C43" s="9" t="s">
        <v>5</v>
      </c>
      <c r="D43" s="10"/>
    </row>
    <row r="44" spans="1:4">
      <c r="A44" s="13">
        <v>0.0159722222222222</v>
      </c>
      <c r="B44" s="9" t="s">
        <v>3</v>
      </c>
      <c r="C44" s="9" t="s">
        <v>5</v>
      </c>
      <c r="D44" s="10"/>
    </row>
    <row r="45" hidden="1" spans="1:4">
      <c r="A45" s="13">
        <v>0.01875</v>
      </c>
      <c r="B45" s="9" t="s">
        <v>3</v>
      </c>
      <c r="C45" s="9" t="s">
        <v>4</v>
      </c>
      <c r="D45" s="10"/>
    </row>
    <row r="46" hidden="1" spans="1:4">
      <c r="A46" s="13">
        <v>0.0201388888888889</v>
      </c>
      <c r="B46" s="9" t="s">
        <v>3</v>
      </c>
      <c r="C46" s="9" t="s">
        <v>4</v>
      </c>
      <c r="D46" s="10"/>
    </row>
    <row r="47" hidden="1" spans="1:4">
      <c r="A47" s="13">
        <v>0.0222222222222222</v>
      </c>
      <c r="B47" s="9" t="s">
        <v>3</v>
      </c>
      <c r="C47" s="9" t="s">
        <v>4</v>
      </c>
      <c r="D47" s="10"/>
    </row>
    <row r="48" hidden="1" spans="1:4">
      <c r="A48" s="13">
        <v>0.0243055555555556</v>
      </c>
      <c r="B48" s="9" t="s">
        <v>3</v>
      </c>
      <c r="C48" s="9" t="s">
        <v>4</v>
      </c>
      <c r="D48" s="10"/>
    </row>
    <row r="49" hidden="1" spans="1:4">
      <c r="A49" s="13">
        <v>0.0263888888888889</v>
      </c>
      <c r="B49" s="9" t="s">
        <v>3</v>
      </c>
      <c r="C49" s="9" t="s">
        <v>4</v>
      </c>
      <c r="D49" s="10"/>
    </row>
    <row r="50" hidden="1" spans="1:4">
      <c r="A50" s="13">
        <v>0.0291666666666667</v>
      </c>
      <c r="B50" s="9" t="s">
        <v>3</v>
      </c>
      <c r="C50" s="9" t="s">
        <v>4</v>
      </c>
      <c r="D50" s="10"/>
    </row>
    <row r="51" spans="1:4">
      <c r="A51" s="13">
        <v>0.03125</v>
      </c>
      <c r="B51" s="9" t="s">
        <v>3</v>
      </c>
      <c r="C51" s="9" t="s">
        <v>5</v>
      </c>
      <c r="D51" s="10"/>
    </row>
    <row r="52" hidden="1" spans="1:4">
      <c r="A52" s="13">
        <v>0.0444444444444444</v>
      </c>
      <c r="B52" s="9" t="s">
        <v>3</v>
      </c>
      <c r="C52" s="9" t="s">
        <v>4</v>
      </c>
      <c r="D52" s="10"/>
    </row>
    <row r="53" hidden="1" spans="1:4">
      <c r="A53" s="13">
        <v>0.0472222222222222</v>
      </c>
      <c r="B53" s="9" t="s">
        <v>3</v>
      </c>
      <c r="C53" s="9" t="s">
        <v>4</v>
      </c>
      <c r="D53" s="10"/>
    </row>
    <row r="54" hidden="1" spans="1:4">
      <c r="A54" s="13">
        <v>0.0590277777777778</v>
      </c>
      <c r="B54" s="9" t="s">
        <v>3</v>
      </c>
      <c r="C54" s="9" t="s">
        <v>4</v>
      </c>
      <c r="D54" s="10"/>
    </row>
    <row r="55" hidden="1" spans="1:4">
      <c r="A55" s="13">
        <v>0.0618055555555556</v>
      </c>
      <c r="B55" s="9" t="s">
        <v>3</v>
      </c>
      <c r="C55" s="9" t="s">
        <v>4</v>
      </c>
      <c r="D55" s="10"/>
    </row>
    <row r="56" spans="1:4">
      <c r="A56" s="20">
        <v>0.0645833333333333</v>
      </c>
      <c r="B56" s="9" t="s">
        <v>3</v>
      </c>
      <c r="C56" s="9" t="s">
        <v>5</v>
      </c>
      <c r="D56" s="10"/>
    </row>
    <row r="57" spans="1:4">
      <c r="A57" s="13">
        <v>0.0666666666666667</v>
      </c>
      <c r="B57" s="9" t="s">
        <v>3</v>
      </c>
      <c r="C57" s="9" t="s">
        <v>5</v>
      </c>
      <c r="D57" s="10"/>
    </row>
    <row r="58" spans="1:4">
      <c r="A58" s="13">
        <v>0.0798611111111111</v>
      </c>
      <c r="B58" s="9" t="s">
        <v>3</v>
      </c>
      <c r="C58" s="9" t="s">
        <v>5</v>
      </c>
      <c r="D58" s="10"/>
    </row>
    <row r="59" spans="1:4">
      <c r="A59" s="13">
        <v>0.0888888888888889</v>
      </c>
      <c r="B59" s="9" t="s">
        <v>8</v>
      </c>
      <c r="C59" s="9" t="s">
        <v>5</v>
      </c>
      <c r="D59" s="10"/>
    </row>
    <row r="60" spans="1:4">
      <c r="A60" s="13">
        <v>0.0909722222222222</v>
      </c>
      <c r="B60" s="9" t="s">
        <v>8</v>
      </c>
      <c r="C60" s="9" t="s">
        <v>5</v>
      </c>
      <c r="D60" s="10"/>
    </row>
    <row r="61" spans="1:4">
      <c r="A61" s="13">
        <v>0.0923611111111111</v>
      </c>
      <c r="B61" s="9" t="s">
        <v>8</v>
      </c>
      <c r="C61" s="9" t="s">
        <v>5</v>
      </c>
      <c r="D61" s="10"/>
    </row>
    <row r="62" spans="1:4">
      <c r="A62" s="13">
        <v>0.0944444444444444</v>
      </c>
      <c r="B62" s="9" t="s">
        <v>8</v>
      </c>
      <c r="C62" s="9" t="s">
        <v>5</v>
      </c>
      <c r="D62" s="10"/>
    </row>
    <row r="63" spans="1:3">
      <c r="A63" s="8">
        <v>0.0993055555555555</v>
      </c>
      <c r="B63" s="9" t="s">
        <v>3</v>
      </c>
      <c r="C63" s="9" t="s">
        <v>5</v>
      </c>
    </row>
    <row r="64" spans="1:3">
      <c r="A64" s="13">
        <v>0.116666666666667</v>
      </c>
      <c r="B64" s="9" t="s">
        <v>3</v>
      </c>
      <c r="C64" s="9" t="s">
        <v>5</v>
      </c>
    </row>
    <row r="65" spans="1:3">
      <c r="A65" s="13">
        <v>0.122222222222222</v>
      </c>
      <c r="B65" s="9" t="s">
        <v>3</v>
      </c>
      <c r="C65" s="9" t="s">
        <v>5</v>
      </c>
    </row>
    <row r="66" spans="1:3">
      <c r="A66" s="8">
        <v>0.133333333333333</v>
      </c>
      <c r="B66" s="9" t="s">
        <v>7</v>
      </c>
      <c r="C66" s="9" t="s">
        <v>5</v>
      </c>
    </row>
    <row r="67" spans="1:3">
      <c r="A67" s="13">
        <v>0.142361111111111</v>
      </c>
      <c r="B67" s="9" t="s">
        <v>7</v>
      </c>
      <c r="C67" s="9" t="s">
        <v>5</v>
      </c>
    </row>
    <row r="68" spans="1:3">
      <c r="A68" s="8">
        <v>0.144444444444444</v>
      </c>
      <c r="B68" s="9" t="s">
        <v>7</v>
      </c>
      <c r="C68" s="9" t="s">
        <v>5</v>
      </c>
    </row>
    <row r="69" hidden="1" spans="1:3">
      <c r="A69" s="8">
        <v>0.197222222222222</v>
      </c>
      <c r="B69" s="9" t="s">
        <v>3</v>
      </c>
      <c r="C69" s="9" t="s">
        <v>4</v>
      </c>
    </row>
    <row r="70" spans="1:3">
      <c r="A70" s="8">
        <v>0.218055555555556</v>
      </c>
      <c r="B70" s="9" t="s">
        <v>3</v>
      </c>
      <c r="C70" s="9" t="s">
        <v>5</v>
      </c>
    </row>
    <row r="71" hidden="1" spans="1:3">
      <c r="A71" s="8">
        <v>0.236805555555556</v>
      </c>
      <c r="B71" s="9" t="s">
        <v>3</v>
      </c>
      <c r="C71" s="9" t="s">
        <v>4</v>
      </c>
    </row>
    <row r="72" hidden="1" spans="1:3">
      <c r="A72" s="8">
        <v>0.239583333333333</v>
      </c>
      <c r="B72" s="9" t="s">
        <v>3</v>
      </c>
      <c r="C72" s="9" t="s">
        <v>4</v>
      </c>
    </row>
    <row r="73" hidden="1" spans="1:4">
      <c r="A73" s="8">
        <v>0.245138888888889</v>
      </c>
      <c r="B73" s="9" t="s">
        <v>3</v>
      </c>
      <c r="C73" s="9" t="s">
        <v>4</v>
      </c>
      <c r="D73" s="4" t="s">
        <v>13</v>
      </c>
    </row>
    <row r="74" spans="1:3">
      <c r="A74" s="8">
        <v>0.254861111111111</v>
      </c>
      <c r="B74" s="9" t="s">
        <v>7</v>
      </c>
      <c r="C74" s="9" t="s">
        <v>5</v>
      </c>
    </row>
    <row r="75" spans="1:3">
      <c r="A75" s="8">
        <v>0.260416666666667</v>
      </c>
      <c r="B75" s="9" t="s">
        <v>7</v>
      </c>
      <c r="C75" s="9" t="s">
        <v>5</v>
      </c>
    </row>
    <row r="76" hidden="1" spans="1:3">
      <c r="A76" s="8">
        <v>0.2625</v>
      </c>
      <c r="B76" s="9" t="s">
        <v>7</v>
      </c>
      <c r="C76" s="9" t="s">
        <v>4</v>
      </c>
    </row>
    <row r="77" hidden="1" spans="1:3">
      <c r="A77" s="8">
        <v>0.268055555555556</v>
      </c>
      <c r="B77" s="9" t="s">
        <v>7</v>
      </c>
      <c r="C77" s="9" t="s">
        <v>4</v>
      </c>
    </row>
    <row r="78" spans="1:3">
      <c r="A78" s="8">
        <v>0.269444444444444</v>
      </c>
      <c r="B78" s="9" t="s">
        <v>3</v>
      </c>
      <c r="C78" s="9" t="s">
        <v>5</v>
      </c>
    </row>
    <row r="79" spans="1:3">
      <c r="A79" s="8">
        <v>0.275</v>
      </c>
      <c r="B79" s="9" t="s">
        <v>3</v>
      </c>
      <c r="C79" s="9" t="s">
        <v>5</v>
      </c>
    </row>
    <row r="80" spans="1:3">
      <c r="A80" s="8">
        <v>0.280555555555556</v>
      </c>
      <c r="B80" s="9" t="s">
        <v>7</v>
      </c>
      <c r="C80" s="9" t="s">
        <v>5</v>
      </c>
    </row>
    <row r="81" spans="1:3">
      <c r="A81" s="8">
        <v>0.281944444444444</v>
      </c>
      <c r="B81" s="9" t="s">
        <v>3</v>
      </c>
      <c r="C81" s="9" t="s">
        <v>5</v>
      </c>
    </row>
    <row r="82" hidden="1" spans="1:3">
      <c r="A82" s="8">
        <v>0.325694444444444</v>
      </c>
      <c r="B82" s="9" t="s">
        <v>7</v>
      </c>
      <c r="C82" s="9" t="s">
        <v>4</v>
      </c>
    </row>
    <row r="83" spans="2:3">
      <c r="B83" s="9"/>
      <c r="C83" s="9"/>
    </row>
    <row r="84" spans="2:3">
      <c r="B84" s="9"/>
      <c r="C84" s="9"/>
    </row>
    <row r="85" spans="2:3">
      <c r="B85" s="9"/>
      <c r="C85" s="9"/>
    </row>
    <row r="86" spans="2:3">
      <c r="B86" s="9"/>
      <c r="C86" s="9"/>
    </row>
    <row r="87" spans="2:3">
      <c r="B87" s="9"/>
      <c r="C87" s="9"/>
    </row>
    <row r="88" spans="2:3">
      <c r="B88" s="9"/>
      <c r="C88" s="9"/>
    </row>
    <row r="89" spans="2:3">
      <c r="B89" s="9"/>
      <c r="C89" s="9"/>
    </row>
    <row r="90" spans="2:3">
      <c r="B90" s="9"/>
      <c r="C90" s="9"/>
    </row>
    <row r="91" spans="2:3">
      <c r="B91" s="9"/>
      <c r="C91" s="9"/>
    </row>
    <row r="92" spans="2:3">
      <c r="B92" s="9"/>
      <c r="C92" s="9"/>
    </row>
    <row r="93" spans="2:3">
      <c r="B93" s="9"/>
      <c r="C93" s="9"/>
    </row>
    <row r="94" spans="2:3">
      <c r="B94" s="9"/>
      <c r="C94" s="9"/>
    </row>
    <row r="95" spans="2:3">
      <c r="B95" s="9"/>
      <c r="C95" s="9"/>
    </row>
    <row r="96" spans="2:3">
      <c r="B96" s="9"/>
      <c r="C96" s="9"/>
    </row>
    <row r="97" spans="2:3">
      <c r="B97" s="9"/>
      <c r="C97" s="9"/>
    </row>
    <row r="98" spans="2:3">
      <c r="B98" s="9"/>
      <c r="C98" s="9"/>
    </row>
    <row r="99" spans="2:3">
      <c r="B99" s="9"/>
      <c r="C99" s="9"/>
    </row>
    <row r="100" spans="2:3">
      <c r="B100" s="9"/>
      <c r="C100" s="9"/>
    </row>
    <row r="101" spans="2:3">
      <c r="B101" s="9"/>
      <c r="C101" s="9"/>
    </row>
    <row r="102" spans="2:3">
      <c r="B102" s="9"/>
      <c r="C102" s="9"/>
    </row>
    <row r="103" spans="2:3">
      <c r="B103" s="9"/>
      <c r="C103" s="9"/>
    </row>
    <row r="104" spans="2:3">
      <c r="B104" s="9"/>
      <c r="C104" s="9"/>
    </row>
    <row r="105" spans="2:3">
      <c r="B105" s="9"/>
      <c r="C105" s="9"/>
    </row>
    <row r="106" spans="2:3">
      <c r="B106" s="9"/>
      <c r="C106" s="9"/>
    </row>
    <row r="107" spans="2:3">
      <c r="B107" s="9"/>
      <c r="C107" s="9"/>
    </row>
    <row r="108" spans="2:3">
      <c r="B108" s="9"/>
      <c r="C108" s="9"/>
    </row>
    <row r="109" spans="2:3">
      <c r="B109" s="9"/>
      <c r="C109" s="9"/>
    </row>
    <row r="110" spans="2:3">
      <c r="B110" s="9"/>
      <c r="C110" s="9"/>
    </row>
    <row r="111" spans="2:3">
      <c r="B111" s="9"/>
      <c r="C111" s="9"/>
    </row>
    <row r="112" spans="2:3">
      <c r="B112" s="9"/>
      <c r="C112" s="9"/>
    </row>
    <row r="113" spans="2:3">
      <c r="B113" s="9"/>
      <c r="C113" s="9"/>
    </row>
    <row r="114" spans="2:3">
      <c r="B114" s="9"/>
      <c r="C114" s="9"/>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row r="124" spans="2:3">
      <c r="B124" s="9"/>
      <c r="C124" s="9"/>
    </row>
  </sheetData>
  <autoFilter ref="B1:C82">
    <filterColumn colId="1">
      <customFilters>
        <customFilter operator="equal" val="出"/>
      </customFilters>
    </filterColumn>
    <extLst/>
  </autoFilter>
  <mergeCells count="3">
    <mergeCell ref="E1:E6"/>
    <mergeCell ref="I1:I6"/>
    <mergeCell ref="M1:M6"/>
  </mergeCells>
  <conditionalFormatting sqref="B$1: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2 B5 B8 B9 B10 B11 B12 B15 B18 B19 B20 B21 B22 B23 B24 B25 B26 B27 B30 B33 B34 B35 B36 B45 B46 B47 B48 B51 B52 B53 B56 B57 B58 B59 B60 B61 B62 B63 B66 B71 B3:B4 B6:B7 B13:B14 B16:B17 B28:B29 B31:B32 B37:B38 B39:B40 B41:B42 B43:B44 B49:B50 B54:B55 B64:B65 B67:B68 B69:B70 B72:B73 B74:B75 B76:B77 B78:B79 B80:B124">
      <formula1>field!$A$2:$A$100</formula1>
    </dataValidation>
    <dataValidation type="list" allowBlank="1" showInputMessage="1" showErrorMessage="1" sqref="C2 C5 C8 C9 C10 C11 C12 C15 C18 C19 C20 C21 C22 C23 C24 C25 C26 C27 C30 C33 C34 C35 C36 C45 C46 C47 C48 C51 C52 C53 C56 C57 C58 C59 C60 C61 C62 C63 C66 C71 C3:C4 C6:C7 C13:C14 C16:C17 C28:C29 C31:C32 C37:C38 C39:C40 C41:C42 C43:C44 C49:C50 C54:C55 C64:C65 C67:C68 C69:C70 C72:C73 C74:C75 C76:C77 C78:C79 C80:C124">
      <formula1>field!$B$2:$B$70</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14</v>
      </c>
    </row>
    <row r="9" spans="2:2">
      <c r="B9" t="s">
        <v>15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2019-10-13T02:23:29Z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