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data!$B$1:$C$78</definedName>
  </definedNames>
  <calcPr calcId="144525"/>
</workbook>
</file>

<file path=xl/sharedStrings.xml><?xml version="1.0" encoding="utf-8"?>
<sst xmlns="http://schemas.openxmlformats.org/spreadsheetml/2006/main" count="195" uniqueCount="16">
  <si>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</si>
  <si>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</si>
  <si>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</si>
  <si>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</si>
  <si>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</si>
  <si>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</si>
  <si>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</si>
  <si>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</si>
  <si>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</si>
  <si>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</si>
  <si>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</si>
  <si>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</si>
  <si>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</si>
  <si>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</si>
  <si>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冀JL0867刘联成的车，过泵后未出厂停放在院内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</si>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</sst>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161925</xdr:colOff>
      <xdr:row>31</xdr:row>
      <xdr:rowOff>0</xdr:rowOff>
    </xdr:from>
    <xdr:to>
      <xdr:col>3</xdr:col>
      <xdr:colOff>408940</xdr:colOff>
      <xdr:row>32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38525" y="5581650"/>
          <a:ext cx="2470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76200</xdr:colOff>
      <xdr:row>46</xdr:row>
      <xdr:rowOff>0</xdr:rowOff>
    </xdr:from>
    <xdr:to>
      <xdr:col>3</xdr:col>
      <xdr:colOff>304165</xdr:colOff>
      <xdr:row>46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52800" y="8153400"/>
          <a:ext cx="227965" cy="1866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2"/>
  <sheetViews>
    <sheetView tabSelected="1" topLeftCell="A31" workbookViewId="0">
      <selection activeCell="D47" sqref="D4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0.331944444444444</v>
      </c>
      <c r="B2" s="9" t="s">
        <v>7</v>
      </c>
      <c r="C2" s="9" t="s">
        <v>5</v>
      </c>
      <c r="D2" s="10"/>
      <c r="E2" s="11"/>
      <c r="F2" s="12">
        <f>COUNTIFS($B$2:$B$508,"水渣",$C$2:$C$508,"进")</f>
        <v>14</v>
      </c>
      <c r="G2" s="12">
        <f>COUNTIFS($B$2:$B$508,"水渣",$C$2:$C$508,"出")</f>
        <v>14</v>
      </c>
      <c r="H2" s="12">
        <f>$F$2-$G$2</f>
        <v>0</v>
      </c>
      <c r="I2" s="11"/>
      <c r="J2" s="12">
        <f>COUNTIFS($B$2:$B$508,"矿粉",$C$2:$C$508,"进")</f>
        <v>21</v>
      </c>
      <c r="K2" s="12">
        <f>COUNTIFS($B$2:$B$508,"矿粉",$C$2:$C$508,"出")</f>
        <v>25</v>
      </c>
      <c r="L2" s="12">
        <f>$J$2-$K$2</f>
        <v>-4</v>
      </c>
      <c r="M2" s="11"/>
      <c r="N2" s="12">
        <f>COUNTIFS($B$2:$B$508,"其他",$C$2:$C$508,"进")</f>
        <v>1</v>
      </c>
      <c r="O2" s="12">
        <f>COUNTIFS($B$2:$B$508,"其他",$C$2:$C$508,"出")</f>
        <v>1</v>
      </c>
      <c r="P2" s="12">
        <f>$N$2-$O$2</f>
        <v>0</v>
      </c>
    </row>
    <row r="3" spans="1:16">
      <c r="A3" s="13">
        <v>0.340277777777778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0.41875</v>
      </c>
      <c r="B4" s="9" t="s">
        <v>7</v>
      </c>
      <c r="C4" s="9" t="s">
        <v>4</v>
      </c>
      <c r="D4" s="10"/>
      <c r="E4" s="11"/>
      <c r="F4" s="12">
        <f>COUNTIFS($B$2:$B$508,"水渣",$C$2:$C$508,"未过泵-进")</f>
        <v>0</v>
      </c>
      <c r="G4" s="12">
        <f>COUNTIFS($B$2:$B$508,"水渣",$C$2:$C$508,"未过泵-出")</f>
        <v>0</v>
      </c>
      <c r="H4" s="12">
        <f>$F$4-$G$4</f>
        <v>0</v>
      </c>
      <c r="I4" s="11"/>
      <c r="J4" s="12">
        <f>COUNTIFS($B$2:$B$508,"矿粉",$C$2:$C$508,"未过泵-进")</f>
        <v>0</v>
      </c>
      <c r="K4" s="12">
        <f>COUNTIFS($B$2:$B$508,"矿粉",$C$2:$C$508,"未过泵-出")</f>
        <v>0</v>
      </c>
      <c r="L4" s="12">
        <f>$J$4-$K$4</f>
        <v>0</v>
      </c>
      <c r="M4" s="11"/>
      <c r="N4" s="12">
        <f>COUNTIFS($B$2:$B$508,"其他",$C$2:$C$508,"未过泵-进")</f>
        <v>0</v>
      </c>
      <c r="O4" s="12">
        <f>COUNTIFS($B$2:$B$508,"其他",$C$2:$C$508,"未过泵-出")</f>
        <v>0</v>
      </c>
      <c r="P4" s="12">
        <f>$N$4-$O$4</f>
        <v>0</v>
      </c>
    </row>
    <row r="5" spans="1:16">
      <c r="A5" s="13">
        <v>0.428472222222222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0.444444444444444</v>
      </c>
      <c r="B6" s="9" t="s">
        <v>7</v>
      </c>
      <c r="C6" s="9" t="s">
        <v>4</v>
      </c>
      <c r="D6" s="10"/>
      <c r="E6" s="16"/>
      <c r="F6" s="12">
        <f>COUNTIFS($B$2:$B$508,"水渣",$C$2:$C$508,"过泵无数据-进")</f>
        <v>0</v>
      </c>
      <c r="G6" s="12">
        <f>COUNTIFS($B$2:$B$508,"水渣",$C$2:$C$508,"过泵无数据-出")</f>
        <v>0</v>
      </c>
      <c r="H6" s="12"/>
      <c r="I6" s="16"/>
      <c r="J6" s="12">
        <f>COUNTIFS($B$2:$B$508,"矿粉",$C$2:$C$508,"过泵无数据-进")</f>
        <v>0</v>
      </c>
      <c r="K6" s="12">
        <f>COUNTIFS($B$2:$B$508,"矿粉",$C$2:$C$508,"过泵无数据-出")</f>
        <v>0</v>
      </c>
      <c r="L6" s="12"/>
      <c r="M6" s="16"/>
      <c r="N6" s="12">
        <f>COUNTIFS($B$2:$B$508,"其他",$C$2:$C$508,"过泵无数据-进")</f>
        <v>0</v>
      </c>
      <c r="O6" s="12">
        <f>COUNTIFS($B$2:$B$508,"其他",$C$2:$C$508,"过泵无数据-出")</f>
        <v>0</v>
      </c>
      <c r="P6" s="12"/>
    </row>
    <row r="7" ht="18.75" spans="1:5">
      <c r="A7" s="13">
        <v>0.4625</v>
      </c>
      <c r="B7" s="9" t="s">
        <v>7</v>
      </c>
      <c r="C7" s="9" t="s">
        <v>4</v>
      </c>
      <c r="D7" s="10"/>
      <c r="E7" s="17"/>
    </row>
    <row r="8" ht="18.75" spans="1:14">
      <c r="A8" s="13">
        <v>0.488194444444444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0.495833333333333</v>
      </c>
      <c r="B9" s="9" t="s">
        <v>7</v>
      </c>
      <c r="C9" s="9" t="s">
        <v>5</v>
      </c>
      <c r="D9" s="10"/>
    </row>
    <row r="10" spans="1:4">
      <c r="A10" s="13">
        <v>0.507638888888889</v>
      </c>
      <c r="B10" s="9" t="s">
        <v>7</v>
      </c>
      <c r="C10" s="9" t="s">
        <v>4</v>
      </c>
      <c r="D10" s="10"/>
    </row>
    <row r="11" ht="18.75" spans="1:5">
      <c r="A11" s="13">
        <v>0.5125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总车数：40  水渣：14  矿粉：25  其他：1  异常：0</v>
      </c>
    </row>
    <row r="12" spans="1:4">
      <c r="A12" s="13">
        <v>0.559027777777778</v>
      </c>
      <c r="B12" s="9" t="s">
        <v>7</v>
      </c>
      <c r="C12" s="9" t="s">
        <v>5</v>
      </c>
      <c r="D12" s="10"/>
    </row>
    <row r="13" spans="1:4">
      <c r="A13" s="13">
        <v>0.563888888888889</v>
      </c>
      <c r="B13" s="9" t="s">
        <v>8</v>
      </c>
      <c r="C13" s="9" t="s">
        <v>4</v>
      </c>
      <c r="D13" s="10"/>
    </row>
    <row r="14" spans="1:4">
      <c r="A14" s="13">
        <v>0.565972222222222</v>
      </c>
      <c r="B14" s="9" t="s">
        <v>7</v>
      </c>
      <c r="C14" s="9" t="s">
        <v>4</v>
      </c>
      <c r="D14" s="10"/>
    </row>
    <row r="15" spans="1:4">
      <c r="A15" s="13">
        <v>0.56875</v>
      </c>
      <c r="B15" s="9" t="s">
        <v>8</v>
      </c>
      <c r="C15" s="9" t="s">
        <v>5</v>
      </c>
      <c r="D15" s="10"/>
    </row>
    <row r="16" spans="1:4">
      <c r="A16" s="13">
        <v>0.584027777777778</v>
      </c>
      <c r="B16" s="9" t="s">
        <v>7</v>
      </c>
      <c r="C16" s="9" t="s">
        <v>4</v>
      </c>
      <c r="D16" s="10"/>
    </row>
    <row r="17" spans="1:4">
      <c r="A17" s="13">
        <v>0.586111111111111</v>
      </c>
      <c r="B17" s="9" t="s">
        <v>7</v>
      </c>
      <c r="C17" s="9" t="s">
        <v>4</v>
      </c>
      <c r="D17" s="10"/>
    </row>
    <row r="18" spans="1:4">
      <c r="A18" s="13">
        <v>0.595138888888889</v>
      </c>
      <c r="B18" s="9" t="s">
        <v>7</v>
      </c>
      <c r="C18" s="9" t="s">
        <v>5</v>
      </c>
      <c r="D18" s="10"/>
    </row>
    <row r="19" spans="1:4">
      <c r="A19" s="13">
        <v>0.618055555555556</v>
      </c>
      <c r="B19" s="9" t="s">
        <v>7</v>
      </c>
      <c r="C19" s="9" t="s">
        <v>4</v>
      </c>
      <c r="D19" s="10"/>
    </row>
    <row r="20" spans="1:4">
      <c r="A20" s="13">
        <v>0.6375</v>
      </c>
      <c r="B20" s="9" t="s">
        <v>7</v>
      </c>
      <c r="C20" s="9" t="s">
        <v>4</v>
      </c>
      <c r="D20" s="10"/>
    </row>
    <row r="21" spans="1:4">
      <c r="A21" s="13">
        <v>0.672222222222222</v>
      </c>
      <c r="B21" s="9" t="s">
        <v>7</v>
      </c>
      <c r="C21" s="9" t="s">
        <v>5</v>
      </c>
      <c r="D21" s="10"/>
    </row>
    <row r="22" spans="1:4">
      <c r="A22" s="13">
        <v>0.680555555555556</v>
      </c>
      <c r="B22" s="9" t="s">
        <v>7</v>
      </c>
      <c r="C22" s="9" t="s">
        <v>4</v>
      </c>
      <c r="D22" s="10"/>
    </row>
    <row r="23" spans="1:4">
      <c r="A23" s="13">
        <v>0.683333333333333</v>
      </c>
      <c r="B23" s="9" t="s">
        <v>7</v>
      </c>
      <c r="C23" s="9" t="s">
        <v>5</v>
      </c>
      <c r="D23" s="10"/>
    </row>
    <row r="24" spans="1:4">
      <c r="A24" s="13">
        <v>0.700694444444444</v>
      </c>
      <c r="B24" s="9" t="s">
        <v>7</v>
      </c>
      <c r="C24" s="9" t="s">
        <v>4</v>
      </c>
      <c r="D24" s="10"/>
    </row>
    <row r="25" spans="1:7">
      <c r="A25" s="13">
        <v>0.702083333333333</v>
      </c>
      <c r="B25" s="9" t="s">
        <v>7</v>
      </c>
      <c r="C25" s="9" t="s">
        <v>5</v>
      </c>
      <c r="D25" s="10"/>
      <c r="G25" s="8"/>
    </row>
    <row r="26" spans="1:4">
      <c r="A26" s="13">
        <v>0.704166666666667</v>
      </c>
      <c r="B26" s="9" t="s">
        <v>7</v>
      </c>
      <c r="C26" s="9" t="s">
        <v>5</v>
      </c>
      <c r="D26" s="10"/>
    </row>
    <row r="27" spans="1:4">
      <c r="A27" s="13">
        <v>0.70625</v>
      </c>
      <c r="B27" s="9" t="s">
        <v>7</v>
      </c>
      <c r="C27" s="9" t="s">
        <v>5</v>
      </c>
      <c r="D27" s="10"/>
    </row>
    <row r="28" spans="1:4">
      <c r="A28" s="13">
        <v>0.708333333333333</v>
      </c>
      <c r="B28" s="9" t="s">
        <v>7</v>
      </c>
      <c r="C28" s="9" t="s">
        <v>5</v>
      </c>
      <c r="D28" s="10"/>
    </row>
    <row r="29" spans="1:4">
      <c r="A29" s="13">
        <v>0.758333333333333</v>
      </c>
      <c r="B29" s="9" t="s">
        <v>7</v>
      </c>
      <c r="C29" s="9" t="s">
        <v>5</v>
      </c>
      <c r="D29" s="10"/>
    </row>
    <row r="30" spans="1:4">
      <c r="A30" s="13">
        <v>0.776388888888889</v>
      </c>
      <c r="B30" s="9" t="s">
        <v>7</v>
      </c>
      <c r="C30" s="9" t="s">
        <v>5</v>
      </c>
      <c r="D30" s="10"/>
    </row>
    <row r="31" spans="1:4">
      <c r="A31" s="13">
        <v>0.786805555555556</v>
      </c>
      <c r="B31" s="9" t="s">
        <v>7</v>
      </c>
      <c r="C31" s="9" t="s">
        <v>4</v>
      </c>
      <c r="D31" s="10"/>
    </row>
    <row r="32" spans="1:4">
      <c r="A32" s="13">
        <v>0.802777777777778</v>
      </c>
      <c r="B32" s="9" t="s">
        <v>7</v>
      </c>
      <c r="C32" s="20" t="s">
        <v>13</v>
      </c>
      <c r="D32" s="21"/>
    </row>
    <row r="33" spans="1:4">
      <c r="A33" s="13">
        <v>0.80625</v>
      </c>
      <c r="B33" s="9" t="s">
        <v>7</v>
      </c>
      <c r="C33" s="9" t="s">
        <v>5</v>
      </c>
      <c r="D33" s="10"/>
    </row>
    <row r="34" spans="1:4">
      <c r="A34" s="13">
        <v>0.816666666666667</v>
      </c>
      <c r="B34" s="9" t="s">
        <v>7</v>
      </c>
      <c r="C34" s="9" t="s">
        <v>4</v>
      </c>
      <c r="D34" s="10"/>
    </row>
    <row r="35" spans="1:4">
      <c r="A35" s="13">
        <v>0.820833333333333</v>
      </c>
      <c r="B35" s="9" t="s">
        <v>7</v>
      </c>
      <c r="C35" s="9" t="s">
        <v>4</v>
      </c>
      <c r="D35" s="10"/>
    </row>
    <row r="36" spans="1:4">
      <c r="A36" s="13">
        <v>0.8375</v>
      </c>
      <c r="B36" s="9" t="s">
        <v>3</v>
      </c>
      <c r="C36" s="9" t="s">
        <v>4</v>
      </c>
      <c r="D36" s="10"/>
    </row>
    <row r="37" spans="1:4">
      <c r="A37" s="13">
        <v>0.838888888888889</v>
      </c>
      <c r="B37" s="9" t="s">
        <v>3</v>
      </c>
      <c r="C37" s="9" t="s">
        <v>4</v>
      </c>
      <c r="D37" s="10"/>
    </row>
    <row r="38" spans="1:4">
      <c r="A38" s="13">
        <v>0.857638888888889</v>
      </c>
      <c r="B38" s="9" t="s">
        <v>3</v>
      </c>
      <c r="C38" s="9" t="s">
        <v>5</v>
      </c>
      <c r="D38" s="10"/>
    </row>
    <row r="39" spans="1:4">
      <c r="A39" s="13">
        <v>0.856944444444444</v>
      </c>
      <c r="B39" s="9" t="s">
        <v>7</v>
      </c>
      <c r="C39" s="9" t="s">
        <v>5</v>
      </c>
      <c r="D39" s="10"/>
    </row>
    <row r="40" spans="1:4">
      <c r="A40" s="13">
        <v>0.865972222222222</v>
      </c>
      <c r="B40" s="9" t="s">
        <v>3</v>
      </c>
      <c r="C40" s="9" t="s">
        <v>5</v>
      </c>
      <c r="D40" s="10"/>
    </row>
    <row r="41" spans="1:4">
      <c r="A41" s="13">
        <v>0.88125</v>
      </c>
      <c r="B41" s="9" t="s">
        <v>7</v>
      </c>
      <c r="C41" s="9" t="s">
        <v>5</v>
      </c>
      <c r="D41" s="10"/>
    </row>
    <row r="42" spans="1:4">
      <c r="A42" s="13">
        <v>0.901388888888889</v>
      </c>
      <c r="B42" s="9" t="s">
        <v>7</v>
      </c>
      <c r="C42" s="9" t="s">
        <v>4</v>
      </c>
      <c r="D42" s="10"/>
    </row>
    <row r="43" spans="1:4">
      <c r="A43" s="13">
        <v>0.902777777777778</v>
      </c>
      <c r="B43" s="9" t="s">
        <v>3</v>
      </c>
      <c r="C43" s="9" t="s">
        <v>4</v>
      </c>
      <c r="D43" s="10"/>
    </row>
    <row r="44" spans="1:4">
      <c r="A44" s="13">
        <v>0.904166666666667</v>
      </c>
      <c r="B44" s="9" t="s">
        <v>3</v>
      </c>
      <c r="C44" s="9" t="s">
        <v>4</v>
      </c>
      <c r="D44" s="10"/>
    </row>
    <row r="45" spans="1:4">
      <c r="A45" s="13">
        <v>0.916666666666667</v>
      </c>
      <c r="B45" s="9" t="s">
        <v>7</v>
      </c>
      <c r="C45" s="9" t="s">
        <v>5</v>
      </c>
      <c r="D45" s="10"/>
    </row>
    <row r="46" spans="1:4">
      <c r="A46" s="13">
        <v>0.926388888888889</v>
      </c>
      <c r="B46" s="9" t="s">
        <v>3</v>
      </c>
      <c r="C46" s="9" t="s">
        <v>5</v>
      </c>
      <c r="D46" s="10"/>
    </row>
    <row r="47" ht="27" spans="1:4">
      <c r="A47" s="13">
        <v>0.933333333333333</v>
      </c>
      <c r="B47" s="9" t="s">
        <v>3</v>
      </c>
      <c r="C47" s="20" t="s">
        <v>5</v>
      </c>
      <c r="D47" s="21" t="s">
        <v>14</v>
      </c>
    </row>
    <row r="48" spans="1:4">
      <c r="A48" s="13">
        <v>0.94375</v>
      </c>
      <c r="B48" s="9" t="s">
        <v>3</v>
      </c>
      <c r="C48" s="9" t="s">
        <v>4</v>
      </c>
      <c r="D48" s="10"/>
    </row>
    <row r="49" spans="1:4">
      <c r="A49" s="13">
        <v>0.9625</v>
      </c>
      <c r="B49" s="9" t="s">
        <v>3</v>
      </c>
      <c r="C49" s="9" t="s">
        <v>4</v>
      </c>
      <c r="D49" s="10"/>
    </row>
    <row r="50" spans="1:4">
      <c r="A50" s="13">
        <v>0.963888888888889</v>
      </c>
      <c r="B50" s="9" t="s">
        <v>3</v>
      </c>
      <c r="C50" s="9" t="s">
        <v>4</v>
      </c>
      <c r="D50" s="10"/>
    </row>
    <row r="51" spans="1:4">
      <c r="A51" s="13">
        <v>0.977083333333333</v>
      </c>
      <c r="B51" s="9" t="s">
        <v>7</v>
      </c>
      <c r="C51" s="9" t="s">
        <v>5</v>
      </c>
      <c r="D51" s="10"/>
    </row>
    <row r="52" spans="1:4">
      <c r="A52" s="13">
        <v>0.986805555555556</v>
      </c>
      <c r="B52" s="9" t="s">
        <v>3</v>
      </c>
      <c r="C52" s="9" t="s">
        <v>5</v>
      </c>
      <c r="D52" s="10"/>
    </row>
    <row r="53" spans="1:4">
      <c r="A53" s="13">
        <v>0.988888888888889</v>
      </c>
      <c r="B53" s="9" t="s">
        <v>7</v>
      </c>
      <c r="C53" s="9" t="s">
        <v>5</v>
      </c>
      <c r="D53" s="10"/>
    </row>
    <row r="54" spans="1:4">
      <c r="A54" s="13">
        <v>0.997916666666667</v>
      </c>
      <c r="B54" s="9" t="s">
        <v>3</v>
      </c>
      <c r="C54" s="9" t="s">
        <v>4</v>
      </c>
      <c r="D54" s="10"/>
    </row>
    <row r="55" spans="1:4">
      <c r="A55" s="22">
        <v>0.00486111111111111</v>
      </c>
      <c r="B55" s="9" t="s">
        <v>3</v>
      </c>
      <c r="C55" s="9" t="s">
        <v>5</v>
      </c>
      <c r="D55" s="10"/>
    </row>
    <row r="56" spans="1:4">
      <c r="A56" s="13">
        <v>0.00625</v>
      </c>
      <c r="B56" s="9" t="s">
        <v>3</v>
      </c>
      <c r="C56" s="9" t="s">
        <v>5</v>
      </c>
      <c r="D56" s="10"/>
    </row>
    <row r="57" spans="1:4">
      <c r="A57" s="13">
        <v>0.00902777777777778</v>
      </c>
      <c r="B57" s="9" t="s">
        <v>7</v>
      </c>
      <c r="C57" s="9" t="s">
        <v>5</v>
      </c>
      <c r="D57" s="10"/>
    </row>
    <row r="58" spans="1:4">
      <c r="A58" s="13">
        <v>0.0180555555555556</v>
      </c>
      <c r="B58" s="9" t="s">
        <v>7</v>
      </c>
      <c r="C58" s="9" t="s">
        <v>5</v>
      </c>
      <c r="D58" s="10"/>
    </row>
    <row r="59" spans="1:4">
      <c r="A59" s="13">
        <v>0.0229166666666667</v>
      </c>
      <c r="B59" s="9" t="s">
        <v>7</v>
      </c>
      <c r="C59" s="9" t="s">
        <v>4</v>
      </c>
      <c r="D59" s="10"/>
    </row>
    <row r="60" spans="1:4">
      <c r="A60" s="13">
        <v>0.025</v>
      </c>
      <c r="B60" s="9" t="s">
        <v>3</v>
      </c>
      <c r="C60" s="9" t="s">
        <v>4</v>
      </c>
      <c r="D60" s="10"/>
    </row>
    <row r="61" spans="1:3">
      <c r="A61" s="8">
        <v>0.0263888888888889</v>
      </c>
      <c r="B61" s="9" t="s">
        <v>3</v>
      </c>
      <c r="C61" s="9" t="s">
        <v>4</v>
      </c>
    </row>
    <row r="62" spans="1:3">
      <c r="A62" s="13">
        <v>0.0319444444444444</v>
      </c>
      <c r="B62" s="9" t="s">
        <v>3</v>
      </c>
      <c r="C62" s="9" t="s">
        <v>5</v>
      </c>
    </row>
    <row r="63" spans="1:3">
      <c r="A63" s="13">
        <v>0.0486111111111111</v>
      </c>
      <c r="B63" s="9" t="s">
        <v>3</v>
      </c>
      <c r="C63" s="9" t="s">
        <v>5</v>
      </c>
    </row>
    <row r="64" spans="1:3">
      <c r="A64" s="8">
        <v>0.0493055555555556</v>
      </c>
      <c r="B64" s="9" t="s">
        <v>3</v>
      </c>
      <c r="C64" s="9" t="s">
        <v>5</v>
      </c>
    </row>
    <row r="65" spans="1:3">
      <c r="A65" s="13">
        <v>0.0694444444444444</v>
      </c>
      <c r="B65" s="9" t="s">
        <v>7</v>
      </c>
      <c r="C65" s="9" t="s">
        <v>4</v>
      </c>
    </row>
    <row r="66" spans="1:3">
      <c r="A66" s="8">
        <v>0.0868055555555556</v>
      </c>
      <c r="B66" s="9" t="s">
        <v>3</v>
      </c>
      <c r="C66" s="9" t="s">
        <v>4</v>
      </c>
    </row>
    <row r="67" spans="1:3">
      <c r="A67" s="8">
        <v>0.101388888888889</v>
      </c>
      <c r="B67" s="9" t="s">
        <v>7</v>
      </c>
      <c r="C67" s="9" t="s">
        <v>4</v>
      </c>
    </row>
    <row r="68" spans="1:3">
      <c r="A68" s="8">
        <v>0.107638888888889</v>
      </c>
      <c r="B68" s="9" t="s">
        <v>3</v>
      </c>
      <c r="C68" s="9" t="s">
        <v>4</v>
      </c>
    </row>
    <row r="69" spans="1:3">
      <c r="A69" s="8">
        <v>0.126388888888889</v>
      </c>
      <c r="B69" s="9" t="s">
        <v>7</v>
      </c>
      <c r="C69" s="9" t="s">
        <v>5</v>
      </c>
    </row>
    <row r="70" spans="1:3">
      <c r="A70" s="8">
        <v>0.127777777777778</v>
      </c>
      <c r="B70" s="9" t="s">
        <v>3</v>
      </c>
      <c r="C70" s="9" t="s">
        <v>5</v>
      </c>
    </row>
    <row r="71" spans="1:3">
      <c r="A71" s="8">
        <v>0.151388888888889</v>
      </c>
      <c r="B71" s="9" t="s">
        <v>3</v>
      </c>
      <c r="C71" s="9" t="s">
        <v>4</v>
      </c>
    </row>
    <row r="72" spans="1:3">
      <c r="A72" s="8">
        <v>0.155555555555556</v>
      </c>
      <c r="B72" s="9" t="s">
        <v>3</v>
      </c>
      <c r="C72" s="9" t="s">
        <v>5</v>
      </c>
    </row>
    <row r="73" spans="1:3">
      <c r="A73" s="8">
        <v>0.171527777777778</v>
      </c>
      <c r="B73" s="9" t="s">
        <v>3</v>
      </c>
      <c r="C73" s="9" t="s">
        <v>4</v>
      </c>
    </row>
    <row r="74" spans="1:3">
      <c r="A74" s="8">
        <v>0.188194444444444</v>
      </c>
      <c r="B74" s="9" t="s">
        <v>7</v>
      </c>
      <c r="C74" s="9" t="s">
        <v>5</v>
      </c>
    </row>
    <row r="75" spans="1:3">
      <c r="A75" s="8">
        <v>0.198611111111111</v>
      </c>
      <c r="B75" s="9" t="s">
        <v>3</v>
      </c>
      <c r="C75" s="9" t="s">
        <v>5</v>
      </c>
    </row>
    <row r="76" spans="1:3">
      <c r="A76" s="8">
        <v>0.2</v>
      </c>
      <c r="B76" s="9" t="s">
        <v>3</v>
      </c>
      <c r="C76" s="9" t="s">
        <v>5</v>
      </c>
    </row>
    <row r="77" spans="1:3">
      <c r="A77" s="8">
        <v>0.203472222222222</v>
      </c>
      <c r="B77" s="9" t="s">
        <v>7</v>
      </c>
      <c r="C77" s="9" t="s">
        <v>4</v>
      </c>
    </row>
    <row r="78" spans="1:3">
      <c r="A78" s="8">
        <v>0.259722222222222</v>
      </c>
      <c r="B78" s="9" t="s">
        <v>7</v>
      </c>
      <c r="C78" s="9" t="s">
        <v>5</v>
      </c>
    </row>
    <row r="79" spans="1:3">
      <c r="A79" s="8"/>
      <c r="B79" s="9"/>
      <c r="C79" s="9"/>
    </row>
    <row r="80" spans="2:3"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</sheetData>
  <autoFilter ref="B1:C78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6 B18 B25 B26 B27 B28 B48 B55 B56 B59 B62 B2:B3 B7:B8 B9:B10 B11:B12 B13:B15 B16:B17 B19:B20 B21:B24 B29:B30 B31:B33 B34:B35 B36:B37 B38:B42 B43:B44 B45:B47 B49:B50 B51:B54 B57:B58 B60:B61 B63:B64 B65:B74 B75:B76 B77:B122">
      <formula1>field!$A$2:$A$100</formula1>
    </dataValidation>
    <dataValidation type="list" allowBlank="1" showInputMessage="1" showErrorMessage="1" sqref="C4 C5 C6 C18 C25 C26 C27 C28 C48 C55 C56 C59 C62 C2:C3 C7:C8 C9:C10 C11:C12 C13:C15 C16:C17 C19:C20 C21:C24 C29:C30 C31:C33 C34:C35 C36:C37 C38:C42 C43:C44 C45:C47 C49:C50 C51:C54 C57:C58 C60:C61 C63:C64 C65:C74 C75:C76 C77:C122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2019-10-30T00:54:48Z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