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data!$B$1:$C$78</definedName>
  </definedNames>
  <calcPr calcId="144525"/>
</workbook>
</file>

<file path=xl/sharedStrings.xml><?xml version="1.0" encoding="utf-8"?>
<sst xmlns="http://schemas.openxmlformats.org/spreadsheetml/2006/main" count="195" uniqueCount="16">
  <si>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</si>
  <si>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</si>
  <si>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</si>
  <si>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</si>
  <si>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</si>
  <si>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</si>
  <si>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</si>
  <si>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</si>
  <si>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</si>
  <si>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</si>
  <si>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</si>
  <si>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</si>
  <si>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</si>
  <si>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原地回皮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</si>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</sst>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16</xdr:row>
      <xdr:rowOff>0</xdr:rowOff>
    </xdr:from>
    <xdr:to>
      <xdr:col>3</xdr:col>
      <xdr:colOff>285115</xdr:colOff>
      <xdr:row>22</xdr:row>
      <xdr:rowOff>61595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76600" y="2085975"/>
          <a:ext cx="285115" cy="233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1323340</xdr:colOff>
      <xdr:row>16</xdr:row>
      <xdr:rowOff>8255</xdr:rowOff>
    </xdr:from>
    <xdr:to>
      <xdr:col>3</xdr:col>
      <xdr:colOff>1646555</xdr:colOff>
      <xdr:row>22</xdr:row>
      <xdr:rowOff>18415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99940" y="2094230"/>
          <a:ext cx="323215" cy="181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5"/>
  <sheetViews>
    <sheetView tabSelected="1" workbookViewId="0">
      <selection activeCell="D64" sqref="D6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0.342361111111111</v>
      </c>
      <c r="B2" s="9" t="s">
        <v>3</v>
      </c>
      <c r="C2" s="9" t="s">
        <v>5</v>
      </c>
      <c r="D2" s="10"/>
      <c r="E2" s="11"/>
      <c r="F2" s="12">
        <f>COUNTIFS($B$2:$B$511,"水渣",$C$2:$C$511,"进")</f>
        <v>22</v>
      </c>
      <c r="G2" s="12">
        <f>COUNTIFS($B$2:$B$511,"水渣",$C$2:$C$511,"出")</f>
        <v>17</v>
      </c>
      <c r="H2" s="12">
        <f>$F$2-$G$2</f>
        <v>5</v>
      </c>
      <c r="I2" s="11"/>
      <c r="J2" s="12">
        <f>COUNTIFS($B$2:$B$511,"矿粉",$C$2:$C$511,"进")</f>
        <v>14</v>
      </c>
      <c r="K2" s="12">
        <f>COUNTIFS($B$2:$B$511,"矿粉",$C$2:$C$511,"出")</f>
        <v>19</v>
      </c>
      <c r="L2" s="12">
        <f>$J$2-$K$2</f>
        <v>-5</v>
      </c>
      <c r="M2" s="11"/>
      <c r="N2" s="12">
        <f>COUNTIFS($B$2:$B$511,"其他",$C$2:$C$511,"进")</f>
        <v>0</v>
      </c>
      <c r="O2" s="12">
        <f>COUNTIFS($B$2:$B$511,"其他",$C$2:$C$511,"出")</f>
        <v>5</v>
      </c>
      <c r="P2" s="12">
        <f>$N$2-$O$2</f>
        <v>-5</v>
      </c>
    </row>
    <row r="3" spans="1:16">
      <c r="A3" s="13">
        <v>0.346527777777778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0.363888888888889</v>
      </c>
      <c r="B4" s="9" t="s">
        <v>3</v>
      </c>
      <c r="C4" s="9" t="s">
        <v>5</v>
      </c>
      <c r="D4" s="10"/>
      <c r="E4" s="11"/>
      <c r="F4" s="12">
        <f>COUNTIFS($B$2:$B$511,"水渣",$C$2:$C$511,"未过泵-进")</f>
        <v>0</v>
      </c>
      <c r="G4" s="12">
        <f>COUNTIFS($B$2:$B$511,"水渣",$C$2:$C$511,"未过泵-出")</f>
        <v>0</v>
      </c>
      <c r="H4" s="12">
        <f>$F$4-$G$4</f>
        <v>0</v>
      </c>
      <c r="I4" s="11"/>
      <c r="J4" s="12">
        <f>COUNTIFS($B$2:$B$511,"矿粉",$C$2:$C$511,"未过泵-进")</f>
        <v>0</v>
      </c>
      <c r="K4" s="12">
        <f>COUNTIFS($B$2:$B$511,"矿粉",$C$2:$C$511,"未过泵-出")</f>
        <v>0</v>
      </c>
      <c r="L4" s="12">
        <f>$J$4-$K$4</f>
        <v>0</v>
      </c>
      <c r="M4" s="11"/>
      <c r="N4" s="12">
        <f>COUNTIFS($B$2:$B$511,"其他",$C$2:$C$511,"未过泵-进")</f>
        <v>0</v>
      </c>
      <c r="O4" s="12">
        <f>COUNTIFS($B$2:$B$511,"其他",$C$2:$C$511,"未过泵-出")</f>
        <v>0</v>
      </c>
      <c r="P4" s="12">
        <f>$N$4-$O$4</f>
        <v>0</v>
      </c>
    </row>
    <row r="5" hidden="1" spans="1:16">
      <c r="A5" s="13">
        <v>0.371527777777778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0.379166666666667</v>
      </c>
      <c r="B6" s="9" t="s">
        <v>7</v>
      </c>
      <c r="C6" s="9" t="s">
        <v>4</v>
      </c>
      <c r="D6" s="10"/>
      <c r="E6" s="16"/>
      <c r="F6" s="12">
        <f>COUNTIFS($B$2:$B$511,"水渣",$C$2:$C$511,"过泵无数据-进")</f>
        <v>0</v>
      </c>
      <c r="G6" s="12">
        <f>COUNTIFS($B$2:$B$511,"水渣",$C$2:$C$511,"过泵无数据-出")</f>
        <v>0</v>
      </c>
      <c r="H6" s="12"/>
      <c r="I6" s="16"/>
      <c r="J6" s="12">
        <f>COUNTIFS($B$2:$B$511,"矿粉",$C$2:$C$511,"过泵无数据-进")</f>
        <v>0</v>
      </c>
      <c r="K6" s="12">
        <f>COUNTIFS($B$2:$B$511,"矿粉",$C$2:$C$511,"过泵无数据-出")</f>
        <v>0</v>
      </c>
      <c r="L6" s="12"/>
      <c r="M6" s="16"/>
      <c r="N6" s="12">
        <f>COUNTIFS($B$2:$B$511,"其他",$C$2:$C$511,"过泵无数据-进")</f>
        <v>0</v>
      </c>
      <c r="O6" s="12">
        <f>COUNTIFS($B$2:$B$511,"其他",$C$2:$C$511,"过泵无数据-出")</f>
        <v>0</v>
      </c>
      <c r="P6" s="12"/>
    </row>
    <row r="7" ht="18.75" spans="1:5">
      <c r="A7" s="13">
        <v>0.397916666666667</v>
      </c>
      <c r="B7" s="9" t="s">
        <v>7</v>
      </c>
      <c r="C7" s="9" t="s">
        <v>5</v>
      </c>
      <c r="D7" s="10"/>
      <c r="E7" s="17"/>
    </row>
    <row r="8" ht="18.75" hidden="1" spans="1:14">
      <c r="A8" s="13">
        <v>0.46875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0.471527777777778</v>
      </c>
      <c r="B9" s="9" t="s">
        <v>7</v>
      </c>
      <c r="C9" s="9" t="s">
        <v>5</v>
      </c>
      <c r="D9" s="10"/>
    </row>
    <row r="10" spans="1:4">
      <c r="A10" s="13">
        <v>0.472916666666667</v>
      </c>
      <c r="B10" s="9" t="s">
        <v>7</v>
      </c>
      <c r="C10" s="9" t="s">
        <v>5</v>
      </c>
      <c r="D10" s="10"/>
    </row>
    <row r="11" ht="18.75" spans="1:5">
      <c r="A11" s="13">
        <v>0.490277777777778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总车数：41  水渣：17  矿粉：19  其他：5  异常：0</v>
      </c>
    </row>
    <row r="12" hidden="1" spans="1:4">
      <c r="A12" s="13">
        <v>0.534027777777778</v>
      </c>
      <c r="B12" s="9" t="s">
        <v>7</v>
      </c>
      <c r="C12" s="9" t="s">
        <v>4</v>
      </c>
      <c r="D12" s="10"/>
    </row>
    <row r="13" spans="1:4">
      <c r="A13" s="13">
        <v>0.555555555555556</v>
      </c>
      <c r="B13" s="9" t="s">
        <v>7</v>
      </c>
      <c r="C13" s="9" t="s">
        <v>5</v>
      </c>
      <c r="D13" s="10"/>
    </row>
    <row r="14" spans="1:4">
      <c r="A14" s="13">
        <v>0.556944444444444</v>
      </c>
      <c r="B14" s="9" t="s">
        <v>7</v>
      </c>
      <c r="C14" s="9" t="s">
        <v>5</v>
      </c>
      <c r="D14" s="10"/>
    </row>
    <row r="15" spans="1:4">
      <c r="A15" s="13">
        <v>0.559722222222222</v>
      </c>
      <c r="B15" s="9" t="s">
        <v>7</v>
      </c>
      <c r="C15" s="9" t="s">
        <v>5</v>
      </c>
      <c r="D15" s="10"/>
    </row>
    <row r="16" hidden="1" spans="1:4">
      <c r="A16" s="13">
        <v>0.563194444444444</v>
      </c>
      <c r="B16" s="9" t="s">
        <v>7</v>
      </c>
      <c r="C16" s="9" t="s">
        <v>4</v>
      </c>
      <c r="D16" s="10"/>
    </row>
    <row r="17" spans="1:4">
      <c r="A17" s="13">
        <v>0.563194444444444</v>
      </c>
      <c r="B17" s="9" t="s">
        <v>7</v>
      </c>
      <c r="C17" s="9" t="s">
        <v>5</v>
      </c>
      <c r="D17" s="10" t="s">
        <v>13</v>
      </c>
    </row>
    <row r="18" hidden="1" spans="1:4">
      <c r="A18" s="13">
        <v>0.563888888888889</v>
      </c>
      <c r="B18" s="9" t="s">
        <v>7</v>
      </c>
      <c r="C18" s="9" t="s">
        <v>4</v>
      </c>
      <c r="D18" s="10"/>
    </row>
    <row r="19" hidden="1" spans="1:4">
      <c r="A19" s="13">
        <v>0.597222222222222</v>
      </c>
      <c r="B19" s="9" t="s">
        <v>7</v>
      </c>
      <c r="C19" s="9" t="s">
        <v>4</v>
      </c>
      <c r="D19" s="10"/>
    </row>
    <row r="20" hidden="1" spans="1:4">
      <c r="A20" s="13">
        <v>0.611805555555556</v>
      </c>
      <c r="B20" s="9" t="s">
        <v>7</v>
      </c>
      <c r="C20" s="9" t="s">
        <v>4</v>
      </c>
      <c r="D20" s="10"/>
    </row>
    <row r="21" hidden="1" spans="1:4">
      <c r="A21" s="13">
        <v>0.644444444444444</v>
      </c>
      <c r="B21" s="9" t="s">
        <v>7</v>
      </c>
      <c r="C21" s="9" t="s">
        <v>4</v>
      </c>
      <c r="D21" s="10"/>
    </row>
    <row r="22" hidden="1" spans="1:4">
      <c r="A22" s="13">
        <v>0.656944444444444</v>
      </c>
      <c r="B22" s="9" t="s">
        <v>3</v>
      </c>
      <c r="C22" s="9" t="s">
        <v>4</v>
      </c>
      <c r="D22" s="10"/>
    </row>
    <row r="23" spans="1:4">
      <c r="A23" s="13">
        <v>0.663194444444444</v>
      </c>
      <c r="B23" s="9" t="s">
        <v>7</v>
      </c>
      <c r="C23" s="9" t="s">
        <v>5</v>
      </c>
      <c r="D23" s="10"/>
    </row>
    <row r="24" spans="1:4">
      <c r="A24" s="13">
        <v>0.664583333333333</v>
      </c>
      <c r="B24" s="9" t="s">
        <v>7</v>
      </c>
      <c r="C24" s="9" t="s">
        <v>5</v>
      </c>
      <c r="D24" s="10"/>
    </row>
    <row r="25" hidden="1" spans="1:4">
      <c r="A25" s="13">
        <v>0.670833333333333</v>
      </c>
      <c r="B25" s="9" t="s">
        <v>7</v>
      </c>
      <c r="C25" s="9" t="s">
        <v>4</v>
      </c>
      <c r="D25" s="10"/>
    </row>
    <row r="26" spans="1:4">
      <c r="A26" s="13">
        <v>0.677083333333333</v>
      </c>
      <c r="B26" s="9" t="s">
        <v>3</v>
      </c>
      <c r="C26" s="9" t="s">
        <v>5</v>
      </c>
      <c r="D26" s="10"/>
    </row>
    <row r="27" hidden="1" spans="1:7">
      <c r="A27" s="13">
        <v>0.697222222222222</v>
      </c>
      <c r="B27" s="9" t="s">
        <v>3</v>
      </c>
      <c r="C27" s="9" t="s">
        <v>4</v>
      </c>
      <c r="D27" s="10"/>
      <c r="G27" s="8"/>
    </row>
    <row r="28" hidden="1" spans="1:4">
      <c r="A28" s="13">
        <v>0.703472222222222</v>
      </c>
      <c r="B28" s="9" t="s">
        <v>3</v>
      </c>
      <c r="C28" s="9" t="s">
        <v>4</v>
      </c>
      <c r="D28" s="10"/>
    </row>
    <row r="29" spans="1:4">
      <c r="A29" s="13">
        <v>0.715277777777778</v>
      </c>
      <c r="B29" s="9" t="s">
        <v>3</v>
      </c>
      <c r="C29" s="9" t="s">
        <v>5</v>
      </c>
      <c r="D29" s="10"/>
    </row>
    <row r="30" spans="1:4">
      <c r="A30" s="13">
        <v>0.718055555555556</v>
      </c>
      <c r="B30" s="9" t="s">
        <v>3</v>
      </c>
      <c r="C30" s="9" t="s">
        <v>5</v>
      </c>
      <c r="D30" s="10"/>
    </row>
    <row r="31" hidden="1" spans="1:4">
      <c r="A31" s="13">
        <v>0.768055555555556</v>
      </c>
      <c r="B31" s="9" t="s">
        <v>7</v>
      </c>
      <c r="C31" s="9" t="s">
        <v>4</v>
      </c>
      <c r="D31" s="10"/>
    </row>
    <row r="32" hidden="1" spans="1:4">
      <c r="A32" s="13">
        <v>0.789583333333333</v>
      </c>
      <c r="B32" s="9" t="s">
        <v>7</v>
      </c>
      <c r="C32" s="9" t="s">
        <v>4</v>
      </c>
      <c r="D32" s="10"/>
    </row>
    <row r="33" hidden="1" spans="1:4">
      <c r="A33" s="13">
        <v>0.797222222222222</v>
      </c>
      <c r="B33" s="9" t="s">
        <v>3</v>
      </c>
      <c r="C33" s="9" t="s">
        <v>4</v>
      </c>
      <c r="D33" s="10"/>
    </row>
    <row r="34" hidden="1" spans="1:4">
      <c r="A34" s="13">
        <v>0.802083333333333</v>
      </c>
      <c r="B34" s="9" t="s">
        <v>3</v>
      </c>
      <c r="C34" s="9" t="s">
        <v>4</v>
      </c>
      <c r="D34" s="10"/>
    </row>
    <row r="35" spans="1:4">
      <c r="A35" s="13">
        <v>0.836805555555556</v>
      </c>
      <c r="B35" s="9" t="s">
        <v>7</v>
      </c>
      <c r="C35" s="9" t="s">
        <v>5</v>
      </c>
      <c r="D35" s="10"/>
    </row>
    <row r="36" spans="1:4">
      <c r="A36" s="13">
        <v>0.840972222222222</v>
      </c>
      <c r="B36" s="9" t="s">
        <v>8</v>
      </c>
      <c r="C36" s="9" t="s">
        <v>5</v>
      </c>
      <c r="D36" s="10"/>
    </row>
    <row r="37" spans="1:4">
      <c r="A37" s="13">
        <v>0.843055555555556</v>
      </c>
      <c r="B37" s="9" t="s">
        <v>8</v>
      </c>
      <c r="C37" s="9" t="s">
        <v>5</v>
      </c>
      <c r="D37" s="10"/>
    </row>
    <row r="38" hidden="1" spans="1:4">
      <c r="A38" s="13">
        <v>0.852777777777778</v>
      </c>
      <c r="B38" s="9" t="s">
        <v>3</v>
      </c>
      <c r="C38" s="9" t="s">
        <v>4</v>
      </c>
      <c r="D38" s="10"/>
    </row>
    <row r="39" spans="1:4">
      <c r="A39" s="13">
        <v>0.869444444444444</v>
      </c>
      <c r="B39" s="9" t="s">
        <v>3</v>
      </c>
      <c r="C39" s="9" t="s">
        <v>5</v>
      </c>
      <c r="D39" s="10"/>
    </row>
    <row r="40" hidden="1" spans="1:4">
      <c r="A40" s="13">
        <v>0.901388888888889</v>
      </c>
      <c r="B40" s="9" t="s">
        <v>3</v>
      </c>
      <c r="C40" s="9" t="s">
        <v>4</v>
      </c>
      <c r="D40" s="10"/>
    </row>
    <row r="41" hidden="1" spans="1:4">
      <c r="A41" s="13">
        <v>0.904166666666667</v>
      </c>
      <c r="B41" s="9" t="s">
        <v>3</v>
      </c>
      <c r="C41" s="9" t="s">
        <v>4</v>
      </c>
      <c r="D41" s="10"/>
    </row>
    <row r="42" hidden="1" spans="1:4">
      <c r="A42" s="13">
        <v>0.907638888888889</v>
      </c>
      <c r="B42" s="9" t="s">
        <v>3</v>
      </c>
      <c r="C42" s="9" t="s">
        <v>4</v>
      </c>
      <c r="D42" s="10"/>
    </row>
    <row r="43" hidden="1" spans="1:4">
      <c r="A43" s="13">
        <v>0.910416666666667</v>
      </c>
      <c r="B43" s="9" t="s">
        <v>3</v>
      </c>
      <c r="C43" s="9" t="s">
        <v>4</v>
      </c>
      <c r="D43" s="10"/>
    </row>
    <row r="44" hidden="1" spans="1:4">
      <c r="A44" s="13">
        <v>0.9125</v>
      </c>
      <c r="B44" s="9" t="s">
        <v>3</v>
      </c>
      <c r="C44" s="9" t="s">
        <v>4</v>
      </c>
      <c r="D44" s="10"/>
    </row>
    <row r="45" spans="1:4">
      <c r="A45" s="13">
        <v>0.920833333333333</v>
      </c>
      <c r="B45" s="9" t="s">
        <v>3</v>
      </c>
      <c r="C45" s="9" t="s">
        <v>5</v>
      </c>
      <c r="D45" s="10"/>
    </row>
    <row r="46" hidden="1" spans="1:4">
      <c r="A46" s="13">
        <v>0.925694444444444</v>
      </c>
      <c r="B46" s="9" t="s">
        <v>3</v>
      </c>
      <c r="C46" s="9" t="s">
        <v>4</v>
      </c>
      <c r="D46" s="10"/>
    </row>
    <row r="47" spans="1:4">
      <c r="A47" s="13">
        <v>0.93125</v>
      </c>
      <c r="B47" s="9" t="s">
        <v>3</v>
      </c>
      <c r="C47" s="9" t="s">
        <v>5</v>
      </c>
      <c r="D47" s="10"/>
    </row>
    <row r="48" spans="1:4">
      <c r="A48" s="13">
        <v>0.933333333333333</v>
      </c>
      <c r="B48" s="9" t="s">
        <v>3</v>
      </c>
      <c r="C48" s="9" t="s">
        <v>5</v>
      </c>
      <c r="D48" s="10"/>
    </row>
    <row r="49" hidden="1" spans="1:4">
      <c r="A49" s="13">
        <v>0.934722222222222</v>
      </c>
      <c r="B49" s="9" t="s">
        <v>3</v>
      </c>
      <c r="C49" s="9" t="s">
        <v>4</v>
      </c>
      <c r="D49" s="10"/>
    </row>
    <row r="50" spans="1:4">
      <c r="A50" s="13">
        <v>0.936111111111111</v>
      </c>
      <c r="B50" s="9" t="s">
        <v>3</v>
      </c>
      <c r="C50" s="9" t="s">
        <v>5</v>
      </c>
      <c r="D50" s="10"/>
    </row>
    <row r="51" spans="1:4">
      <c r="A51" s="13">
        <v>0.938888888888889</v>
      </c>
      <c r="B51" s="9" t="s">
        <v>3</v>
      </c>
      <c r="C51" s="9" t="s">
        <v>5</v>
      </c>
      <c r="D51" s="10"/>
    </row>
    <row r="52" spans="1:4">
      <c r="A52" s="13">
        <v>0.942361111111111</v>
      </c>
      <c r="B52" s="9" t="s">
        <v>7</v>
      </c>
      <c r="C52" s="9" t="s">
        <v>5</v>
      </c>
      <c r="D52" s="10"/>
    </row>
    <row r="53" spans="1:4">
      <c r="A53" s="13">
        <v>0.94375</v>
      </c>
      <c r="B53" s="9" t="s">
        <v>7</v>
      </c>
      <c r="C53" s="9" t="s">
        <v>5</v>
      </c>
      <c r="D53" s="10"/>
    </row>
    <row r="54" spans="1:4">
      <c r="A54" s="13">
        <v>0.947916666666667</v>
      </c>
      <c r="B54" s="9" t="s">
        <v>7</v>
      </c>
      <c r="C54" s="9" t="s">
        <v>5</v>
      </c>
      <c r="D54" s="10"/>
    </row>
    <row r="55" spans="1:4">
      <c r="A55" s="13">
        <v>0.950694444444444</v>
      </c>
      <c r="B55" s="9" t="s">
        <v>3</v>
      </c>
      <c r="C55" s="9" t="s">
        <v>5</v>
      </c>
      <c r="D55" s="10"/>
    </row>
    <row r="56" spans="1:4">
      <c r="A56" s="13">
        <v>0.958333333333333</v>
      </c>
      <c r="B56" s="9" t="s">
        <v>7</v>
      </c>
      <c r="C56" s="9" t="s">
        <v>5</v>
      </c>
      <c r="D56" s="10"/>
    </row>
    <row r="57" spans="1:4">
      <c r="A57" s="20">
        <v>0.961111111111111</v>
      </c>
      <c r="B57" s="9" t="s">
        <v>8</v>
      </c>
      <c r="C57" s="9" t="s">
        <v>5</v>
      </c>
      <c r="D57" s="10"/>
    </row>
    <row r="58" spans="1:4">
      <c r="A58" s="13">
        <v>0.96875</v>
      </c>
      <c r="B58" s="9" t="s">
        <v>7</v>
      </c>
      <c r="C58" s="9" t="s">
        <v>5</v>
      </c>
      <c r="D58" s="10"/>
    </row>
    <row r="59" spans="1:4">
      <c r="A59" s="13">
        <v>0.974305555555556</v>
      </c>
      <c r="B59" s="9" t="s">
        <v>7</v>
      </c>
      <c r="C59" s="9" t="s">
        <v>5</v>
      </c>
      <c r="D59" s="10"/>
    </row>
    <row r="60" hidden="1" spans="1:4">
      <c r="A60" s="13">
        <v>0.00277777777777778</v>
      </c>
      <c r="B60" s="9" t="s">
        <v>7</v>
      </c>
      <c r="C60" s="9" t="s">
        <v>4</v>
      </c>
      <c r="D60" s="10"/>
    </row>
    <row r="61" hidden="1" spans="1:4">
      <c r="A61" s="13">
        <v>0.0166666666666667</v>
      </c>
      <c r="B61" s="9" t="s">
        <v>3</v>
      </c>
      <c r="C61" s="9" t="s">
        <v>4</v>
      </c>
      <c r="D61" s="10"/>
    </row>
    <row r="62" hidden="1" spans="1:4">
      <c r="A62" s="13">
        <v>0.0180555555555556</v>
      </c>
      <c r="B62" s="9" t="s">
        <v>3</v>
      </c>
      <c r="C62" s="9" t="s">
        <v>4</v>
      </c>
      <c r="D62" s="10"/>
    </row>
    <row r="63" spans="1:4">
      <c r="A63" s="13">
        <v>0.0402777777777778</v>
      </c>
      <c r="B63" s="9" t="s">
        <v>7</v>
      </c>
      <c r="C63" s="9" t="s">
        <v>5</v>
      </c>
      <c r="D63" s="10"/>
    </row>
    <row r="64" spans="1:3">
      <c r="A64" s="8">
        <v>0.0513888888888889</v>
      </c>
      <c r="B64" s="9" t="s">
        <v>8</v>
      </c>
      <c r="C64" s="9" t="s">
        <v>5</v>
      </c>
    </row>
    <row r="65" spans="1:3">
      <c r="A65" s="13">
        <v>0.0527777777777778</v>
      </c>
      <c r="B65" s="9" t="s">
        <v>8</v>
      </c>
      <c r="C65" s="9" t="s">
        <v>5</v>
      </c>
    </row>
    <row r="66" hidden="1" spans="1:3">
      <c r="A66" s="13">
        <v>0.0902777777777778</v>
      </c>
      <c r="B66" s="9" t="s">
        <v>3</v>
      </c>
      <c r="C66" s="9" t="s">
        <v>4</v>
      </c>
    </row>
    <row r="67" spans="1:3">
      <c r="A67" s="8">
        <v>0.11875</v>
      </c>
      <c r="B67" s="9" t="s">
        <v>3</v>
      </c>
      <c r="C67" s="9" t="s">
        <v>5</v>
      </c>
    </row>
    <row r="68" hidden="1" spans="1:3">
      <c r="A68" s="13">
        <v>0.169444444444444</v>
      </c>
      <c r="B68" s="9" t="s">
        <v>7</v>
      </c>
      <c r="C68" s="9" t="s">
        <v>4</v>
      </c>
    </row>
    <row r="69" hidden="1" spans="1:3">
      <c r="A69" s="8">
        <v>0.192361111111111</v>
      </c>
      <c r="B69" s="9" t="s">
        <v>3</v>
      </c>
      <c r="C69" s="9" t="s">
        <v>4</v>
      </c>
    </row>
    <row r="70" spans="1:3">
      <c r="A70" s="8">
        <v>0.20625</v>
      </c>
      <c r="B70" s="9" t="s">
        <v>3</v>
      </c>
      <c r="C70" s="9" t="s">
        <v>5</v>
      </c>
    </row>
    <row r="71" hidden="1" spans="1:3">
      <c r="A71" s="8">
        <v>0.248611111111111</v>
      </c>
      <c r="B71" s="9" t="s">
        <v>3</v>
      </c>
      <c r="C71" s="9" t="s">
        <v>4</v>
      </c>
    </row>
    <row r="72" hidden="1" spans="1:3">
      <c r="A72" s="8">
        <v>0.250694444444444</v>
      </c>
      <c r="B72" s="9" t="s">
        <v>3</v>
      </c>
      <c r="C72" s="9" t="s">
        <v>4</v>
      </c>
    </row>
    <row r="73" hidden="1" spans="1:3">
      <c r="A73" s="8">
        <v>0.252083333333333</v>
      </c>
      <c r="B73" s="9" t="s">
        <v>3</v>
      </c>
      <c r="C73" s="9" t="s">
        <v>4</v>
      </c>
    </row>
    <row r="74" spans="1:3">
      <c r="A74" s="8">
        <v>0.299305555555556</v>
      </c>
      <c r="B74" s="9" t="s">
        <v>3</v>
      </c>
      <c r="C74" s="9" t="s">
        <v>5</v>
      </c>
    </row>
    <row r="75" spans="1:3">
      <c r="A75" s="8">
        <v>0.301388888888889</v>
      </c>
      <c r="B75" s="9" t="s">
        <v>3</v>
      </c>
      <c r="C75" s="9" t="s">
        <v>5</v>
      </c>
    </row>
    <row r="76" spans="1:3">
      <c r="A76" s="8">
        <v>0.303472222222222</v>
      </c>
      <c r="B76" s="9" t="s">
        <v>3</v>
      </c>
      <c r="C76" s="9" t="s">
        <v>5</v>
      </c>
    </row>
    <row r="77" hidden="1" spans="1:3">
      <c r="A77" s="8">
        <v>0.329861111111111</v>
      </c>
      <c r="B77" s="9" t="s">
        <v>3</v>
      </c>
      <c r="C77" s="9" t="s">
        <v>4</v>
      </c>
    </row>
    <row r="78" hidden="1" spans="1:3">
      <c r="A78" s="8">
        <v>0.33125</v>
      </c>
      <c r="B78" s="9" t="s">
        <v>3</v>
      </c>
      <c r="C78" s="9" t="s">
        <v>4</v>
      </c>
    </row>
    <row r="79" spans="1:3">
      <c r="A79" s="8"/>
      <c r="B79" s="9"/>
      <c r="C79" s="9"/>
    </row>
    <row r="80" spans="1:3">
      <c r="A80" s="8"/>
      <c r="B80" s="9"/>
      <c r="C80" s="9"/>
    </row>
    <row r="81" spans="1:3">
      <c r="A81" s="8"/>
      <c r="B81" s="9"/>
      <c r="C81" s="9"/>
    </row>
    <row r="82" spans="1:3">
      <c r="A82" s="8"/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  <row r="124" spans="2:3">
      <c r="B124" s="9"/>
      <c r="C124" s="9"/>
    </row>
    <row r="125" spans="2:3">
      <c r="B125" s="9"/>
      <c r="C125" s="9"/>
    </row>
  </sheetData>
  <autoFilter ref="B1:C78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9 B12 B13 B16 B17 B18 B19 B22 B35 B40 B41 B42 B49 B52 B60 B63 B71 B74 B2:B4 B5:B6 B7:B8 B10:B11 B14:B15 B20:B21 B23:B24 B25:B26 B27:B28 B29:B30 B31:B32 B33:B34 B36:B37 B38:B39 B43:B44 B45:B46 B47:B48 B50:B51 B53:B54 B55:B57 B58:B59 B61:B62 B64:B65 B66:B70 B72:B73 B75:B76 B77:B78 B79:B125">
      <formula1>field!$A$2:$A$100</formula1>
    </dataValidation>
    <dataValidation type="list" allowBlank="1" showInputMessage="1" showErrorMessage="1" sqref="C9 C12 C13 C16 C17 C18 C19 C22 C35 C40 C41 C42 C49 C52 C60 C63 C71 C74 C2:C4 C5:C6 C7:C8 C10:C11 C14:C15 C20:C21 C23:C24 C25:C26 C27:C28 C29:C30 C31:C32 C33:C34 C36:C37 C38:C39 C43:C44 C45:C46 C47:C48 C50:C51 C53:C54 C55:C57 C58:C59 C61:C62 C64:C65 C66:C70 C72:C73 C75:C76 C77:C78 C79:C125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2019-11-15T05:18:35Z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