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data" sheetId="1" r:id="rId1"/>
    <sheet name="field" sheetId="2" r:id="rId2"/>
  </sheets>
  <definedNames>
    <definedName name="_xlnm._FilterDatabase" localSheetId="0" hidden="1">data!$B$1:$C$72</definedName>
  </definedNames>
  <calcPr calcId="144525"/>
</workbook>
</file>

<file path=xl/sharedStrings.xml><?xml version="1.0" encoding="utf-8"?>
<sst xmlns="http://schemas.openxmlformats.org/spreadsheetml/2006/main" count="114" uniqueCount="15">
  <si>
    <t>时间</t>
  </si>
  <si>
    <t>种类</t>
  </si>
  <si>
    <t>方向</t>
  </si>
  <si>
    <t>水渣</t>
  </si>
  <si>
    <t>进</t>
  </si>
  <si>
    <t>出</t>
  </si>
  <si>
    <t>差</t>
  </si>
  <si>
    <t>矿粉</t>
  </si>
  <si>
    <t>其他</t>
  </si>
  <si>
    <t>未过泵-进</t>
  </si>
  <si>
    <t>未过泵-出</t>
  </si>
  <si>
    <t>过泵无数据-进</t>
  </si>
  <si>
    <t>过泵无数据-出</t>
  </si>
  <si>
    <t>过泵无数据-未出</t>
  </si>
  <si>
    <t>过泵有数据-未出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</si>
</sst>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4"/>
      <color rgb="FFC00000"/>
      <name val="宋体"/>
      <charset val="134"/>
      <scheme val="minor"/>
    </font>
    <font>
      <sz val="11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9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9" fillId="11" borderId="10" applyNumberFormat="0" applyAlignment="0" applyProtection="0">
      <alignment vertical="center"/>
    </xf>
    <xf numFmtId="0" fontId="18" fillId="11" borderId="9" applyNumberFormat="0" applyAlignment="0" applyProtection="0">
      <alignment vertical="center"/>
    </xf>
    <xf numFmtId="0" fontId="23" fillId="22" borderId="12" applyNumberFormat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20" fontId="5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5" tint="-0.25"/>
        </patternFill>
      </fill>
    </dxf>
    <dxf>
      <fill>
        <patternFill patternType="solid">
          <bgColor theme="4" tint="-0.25"/>
        </patternFill>
      </fill>
    </dxf>
    <dxf>
      <fill>
        <patternFill patternType="solid">
          <bgColor theme="9" tint="0.4"/>
        </patternFill>
      </fill>
    </dxf>
    <dxf>
      <font>
        <color rgb="FFFF0000"/>
      </font>
    </dxf>
    <dxf>
      <font>
        <color theme="8" tint="-0.25"/>
      </font>
    </dxf>
    <dxf>
      <fill>
        <patternFill patternType="gray0625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P123"/>
  <sheetViews>
    <sheetView tabSelected="1" workbookViewId="0">
      <selection activeCell="D38" sqref="D38"/>
    </sheetView>
  </sheetViews>
  <sheetFormatPr defaultColWidth="9" defaultRowHeight="13.5"/>
  <cols>
    <col min="1" max="1" width="12.375" style="3" customWidth="1"/>
    <col min="2" max="2" width="12.25" style="3" customWidth="1"/>
    <col min="3" max="3" width="18.375" style="3" customWidth="1"/>
    <col min="4" max="4" width="25.1333333333333" style="4" customWidth="1"/>
    <col min="5" max="5" width="11.5" style="3" customWidth="1"/>
    <col min="6" max="7" width="14" style="3" customWidth="1"/>
    <col min="8" max="8" width="6.625" style="3" customWidth="1"/>
    <col min="9" max="9" width="9" style="3"/>
    <col min="10" max="11" width="14" style="3" customWidth="1"/>
    <col min="12" max="12" width="6.5" style="3" customWidth="1"/>
    <col min="13" max="13" width="9" style="3"/>
    <col min="14" max="15" width="14" style="3" customWidth="1"/>
    <col min="16" max="16" width="6.25" style="3" customWidth="1"/>
  </cols>
  <sheetData>
    <row r="1" s="2" customFormat="1" ht="18.75" spans="1:16">
      <c r="A1" s="2" t="s">
        <v>0</v>
      </c>
      <c r="B1" s="2" t="s">
        <v>1</v>
      </c>
      <c r="C1" s="2" t="s">
        <v>2</v>
      </c>
      <c r="D1" s="5"/>
      <c r="E1" s="6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7" t="s">
        <v>4</v>
      </c>
      <c r="K1" s="7" t="s">
        <v>5</v>
      </c>
      <c r="L1" s="7" t="s">
        <v>6</v>
      </c>
      <c r="M1" s="6" t="s">
        <v>8</v>
      </c>
      <c r="N1" s="7" t="s">
        <v>4</v>
      </c>
      <c r="O1" s="7" t="s">
        <v>5</v>
      </c>
      <c r="P1" s="7" t="s">
        <v>6</v>
      </c>
    </row>
    <row r="2" spans="1:16">
      <c r="A2" s="8">
        <v>0.430555555555556</v>
      </c>
      <c r="B2" s="9" t="s">
        <v>7</v>
      </c>
      <c r="C2" s="9" t="s">
        <v>4</v>
      </c>
      <c r="D2" s="10"/>
      <c r="E2" s="11"/>
      <c r="F2" s="12">
        <f>COUNTIFS($B$2:$B$509,"水渣",$C$2:$C$509,"进")</f>
        <v>9</v>
      </c>
      <c r="G2" s="12">
        <f>COUNTIFS($B$2:$B$509,"水渣",$C$2:$C$509,"出")</f>
        <v>9</v>
      </c>
      <c r="H2" s="12">
        <f>$F$2-$G$2</f>
        <v>0</v>
      </c>
      <c r="I2" s="11"/>
      <c r="J2" s="12">
        <f>COUNTIFS($B$2:$B$509,"矿粉",$C$2:$C$509,"进")</f>
        <v>9</v>
      </c>
      <c r="K2" s="12">
        <f>COUNTIFS($B$2:$B$509,"矿粉",$C$2:$C$509,"出")</f>
        <v>9</v>
      </c>
      <c r="L2" s="12">
        <f>$J$2-$K$2</f>
        <v>0</v>
      </c>
      <c r="M2" s="11"/>
      <c r="N2" s="12">
        <f>COUNTIFS($B$2:$B$509,"其他",$C$2:$C$509,"进")</f>
        <v>0</v>
      </c>
      <c r="O2" s="12">
        <f>COUNTIFS($B$2:$B$509,"其他",$C$2:$C$509,"出")</f>
        <v>0</v>
      </c>
      <c r="P2" s="12">
        <f>$N$2-$O$2</f>
        <v>0</v>
      </c>
    </row>
    <row r="3" spans="1:16">
      <c r="A3" s="13">
        <v>0.488194444444444</v>
      </c>
      <c r="B3" s="9" t="s">
        <v>3</v>
      </c>
      <c r="C3" s="9" t="s">
        <v>4</v>
      </c>
      <c r="D3" s="10"/>
      <c r="E3" s="11"/>
      <c r="F3" s="14" t="s">
        <v>9</v>
      </c>
      <c r="G3" s="14" t="s">
        <v>10</v>
      </c>
      <c r="H3" s="12"/>
      <c r="I3" s="11"/>
      <c r="J3" s="14" t="s">
        <v>9</v>
      </c>
      <c r="K3" s="14" t="s">
        <v>10</v>
      </c>
      <c r="L3" s="12"/>
      <c r="M3" s="11"/>
      <c r="N3" s="14" t="s">
        <v>9</v>
      </c>
      <c r="O3" s="15" t="s">
        <v>10</v>
      </c>
      <c r="P3" s="12"/>
    </row>
    <row r="4" spans="1:16">
      <c r="A4" s="13">
        <v>0.50625</v>
      </c>
      <c r="B4" s="9" t="s">
        <v>3</v>
      </c>
      <c r="C4" s="9" t="s">
        <v>5</v>
      </c>
      <c r="D4" s="10"/>
      <c r="E4" s="11"/>
      <c r="F4" s="12">
        <f>COUNTIFS($B$2:$B$509,"水渣",$C$2:$C$509,"未过泵-进")</f>
        <v>0</v>
      </c>
      <c r="G4" s="12">
        <f>COUNTIFS($B$2:$B$509,"水渣",$C$2:$C$509,"未过泵-出")</f>
        <v>0</v>
      </c>
      <c r="H4" s="12">
        <f>$F$4-$G$4</f>
        <v>0</v>
      </c>
      <c r="I4" s="11"/>
      <c r="J4" s="12">
        <f>COUNTIFS($B$2:$B$509,"矿粉",$C$2:$C$509,"未过泵-进")</f>
        <v>0</v>
      </c>
      <c r="K4" s="12">
        <f>COUNTIFS($B$2:$B$509,"矿粉",$C$2:$C$509,"未过泵-出")</f>
        <v>0</v>
      </c>
      <c r="L4" s="12">
        <f>$J$4-$K$4</f>
        <v>0</v>
      </c>
      <c r="M4" s="11"/>
      <c r="N4" s="12">
        <f>COUNTIFS($B$2:$B$509,"其他",$C$2:$C$509,"未过泵-进")</f>
        <v>0</v>
      </c>
      <c r="O4" s="12">
        <f>COUNTIFS($B$2:$B$509,"其他",$C$2:$C$509,"未过泵-出")</f>
        <v>0</v>
      </c>
      <c r="P4" s="12">
        <f>$N$4-$O$4</f>
        <v>0</v>
      </c>
    </row>
    <row r="5" spans="1:16">
      <c r="A5" s="13">
        <v>0.538888888888889</v>
      </c>
      <c r="B5" s="9" t="s">
        <v>3</v>
      </c>
      <c r="C5" s="9" t="s">
        <v>4</v>
      </c>
      <c r="D5" s="10"/>
      <c r="E5" s="11"/>
      <c r="F5" s="15" t="s">
        <v>11</v>
      </c>
      <c r="G5" s="15" t="s">
        <v>12</v>
      </c>
      <c r="H5" s="12"/>
      <c r="I5" s="11"/>
      <c r="J5" s="15" t="s">
        <v>11</v>
      </c>
      <c r="K5" s="15" t="s">
        <v>12</v>
      </c>
      <c r="L5" s="12"/>
      <c r="M5" s="11"/>
      <c r="N5" s="15" t="s">
        <v>11</v>
      </c>
      <c r="O5" s="15" t="s">
        <v>12</v>
      </c>
      <c r="P5" s="12"/>
    </row>
    <row r="6" spans="1:16">
      <c r="A6" s="13">
        <v>0.546527777777778</v>
      </c>
      <c r="B6" s="9" t="s">
        <v>7</v>
      </c>
      <c r="C6" s="9" t="s">
        <v>4</v>
      </c>
      <c r="D6" s="10"/>
      <c r="E6" s="16"/>
      <c r="F6" s="12">
        <f>COUNTIFS($B$2:$B$509,"水渣",$C$2:$C$509,"过泵无数据-进")</f>
        <v>0</v>
      </c>
      <c r="G6" s="12">
        <f>COUNTIFS($B$2:$B$509,"水渣",$C$2:$C$509,"过泵无数据-出")</f>
        <v>0</v>
      </c>
      <c r="H6" s="12"/>
      <c r="I6" s="16"/>
      <c r="J6" s="12">
        <f>COUNTIFS($B$2:$B$509,"矿粉",$C$2:$C$509,"过泵无数据-进")</f>
        <v>0</v>
      </c>
      <c r="K6" s="12">
        <f>COUNTIFS($B$2:$B$509,"矿粉",$C$2:$C$509,"过泵无数据-出")</f>
        <v>0</v>
      </c>
      <c r="L6" s="12"/>
      <c r="M6" s="16"/>
      <c r="N6" s="12">
        <f>COUNTIFS($B$2:$B$509,"其他",$C$2:$C$509,"过泵无数据-进")</f>
        <v>0</v>
      </c>
      <c r="O6" s="12">
        <f>COUNTIFS($B$2:$B$509,"其他",$C$2:$C$509,"过泵无数据-出")</f>
        <v>0</v>
      </c>
      <c r="P6" s="12"/>
    </row>
    <row r="7" ht="18.75" spans="1:5">
      <c r="A7" s="13">
        <v>0.561805555555556</v>
      </c>
      <c r="B7" s="9" t="s">
        <v>3</v>
      </c>
      <c r="C7" s="9" t="s">
        <v>5</v>
      </c>
      <c r="D7" s="10"/>
      <c r="E7" s="17"/>
    </row>
    <row r="8" ht="18.75" spans="1:14">
      <c r="A8" s="13">
        <v>0.566666666666667</v>
      </c>
      <c r="B8" s="9" t="s">
        <v>7</v>
      </c>
      <c r="C8" s="9" t="s">
        <v>4</v>
      </c>
      <c r="D8" s="10"/>
      <c r="E8" s="18"/>
      <c r="F8" s="19"/>
      <c r="G8" s="18"/>
      <c r="H8" s="19"/>
      <c r="I8" s="18"/>
      <c r="J8" s="19"/>
      <c r="K8" s="18"/>
      <c r="L8" s="19"/>
      <c r="M8" s="18"/>
      <c r="N8" s="19"/>
    </row>
    <row r="9" spans="1:4">
      <c r="A9" s="13">
        <v>0.630555555555556</v>
      </c>
      <c r="B9" s="9" t="s">
        <v>3</v>
      </c>
      <c r="C9" s="9" t="s">
        <v>4</v>
      </c>
      <c r="D9" s="10"/>
    </row>
    <row r="10" spans="1:4">
      <c r="A10" s="13">
        <v>0.633333333333333</v>
      </c>
      <c r="B10" s="9" t="s">
        <v>3</v>
      </c>
      <c r="C10" s="9" t="s">
        <v>4</v>
      </c>
      <c r="D10" s="10"/>
    </row>
    <row r="11" ht="18.75" spans="1:5">
      <c r="A11" s="13">
        <v>0.661805555555556</v>
      </c>
      <c r="B11" s="9" t="s">
        <v>3</v>
      </c>
      <c r="C11" s="9" t="s">
        <v>5</v>
      </c>
      <c r="D11" s="10"/>
      <c r="E11" s="17" t="str">
        <f>"总车数："&amp;$G$2+$K$2+$O$2+$G$4+$K$4+$O$4+$G$6+$K$6+$O$6&amp;"  水渣："&amp;$G$2&amp;"  矿粉："&amp;$K$2&amp;"  其他："&amp;$O$2&amp;"  异常："&amp;$G$4+$K$4+$O$4+$G$6+$K$6+$O$6</f>
        <v>总车数：18  水渣：9  矿粉：9  其他：0  异常：0</v>
      </c>
    </row>
    <row r="12" spans="1:4">
      <c r="A12" s="13">
        <v>0.663194444444444</v>
      </c>
      <c r="B12" s="9" t="s">
        <v>3</v>
      </c>
      <c r="C12" s="9" t="s">
        <v>5</v>
      </c>
      <c r="D12" s="10"/>
    </row>
    <row r="13" spans="1:4">
      <c r="A13" s="13">
        <v>0.690277777777778</v>
      </c>
      <c r="B13" s="9" t="s">
        <v>7</v>
      </c>
      <c r="C13" s="9" t="s">
        <v>5</v>
      </c>
      <c r="D13" s="10"/>
    </row>
    <row r="14" spans="1:4">
      <c r="A14" s="13">
        <v>0.692361111111111</v>
      </c>
      <c r="B14" s="9" t="s">
        <v>7</v>
      </c>
      <c r="C14" s="9" t="s">
        <v>5</v>
      </c>
      <c r="D14" s="10"/>
    </row>
    <row r="15" spans="1:4">
      <c r="A15" s="13">
        <v>0.721527777777778</v>
      </c>
      <c r="B15" s="9" t="s">
        <v>7</v>
      </c>
      <c r="C15" s="9" t="s">
        <v>4</v>
      </c>
      <c r="D15" s="10"/>
    </row>
    <row r="16" spans="1:4">
      <c r="A16" s="13">
        <v>0.725</v>
      </c>
      <c r="B16" s="9" t="s">
        <v>3</v>
      </c>
      <c r="C16" s="9" t="s">
        <v>4</v>
      </c>
      <c r="D16" s="10"/>
    </row>
    <row r="17" spans="1:4">
      <c r="A17" s="13">
        <v>0.726388888888889</v>
      </c>
      <c r="B17" s="9" t="s">
        <v>3</v>
      </c>
      <c r="C17" s="9" t="s">
        <v>4</v>
      </c>
      <c r="D17" s="10"/>
    </row>
    <row r="18" spans="1:4">
      <c r="A18" s="13">
        <v>0.740277777777778</v>
      </c>
      <c r="B18" s="9" t="s">
        <v>7</v>
      </c>
      <c r="C18" s="9" t="s">
        <v>5</v>
      </c>
      <c r="D18" s="10"/>
    </row>
    <row r="19" spans="1:4">
      <c r="A19" s="13">
        <v>0.741666666666667</v>
      </c>
      <c r="B19" s="9" t="s">
        <v>3</v>
      </c>
      <c r="C19" s="9" t="s">
        <v>5</v>
      </c>
      <c r="D19" s="10"/>
    </row>
    <row r="20" spans="1:4">
      <c r="A20" s="13">
        <v>0.743055555555556</v>
      </c>
      <c r="B20" s="9" t="s">
        <v>3</v>
      </c>
      <c r="C20" s="9" t="s">
        <v>5</v>
      </c>
      <c r="D20" s="10"/>
    </row>
    <row r="21" spans="1:4">
      <c r="A21" s="13">
        <v>0.746527777777778</v>
      </c>
      <c r="B21" s="9" t="s">
        <v>7</v>
      </c>
      <c r="C21" s="9" t="s">
        <v>4</v>
      </c>
      <c r="D21" s="10"/>
    </row>
    <row r="22" spans="1:4">
      <c r="A22" s="13">
        <v>0.763888888888889</v>
      </c>
      <c r="B22" s="9" t="s">
        <v>7</v>
      </c>
      <c r="C22" s="9" t="s">
        <v>5</v>
      </c>
      <c r="D22" s="10"/>
    </row>
    <row r="23" spans="1:4">
      <c r="A23" s="13">
        <v>0.777083333333333</v>
      </c>
      <c r="B23" s="9" t="s">
        <v>7</v>
      </c>
      <c r="C23" s="9" t="s">
        <v>4</v>
      </c>
      <c r="D23" s="10"/>
    </row>
    <row r="24" spans="1:4">
      <c r="A24" s="13">
        <v>0.782638888888889</v>
      </c>
      <c r="B24" s="9" t="s">
        <v>7</v>
      </c>
      <c r="C24" s="9" t="s">
        <v>5</v>
      </c>
      <c r="D24" s="10"/>
    </row>
    <row r="25" spans="1:7">
      <c r="A25" s="13">
        <v>0.813194444444444</v>
      </c>
      <c r="B25" s="9" t="s">
        <v>7</v>
      </c>
      <c r="C25" s="9" t="s">
        <v>13</v>
      </c>
      <c r="D25" s="10"/>
      <c r="G25" s="8"/>
    </row>
    <row r="26" spans="1:4">
      <c r="A26" s="13">
        <v>0.829166666666667</v>
      </c>
      <c r="B26" s="9" t="s">
        <v>7</v>
      </c>
      <c r="C26" s="9" t="s">
        <v>4</v>
      </c>
      <c r="D26" s="10"/>
    </row>
    <row r="27" spans="1:4">
      <c r="A27" s="13">
        <v>0.84375</v>
      </c>
      <c r="B27" s="9" t="s">
        <v>7</v>
      </c>
      <c r="C27" s="9" t="s">
        <v>5</v>
      </c>
      <c r="D27" s="10"/>
    </row>
    <row r="28" spans="1:4">
      <c r="A28" s="13">
        <v>0.871527777777778</v>
      </c>
      <c r="B28" s="9" t="s">
        <v>7</v>
      </c>
      <c r="C28" s="9" t="s">
        <v>4</v>
      </c>
      <c r="D28" s="10"/>
    </row>
    <row r="29" spans="1:4">
      <c r="A29" s="13">
        <v>0.873611111111111</v>
      </c>
      <c r="B29" s="9" t="s">
        <v>7</v>
      </c>
      <c r="C29" s="9" t="s">
        <v>5</v>
      </c>
      <c r="D29" s="10"/>
    </row>
    <row r="30" spans="1:4">
      <c r="A30" s="13">
        <v>0.885416666666667</v>
      </c>
      <c r="B30" s="9" t="s">
        <v>7</v>
      </c>
      <c r="C30" s="9" t="s">
        <v>4</v>
      </c>
      <c r="D30" s="10"/>
    </row>
    <row r="31" spans="1:4">
      <c r="A31" s="13">
        <v>0.902777777777778</v>
      </c>
      <c r="B31" s="9" t="s">
        <v>3</v>
      </c>
      <c r="C31" s="9" t="s">
        <v>4</v>
      </c>
      <c r="D31" s="10"/>
    </row>
    <row r="32" spans="1:4">
      <c r="A32" s="13">
        <v>0.9125</v>
      </c>
      <c r="B32" s="9" t="s">
        <v>7</v>
      </c>
      <c r="C32" s="9" t="s">
        <v>5</v>
      </c>
      <c r="D32" s="10"/>
    </row>
    <row r="33" spans="1:4">
      <c r="A33" s="13">
        <v>0.925</v>
      </c>
      <c r="B33" s="9" t="s">
        <v>3</v>
      </c>
      <c r="C33" s="9" t="s">
        <v>5</v>
      </c>
      <c r="D33" s="10"/>
    </row>
    <row r="34" spans="1:4">
      <c r="A34" s="13">
        <v>0.929166666666667</v>
      </c>
      <c r="B34" s="9" t="s">
        <v>7</v>
      </c>
      <c r="C34" s="9" t="s">
        <v>5</v>
      </c>
      <c r="D34" s="10"/>
    </row>
    <row r="35" spans="1:4">
      <c r="A35" s="13">
        <v>0.240277777777778</v>
      </c>
      <c r="B35" s="9" t="s">
        <v>3</v>
      </c>
      <c r="C35" s="9" t="s">
        <v>4</v>
      </c>
      <c r="D35" s="10"/>
    </row>
    <row r="36" spans="1:4">
      <c r="A36" s="13">
        <v>0.266666666666667</v>
      </c>
      <c r="B36" s="9" t="s">
        <v>3</v>
      </c>
      <c r="C36" s="9" t="s">
        <v>5</v>
      </c>
      <c r="D36" s="10"/>
    </row>
    <row r="37" spans="1:4">
      <c r="A37" s="13">
        <v>0.270833333333333</v>
      </c>
      <c r="B37" s="9" t="s">
        <v>3</v>
      </c>
      <c r="C37" s="9" t="s">
        <v>4</v>
      </c>
      <c r="D37" s="10"/>
    </row>
    <row r="38" spans="1:4">
      <c r="A38" s="13">
        <v>0.305555555555556</v>
      </c>
      <c r="B38" s="9" t="s">
        <v>3</v>
      </c>
      <c r="C38" s="9" t="s">
        <v>5</v>
      </c>
      <c r="D38" s="10"/>
    </row>
    <row r="39" spans="1:4">
      <c r="A39" s="13"/>
      <c r="B39" s="9"/>
      <c r="C39" s="9"/>
      <c r="D39" s="10"/>
    </row>
    <row r="40" spans="1:4">
      <c r="A40" s="13"/>
      <c r="B40" s="9"/>
      <c r="C40" s="9"/>
      <c r="D40" s="10"/>
    </row>
    <row r="41" spans="1:4">
      <c r="A41" s="13"/>
      <c r="B41" s="9"/>
      <c r="C41" s="9"/>
      <c r="D41" s="10"/>
    </row>
    <row r="42" spans="1:4">
      <c r="A42" s="13"/>
      <c r="B42" s="9"/>
      <c r="C42" s="9"/>
      <c r="D42" s="10"/>
    </row>
    <row r="43" spans="1:4">
      <c r="A43" s="13"/>
      <c r="B43" s="9"/>
      <c r="C43" s="9"/>
      <c r="D43" s="10"/>
    </row>
    <row r="44" spans="1:4">
      <c r="A44" s="13"/>
      <c r="B44" s="9"/>
      <c r="C44" s="9"/>
      <c r="D44" s="10"/>
    </row>
    <row r="45" spans="1:4">
      <c r="A45" s="13"/>
      <c r="B45" s="9"/>
      <c r="C45" s="9"/>
      <c r="D45" s="10"/>
    </row>
    <row r="46" spans="1:4">
      <c r="A46" s="13"/>
      <c r="B46" s="9"/>
      <c r="C46" s="9"/>
      <c r="D46" s="10"/>
    </row>
    <row r="47" spans="1:4">
      <c r="A47" s="13"/>
      <c r="B47" s="9"/>
      <c r="C47" s="9"/>
      <c r="D47" s="10"/>
    </row>
    <row r="48" spans="1:4">
      <c r="A48" s="13"/>
      <c r="B48" s="9"/>
      <c r="C48" s="9"/>
      <c r="D48" s="10"/>
    </row>
    <row r="49" spans="1:4">
      <c r="A49" s="13"/>
      <c r="B49" s="9"/>
      <c r="C49" s="9"/>
      <c r="D49" s="10"/>
    </row>
    <row r="50" spans="1:4">
      <c r="A50" s="13"/>
      <c r="B50" s="9"/>
      <c r="C50" s="9"/>
      <c r="D50" s="10"/>
    </row>
    <row r="51" spans="1:4">
      <c r="A51" s="13"/>
      <c r="B51" s="9"/>
      <c r="C51" s="9"/>
      <c r="D51" s="10"/>
    </row>
    <row r="52" spans="1:4">
      <c r="A52" s="13"/>
      <c r="B52" s="9"/>
      <c r="C52" s="9"/>
      <c r="D52" s="10"/>
    </row>
    <row r="53" spans="1:4">
      <c r="A53" s="13"/>
      <c r="B53" s="9"/>
      <c r="C53" s="9"/>
      <c r="D53" s="10"/>
    </row>
    <row r="54" spans="1:4">
      <c r="A54" s="13"/>
      <c r="B54" s="9"/>
      <c r="C54" s="9"/>
      <c r="D54" s="10"/>
    </row>
    <row r="55" spans="1:4">
      <c r="A55" s="20"/>
      <c r="B55" s="9"/>
      <c r="C55" s="9"/>
      <c r="D55" s="10"/>
    </row>
    <row r="56" spans="1:4">
      <c r="A56" s="13"/>
      <c r="B56" s="9"/>
      <c r="C56" s="9"/>
      <c r="D56" s="10"/>
    </row>
    <row r="57" spans="1:4">
      <c r="A57" s="13"/>
      <c r="B57" s="9"/>
      <c r="C57" s="9"/>
      <c r="D57" s="10"/>
    </row>
    <row r="58" spans="1:4">
      <c r="A58" s="13"/>
      <c r="B58" s="9"/>
      <c r="C58" s="9"/>
      <c r="D58" s="10"/>
    </row>
    <row r="59" spans="1:4">
      <c r="A59" s="13"/>
      <c r="B59" s="9"/>
      <c r="C59" s="9"/>
      <c r="D59" s="10"/>
    </row>
    <row r="60" spans="1:4">
      <c r="A60" s="13"/>
      <c r="B60" s="9"/>
      <c r="C60" s="9"/>
      <c r="D60" s="10"/>
    </row>
    <row r="61" spans="1:4">
      <c r="A61" s="13"/>
      <c r="B61" s="9"/>
      <c r="C61" s="9"/>
      <c r="D61" s="10"/>
    </row>
    <row r="62" spans="1:3">
      <c r="A62" s="8"/>
      <c r="B62" s="9"/>
      <c r="C62" s="9"/>
    </row>
    <row r="63" spans="1:3">
      <c r="A63" s="13"/>
      <c r="B63" s="9"/>
      <c r="C63" s="9"/>
    </row>
    <row r="64" spans="1:3">
      <c r="A64" s="13"/>
      <c r="B64" s="9"/>
      <c r="C64" s="9"/>
    </row>
    <row r="65" spans="1:3">
      <c r="A65" s="8"/>
      <c r="B65" s="9"/>
      <c r="C65" s="9"/>
    </row>
    <row r="66" spans="1:3">
      <c r="A66" s="13"/>
      <c r="B66" s="9"/>
      <c r="C66" s="9"/>
    </row>
    <row r="67" spans="1:3">
      <c r="A67" s="8"/>
      <c r="B67" s="9"/>
      <c r="C67" s="9"/>
    </row>
    <row r="68" spans="1:3">
      <c r="A68" s="8"/>
      <c r="B68" s="9"/>
      <c r="C68" s="9"/>
    </row>
    <row r="69" spans="1:3">
      <c r="A69" s="8"/>
      <c r="B69" s="9"/>
      <c r="C69" s="9"/>
    </row>
    <row r="70" spans="1:3">
      <c r="A70" s="8"/>
      <c r="B70" s="9"/>
      <c r="C70" s="9"/>
    </row>
    <row r="71" spans="1:3">
      <c r="A71" s="8"/>
      <c r="B71" s="9"/>
      <c r="C71" s="9"/>
    </row>
    <row r="72" spans="1:3">
      <c r="A72" s="8"/>
      <c r="B72" s="9"/>
      <c r="C72" s="9"/>
    </row>
    <row r="73" spans="1:3">
      <c r="A73" s="8"/>
      <c r="B73" s="9"/>
      <c r="C73" s="9"/>
    </row>
    <row r="74" spans="1:3">
      <c r="A74" s="8"/>
      <c r="B74" s="9"/>
      <c r="C74" s="9"/>
    </row>
    <row r="75" spans="1:3">
      <c r="A75" s="8"/>
      <c r="B75" s="9"/>
      <c r="C75" s="9"/>
    </row>
    <row r="76" spans="1:3">
      <c r="A76" s="8"/>
      <c r="B76" s="9"/>
      <c r="C76" s="9"/>
    </row>
    <row r="77" spans="1:3">
      <c r="A77" s="8"/>
      <c r="B77" s="9"/>
      <c r="C77" s="9"/>
    </row>
    <row r="78" spans="1:3">
      <c r="A78" s="8"/>
      <c r="B78" s="9"/>
      <c r="C78" s="9"/>
    </row>
    <row r="79" spans="1:3">
      <c r="A79" s="8"/>
      <c r="B79" s="9"/>
      <c r="C79" s="9"/>
    </row>
    <row r="80" spans="1:3">
      <c r="A80" s="8"/>
      <c r="B80" s="9"/>
      <c r="C80" s="9"/>
    </row>
    <row r="81" spans="2:3">
      <c r="B81" s="9"/>
      <c r="C81" s="9"/>
    </row>
    <row r="82" spans="2:3">
      <c r="B82" s="9"/>
      <c r="C82" s="9"/>
    </row>
    <row r="83" spans="2:3">
      <c r="B83" s="9"/>
      <c r="C83" s="9"/>
    </row>
    <row r="84" spans="2:3">
      <c r="B84" s="9"/>
      <c r="C84" s="9"/>
    </row>
    <row r="85" spans="2:3">
      <c r="B85" s="9"/>
      <c r="C85" s="9"/>
    </row>
    <row r="86" spans="2:3">
      <c r="B86" s="9"/>
      <c r="C86" s="9"/>
    </row>
    <row r="87" spans="2:3">
      <c r="B87" s="9"/>
      <c r="C87" s="9"/>
    </row>
    <row r="88" spans="2:3">
      <c r="B88" s="9"/>
      <c r="C88" s="9"/>
    </row>
    <row r="89" spans="2:3">
      <c r="B89" s="9"/>
      <c r="C89" s="9"/>
    </row>
    <row r="90" spans="2:3">
      <c r="B90" s="9"/>
      <c r="C90" s="9"/>
    </row>
    <row r="91" spans="2:3">
      <c r="B91" s="9"/>
      <c r="C91" s="9"/>
    </row>
    <row r="92" spans="2:3">
      <c r="B92" s="9"/>
      <c r="C92" s="9"/>
    </row>
    <row r="93" spans="2:3">
      <c r="B93" s="9"/>
      <c r="C93" s="9"/>
    </row>
    <row r="94" spans="2:3">
      <c r="B94" s="9"/>
      <c r="C94" s="9"/>
    </row>
    <row r="95" spans="2:3">
      <c r="B95" s="9"/>
      <c r="C95" s="9"/>
    </row>
    <row r="96" spans="2:3">
      <c r="B96" s="9"/>
      <c r="C96" s="9"/>
    </row>
    <row r="97" spans="2:3">
      <c r="B97" s="9"/>
      <c r="C97" s="9"/>
    </row>
    <row r="98" spans="2:3">
      <c r="B98" s="9"/>
      <c r="C98" s="9"/>
    </row>
    <row r="99" spans="2:3">
      <c r="B99" s="9"/>
      <c r="C99" s="9"/>
    </row>
    <row r="100" spans="2:3">
      <c r="B100" s="9"/>
      <c r="C100" s="9"/>
    </row>
    <row r="101" spans="2:3">
      <c r="B101" s="9"/>
      <c r="C101" s="9"/>
    </row>
    <row r="102" spans="2:3">
      <c r="B102" s="9"/>
      <c r="C102" s="9"/>
    </row>
    <row r="103" spans="2:3">
      <c r="B103" s="9"/>
      <c r="C103" s="9"/>
    </row>
    <row r="104" spans="2:3">
      <c r="B104" s="9"/>
      <c r="C104" s="9"/>
    </row>
    <row r="105" spans="2:3">
      <c r="B105" s="9"/>
      <c r="C105" s="9"/>
    </row>
    <row r="106" spans="2:3">
      <c r="B106" s="9"/>
      <c r="C106" s="9"/>
    </row>
    <row r="107" spans="2:3">
      <c r="B107" s="9"/>
      <c r="C107" s="9"/>
    </row>
    <row r="108" spans="2:3">
      <c r="B108" s="9"/>
      <c r="C108" s="9"/>
    </row>
    <row r="109" spans="2:3">
      <c r="B109" s="9"/>
      <c r="C109" s="9"/>
    </row>
    <row r="110" spans="2:3">
      <c r="B110" s="9"/>
      <c r="C110" s="9"/>
    </row>
    <row r="111" spans="2:3">
      <c r="B111" s="9"/>
      <c r="C111" s="9"/>
    </row>
    <row r="112" spans="2:3">
      <c r="B112" s="9"/>
      <c r="C112" s="9"/>
    </row>
    <row r="113" spans="2:3">
      <c r="B113" s="9"/>
      <c r="C113" s="9"/>
    </row>
    <row r="114" spans="2:3">
      <c r="B114" s="9"/>
      <c r="C114" s="9"/>
    </row>
    <row r="115" spans="2:3">
      <c r="B115" s="9"/>
      <c r="C115" s="9"/>
    </row>
    <row r="116" spans="2:3">
      <c r="B116" s="9"/>
      <c r="C116" s="9"/>
    </row>
    <row r="117" spans="2:3">
      <c r="B117" s="9"/>
      <c r="C117" s="9"/>
    </row>
    <row r="118" spans="2:3">
      <c r="B118" s="9"/>
      <c r="C118" s="9"/>
    </row>
    <row r="119" spans="2:3">
      <c r="B119" s="9"/>
      <c r="C119" s="9"/>
    </row>
    <row r="120" spans="2:3">
      <c r="B120" s="9"/>
      <c r="C120" s="9"/>
    </row>
    <row r="121" spans="2:3">
      <c r="B121" s="9"/>
      <c r="C121" s="9"/>
    </row>
    <row r="122" spans="2:3">
      <c r="B122" s="9"/>
      <c r="C122" s="9"/>
    </row>
    <row r="123" spans="2:3">
      <c r="B123" s="9"/>
      <c r="C123" s="9"/>
    </row>
  </sheetData>
  <autoFilter ref="B1:C72">
    <extLst/>
  </autoFilter>
  <mergeCells count="3">
    <mergeCell ref="E1:E6"/>
    <mergeCell ref="I1:I6"/>
    <mergeCell ref="M1:M6"/>
  </mergeCells>
  <conditionalFormatting sqref="B$1:B$1048576">
    <cfRule type="cellIs" dxfId="0" priority="13" operator="equal">
      <formula>"其他"</formula>
    </cfRule>
    <cfRule type="cellIs" dxfId="1" priority="14" operator="equal">
      <formula>"水渣"</formula>
    </cfRule>
    <cfRule type="cellIs" dxfId="2" priority="15" operator="equal">
      <formula>"矿粉"</formula>
    </cfRule>
  </conditionalFormatting>
  <conditionalFormatting sqref="C$1:C$1048576">
    <cfRule type="cellIs" dxfId="3" priority="9" operator="equal">
      <formula>"未过泵-出"</formula>
    </cfRule>
    <cfRule type="cellIs" dxfId="4" priority="10" operator="equal">
      <formula>"未过泵-进"</formula>
    </cfRule>
    <cfRule type="cellIs" dxfId="5" priority="16" operator="equal">
      <formula>"出"</formula>
    </cfRule>
  </conditionalFormatting>
  <dataValidations count="2">
    <dataValidation type="list" allowBlank="1" showInputMessage="1" showErrorMessage="1" sqref="B15 B18 B2:B8 B9:B10 B11:B12 B13:B14 B16:B17 B19:B20 B21:B123">
      <formula1>field!$A$2:$A$100</formula1>
    </dataValidation>
    <dataValidation type="list" allowBlank="1" showInputMessage="1" showErrorMessage="1" sqref="C15 C18 C2:C8 C9:C10 C11:C12 C13:C14 C16:C17 C19:C20 C21:C123">
      <formula1>field!$B$2:$B$70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0" sqref="B10"/>
    </sheetView>
  </sheetViews>
  <sheetFormatPr defaultColWidth="9" defaultRowHeight="13.5" outlineLevelCol="1"/>
  <cols>
    <col min="2" max="2" width="25.875" customWidth="1"/>
  </cols>
  <sheetData>
    <row r="1" s="1" customFormat="1" spans="1:2">
      <c r="A1" s="1" t="s">
        <v>1</v>
      </c>
      <c r="B1" s="1" t="s">
        <v>2</v>
      </c>
    </row>
    <row r="2" spans="1:2">
      <c r="A2" t="s">
        <v>3</v>
      </c>
      <c r="B2" t="s">
        <v>4</v>
      </c>
    </row>
    <row r="3" spans="1:2">
      <c r="A3" t="s">
        <v>7</v>
      </c>
      <c r="B3" t="s">
        <v>5</v>
      </c>
    </row>
    <row r="4" spans="1:2">
      <c r="A4" t="s">
        <v>8</v>
      </c>
      <c r="B4" t="s">
        <v>9</v>
      </c>
    </row>
    <row r="5" spans="2:2">
      <c r="B5" t="s">
        <v>10</v>
      </c>
    </row>
    <row r="6" spans="2:2">
      <c r="B6" t="s">
        <v>11</v>
      </c>
    </row>
    <row r="7" spans="2:2">
      <c r="B7" t="s">
        <v>12</v>
      </c>
    </row>
    <row r="8" spans="2:2">
      <c r="B8" t="s">
        <v>13</v>
      </c>
    </row>
    <row r="9" spans="2:2">
      <c r="B9" t="s">
        <v>14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field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zpbird</cp:lastModifiedBy>
  <dcterms:created xsi:type="dcterms:W3CDTF">2018-07-31T00:20:00Z</dcterms:created>
  <dcterms:modified xsi:type="dcterms:W3CDTF">2019-12-20T06:23:49Z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2052-11.1.0.9209</vt:lpwstr>
  </property>
</Properties>
</file>