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<sst xmlns="http://schemas.openxmlformats.org/spreadsheetml/2006/main" count="46" uniqueCount="17">
  <si>
    <t>时间</t>
  </si>
  <si>
    <t>种类</t>
  </si>
  <si>
    <t>方向</t>
  </si>
  <si>
    <t>石渣</t>
  </si>
  <si>
    <t>进</t>
  </si>
  <si>
    <t>出</t>
  </si>
  <si>
    <t>差</t>
  </si>
  <si>
    <t>机制砂</t>
  </si>
  <si>
    <t>其他</t>
  </si>
  <si>
    <t>未过泵-进</t>
  </si>
  <si>
    <t>未过泵-出</t>
  </si>
  <si>
    <t>过泵无数据-进</t>
  </si>
  <si>
    <t>过泵无数据-出</t>
  </si>
  <si>
    <t>手写票</t>
  </si>
  <si>
    <t>石粉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</si>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</sst>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workbookViewId="0">
      <selection activeCell="E23" sqref="E23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/>
      <c r="B2" s="9"/>
      <c r="C2" s="9"/>
      <c r="D2" s="10"/>
      <c r="E2" s="11"/>
      <c r="F2" s="12">
        <f>COUNTIFS($B$2:$B$509,"石渣",$C$2:$C$509,"进")</f>
        <v>0</v>
      </c>
      <c r="G2" s="12">
        <f>COUNTIFS($B$2:$B$509,"石渣",$C$2:$C$509,"出")</f>
        <v>0</v>
      </c>
      <c r="H2" s="12">
        <f>$F$2-$G$2</f>
        <v>0</v>
      </c>
      <c r="I2" s="11"/>
      <c r="J2" s="12">
        <f>COUNTIFS($B$2:$B$509,"机制砂",$C$2:$C$509,"进")</f>
        <v>0</v>
      </c>
      <c r="K2" s="12">
        <f>COUNTIFS($B$2:$B$509,"机制砂",$C$2:$C$509,"出")</f>
        <v>0</v>
      </c>
      <c r="L2" s="12">
        <f>$J$2-$K$2</f>
        <v>0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/>
      <c r="B3" s="9"/>
      <c r="C3" s="9"/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/>
      <c r="B4" s="9"/>
      <c r="C4" s="9"/>
      <c r="D4" s="10"/>
      <c r="E4" s="11"/>
      <c r="F4" s="12">
        <f>COUNTIFS($B$2:$B$509,"石渣",$C$2:$C$509,"未过泵-进")</f>
        <v>0</v>
      </c>
      <c r="G4" s="12">
        <f>COUNTIFS($B$2:$B$509,"石渣",$C$2:$C$509,"未过泵-出")</f>
        <v>0</v>
      </c>
      <c r="H4" s="12">
        <f>$F$4-$G$4</f>
        <v>0</v>
      </c>
      <c r="I4" s="11"/>
      <c r="J4" s="12">
        <f>COUNTIFS($B$2:$B$509,"机制砂",$C$2:$C$509,"未过泵-进")</f>
        <v>0</v>
      </c>
      <c r="K4" s="12">
        <f>COUNTIFS($B$2:$B$509,"机制砂",$C$2:$C$509,"未过泵-出")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/>
      <c r="B5" s="9"/>
      <c r="C5" s="9"/>
      <c r="D5" s="10"/>
      <c r="E5" s="11"/>
      <c r="F5" s="15" t="s">
        <v>11</v>
      </c>
      <c r="G5" s="15" t="s">
        <v>12</v>
      </c>
      <c r="H5" s="15" t="s">
        <v>13</v>
      </c>
      <c r="I5" s="11"/>
      <c r="J5" s="15" t="s">
        <v>11</v>
      </c>
      <c r="K5" s="15" t="s">
        <v>12</v>
      </c>
      <c r="L5" s="15" t="s">
        <v>13</v>
      </c>
      <c r="M5" s="11"/>
      <c r="N5" s="15" t="s">
        <v>11</v>
      </c>
      <c r="O5" s="15" t="s">
        <v>12</v>
      </c>
      <c r="P5" s="15" t="s">
        <v>13</v>
      </c>
    </row>
    <row r="6" spans="1:16">
      <c r="A6" s="13"/>
      <c r="B6" s="9"/>
      <c r="C6" s="9"/>
      <c r="D6" s="10"/>
      <c r="E6" s="16"/>
      <c r="F6" s="12">
        <f>COUNTIFS($B$2:$B$509,"石渣",$C$2:$C$509,"过泵无数据-进")</f>
        <v>0</v>
      </c>
      <c r="G6" s="12">
        <f>COUNTIFS($B$2:$B$509,"石渣",$C$2:$C$509,"过泵无数据-出")</f>
        <v>0</v>
      </c>
      <c r="H6" s="12">
        <f>COUNTIFS($B$2:$B$509,"石渣",$C$2:$C$509,"手写票")</f>
        <v>0</v>
      </c>
      <c r="I6" s="16"/>
      <c r="J6" s="12">
        <f>COUNTIFS($B$2:$B$509,"机制砂",$C$2:$C$509,"过泵无数据-进")</f>
        <v>0</v>
      </c>
      <c r="K6" s="12">
        <f>COUNTIFS($B$2:$B$509,"机制砂",$C$2:$C$509,"过泵无数据-出")</f>
        <v>0</v>
      </c>
      <c r="L6" s="12">
        <f>COUNTIFS($B$2:$B$509,"机制砂",$C$2:$C$509,"手写票")</f>
        <v>0</v>
      </c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>
        <f>COUNTIFS($B$2:$B$509,"其他",$C$2:$C$509,"手写票")</f>
        <v>0</v>
      </c>
    </row>
    <row r="7" ht="18.75" spans="1:5">
      <c r="A7" s="13"/>
      <c r="B7" s="9"/>
      <c r="C7" s="9"/>
      <c r="D7" s="10"/>
      <c r="E7" s="17" t="str">
        <f>"总车数："&amp;$G$2+$K$2+$O$2+$G$4+$K$4+$O$4+$G$6+$K$6+$O$6+$L$6+$H$6+$P$6&amp;"  石渣："&amp;$G$2+$H$6&amp;"  机制砂："&amp;$K$2+$L$6&amp;"  其他："&amp;$O$2+$P$6&amp;"  异常："&amp;$G$4+$K$4+$O$4+$G$6+$K$6+$O$6</f>
        <v>总车数：0  石渣：0  机制砂：0  其他：0  异常：0</v>
      </c>
    </row>
    <row r="8" ht="18.75" spans="1:14">
      <c r="A8" s="13"/>
      <c r="B8" s="9"/>
      <c r="C8" s="9"/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/>
      <c r="B9" s="9"/>
      <c r="C9" s="9"/>
      <c r="D9" s="10"/>
    </row>
    <row r="10" spans="1:4">
      <c r="A10" s="13"/>
      <c r="B10" s="9"/>
      <c r="C10" s="9"/>
      <c r="D10" s="10"/>
    </row>
    <row r="11" ht="18.75" spans="1:5">
      <c r="A11" s="13"/>
      <c r="B11" s="9"/>
      <c r="C11" s="9"/>
      <c r="D11" s="10"/>
      <c r="E11" s="17" t="str">
        <f>"总车数："&amp;$G$2+$K$2+$O$2+$G$4+$K$4+$O$4+$G$6+$K$6+$O$6+$L$6+$H$6+$P$6&amp;"  石渣："&amp;$G$2+$H$6&amp;"  机制砂："&amp;$K$2+$L$6&amp;"  其他："&amp;$O$2+$P$6&amp;"  异常："&amp;$G$4+$K$4+$O$4+$G$6+$K$6+$O$6</f>
        <v>总车数：0  石渣：0  机制砂：0  其他：0  异常：0</v>
      </c>
    </row>
    <row r="12" spans="1:4">
      <c r="A12" s="13"/>
      <c r="B12" s="9"/>
      <c r="C12" s="9"/>
      <c r="D12" s="10"/>
    </row>
    <row r="13" spans="1:4">
      <c r="A13" s="13"/>
      <c r="B13" s="9"/>
      <c r="C13" s="9"/>
      <c r="D13" s="10"/>
    </row>
    <row r="14" spans="1:4">
      <c r="A14" s="13"/>
      <c r="B14" s="9"/>
      <c r="C14" s="9"/>
      <c r="D14" s="10"/>
    </row>
    <row r="15" spans="1:4">
      <c r="A15" s="13"/>
      <c r="B15" s="9"/>
      <c r="C15" s="9"/>
      <c r="D15" s="10"/>
    </row>
    <row r="16" spans="1:4">
      <c r="A16" s="13"/>
      <c r="B16" s="9"/>
      <c r="C16" s="9"/>
      <c r="D16" s="10"/>
    </row>
    <row r="17" spans="1:4">
      <c r="A17" s="13"/>
      <c r="B17" s="9"/>
      <c r="C17" s="9"/>
      <c r="D17" s="10"/>
    </row>
    <row r="18" ht="18.75" spans="1:5">
      <c r="A18" s="13"/>
      <c r="B18" s="9"/>
      <c r="C18" s="9"/>
      <c r="D18" s="10"/>
      <c r="E18" s="17" t="str">
        <f>"总车数："&amp;$G$2+$K$2+$O$2+$G$4+$K$4+$O$4+$G$6+$K$6+$O$6&amp;"  异常："&amp;$G$4+$K$4+$O$4+$G$6+$K$6+$O$6</f>
        <v>总车数：0  异常：0</v>
      </c>
    </row>
    <row r="19" spans="1:4">
      <c r="A19" s="13"/>
      <c r="B19" s="9"/>
      <c r="C19" s="9"/>
      <c r="D19" s="10"/>
    </row>
    <row r="20" spans="1:4">
      <c r="A20" s="13"/>
      <c r="B20" s="9"/>
      <c r="C20" s="9"/>
      <c r="D20" s="10"/>
    </row>
    <row r="21" spans="1:4">
      <c r="A21" s="13"/>
      <c r="B21" s="9"/>
      <c r="C21" s="9"/>
      <c r="D21" s="10"/>
    </row>
    <row r="22" spans="1:4">
      <c r="A22" s="13"/>
      <c r="B22" s="9"/>
      <c r="C22" s="9"/>
      <c r="D22" s="10"/>
    </row>
    <row r="23" spans="1:4">
      <c r="A23" s="13"/>
      <c r="B23" s="9"/>
      <c r="C23" s="9"/>
      <c r="D23" s="10"/>
    </row>
    <row r="24" spans="1:4">
      <c r="A24" s="13"/>
      <c r="B24" s="9"/>
      <c r="C24" s="9"/>
      <c r="D24" s="10"/>
    </row>
    <row r="25" spans="1:7">
      <c r="A25" s="13"/>
      <c r="B25" s="9"/>
      <c r="C25" s="9"/>
      <c r="D25" s="10"/>
      <c r="G25" s="8"/>
    </row>
    <row r="26" spans="1:4">
      <c r="A26" s="13"/>
      <c r="B26" s="9"/>
      <c r="C26" s="9"/>
      <c r="D26" s="10"/>
    </row>
    <row r="27" spans="1:4">
      <c r="A27" s="13"/>
      <c r="B27" s="9"/>
      <c r="C27" s="9"/>
      <c r="D27" s="10"/>
    </row>
    <row r="28" spans="1:4">
      <c r="A28" s="13"/>
      <c r="B28" s="9"/>
      <c r="C28" s="9"/>
      <c r="D28" s="10"/>
    </row>
    <row r="29" spans="1:4">
      <c r="A29" s="13"/>
      <c r="B29" s="9"/>
      <c r="C29" s="9"/>
      <c r="D29" s="10"/>
    </row>
    <row r="30" spans="1:4">
      <c r="A30" s="13"/>
      <c r="B30" s="9"/>
      <c r="C30" s="9"/>
      <c r="D30" s="10"/>
    </row>
    <row r="31" spans="1:4">
      <c r="A31" s="13"/>
      <c r="B31" s="9"/>
      <c r="C31" s="9"/>
      <c r="D31" s="10"/>
    </row>
    <row r="32" spans="1:4">
      <c r="A32" s="13"/>
      <c r="B32" s="9"/>
      <c r="C32" s="9"/>
      <c r="D32" s="10"/>
    </row>
    <row r="33" spans="1:4">
      <c r="A33" s="13"/>
      <c r="B33" s="9"/>
      <c r="C33" s="9"/>
      <c r="D33" s="10"/>
    </row>
    <row r="34" spans="1:4">
      <c r="A34" s="13"/>
      <c r="B34" s="9"/>
      <c r="C34" s="9"/>
      <c r="D34" s="10"/>
    </row>
    <row r="35" spans="1:4">
      <c r="A35" s="13"/>
      <c r="B35" s="9"/>
      <c r="C35" s="9"/>
      <c r="D35" s="10"/>
    </row>
    <row r="36" spans="1:4">
      <c r="A36" s="13"/>
      <c r="B36" s="9"/>
      <c r="C36" s="9"/>
      <c r="D36" s="10"/>
    </row>
    <row r="37" spans="1:4">
      <c r="A37" s="13"/>
      <c r="B37" s="9"/>
      <c r="C37" s="9"/>
      <c r="D37" s="10"/>
    </row>
    <row r="38" spans="1:4">
      <c r="A38" s="13"/>
      <c r="B38" s="9"/>
      <c r="C38" s="9"/>
      <c r="D38" s="10"/>
    </row>
    <row r="39" spans="1:4">
      <c r="A39" s="13"/>
      <c r="B39" s="9"/>
      <c r="C39" s="9"/>
      <c r="D39" s="10"/>
    </row>
    <row r="40" spans="1:4">
      <c r="A40" s="13"/>
      <c r="B40" s="9"/>
      <c r="C40" s="9"/>
      <c r="D40" s="10"/>
    </row>
    <row r="41" spans="1:4">
      <c r="A41" s="13"/>
      <c r="B41" s="9"/>
      <c r="C41" s="9"/>
      <c r="D41" s="10"/>
    </row>
    <row r="42" spans="1:4">
      <c r="A42" s="13"/>
      <c r="B42" s="9"/>
      <c r="C42" s="9"/>
      <c r="D42" s="10"/>
    </row>
    <row r="43" spans="1:4">
      <c r="A43" s="13"/>
      <c r="B43" s="9"/>
      <c r="C43" s="9"/>
      <c r="D43" s="10"/>
    </row>
    <row r="44" spans="1:4">
      <c r="A44" s="13"/>
      <c r="B44" s="9"/>
      <c r="C44" s="9"/>
      <c r="D44" s="10"/>
    </row>
    <row r="45" spans="1:4">
      <c r="A45" s="13"/>
      <c r="B45" s="9"/>
      <c r="C45" s="9"/>
      <c r="D45" s="10"/>
    </row>
    <row r="46" spans="1:4">
      <c r="A46" s="13"/>
      <c r="B46" s="9"/>
      <c r="C46" s="9"/>
      <c r="D46" s="10"/>
    </row>
    <row r="47" spans="1:4">
      <c r="A47" s="13"/>
      <c r="B47" s="9"/>
      <c r="C47" s="9"/>
      <c r="D47" s="10"/>
    </row>
    <row r="48" spans="1:4">
      <c r="A48" s="13"/>
      <c r="B48" s="9"/>
      <c r="C48" s="9"/>
      <c r="D48" s="10"/>
    </row>
    <row r="49" spans="1:4">
      <c r="A49" s="13"/>
      <c r="B49" s="9"/>
      <c r="C49" s="9"/>
      <c r="D49" s="10"/>
    </row>
    <row r="50" spans="1:4">
      <c r="A50" s="13"/>
      <c r="B50" s="9"/>
      <c r="C50" s="9"/>
      <c r="D50" s="10"/>
    </row>
    <row r="51" spans="1:4">
      <c r="A51" s="13"/>
      <c r="B51" s="9"/>
      <c r="C51" s="9"/>
      <c r="D51" s="10"/>
    </row>
    <row r="52" spans="1:4">
      <c r="A52" s="13"/>
      <c r="B52" s="9"/>
      <c r="C52" s="9"/>
      <c r="D52" s="10"/>
    </row>
    <row r="53" spans="1:4">
      <c r="A53" s="13"/>
      <c r="B53" s="9"/>
      <c r="C53" s="9"/>
      <c r="D53" s="10"/>
    </row>
    <row r="54" spans="1:4">
      <c r="A54" s="13"/>
      <c r="B54" s="9"/>
      <c r="C54" s="9"/>
      <c r="D54" s="10"/>
    </row>
    <row r="55" spans="1:4">
      <c r="A55" s="20"/>
      <c r="B55" s="9"/>
      <c r="C55" s="9"/>
      <c r="D55" s="10"/>
    </row>
    <row r="56" spans="1:4">
      <c r="A56" s="13"/>
      <c r="B56" s="9"/>
      <c r="C56" s="9"/>
      <c r="D56" s="10"/>
    </row>
    <row r="57" spans="1:4">
      <c r="A57" s="13"/>
      <c r="B57" s="9"/>
      <c r="C57" s="9"/>
      <c r="D57" s="10"/>
    </row>
    <row r="58" spans="1:4">
      <c r="A58" s="13"/>
      <c r="B58" s="9"/>
      <c r="C58" s="9"/>
      <c r="D58" s="10"/>
    </row>
    <row r="59" spans="1:4">
      <c r="A59" s="13"/>
      <c r="B59" s="9"/>
      <c r="C59" s="9"/>
      <c r="D59" s="10"/>
    </row>
    <row r="60" spans="1:4">
      <c r="A60" s="13"/>
      <c r="B60" s="9"/>
      <c r="C60" s="9"/>
      <c r="D60" s="10"/>
    </row>
    <row r="61" spans="1:4">
      <c r="A61" s="13"/>
      <c r="B61" s="9"/>
      <c r="C61" s="9"/>
      <c r="D61" s="10"/>
    </row>
    <row r="62" spans="1:3">
      <c r="A62" s="8"/>
      <c r="B62" s="9"/>
      <c r="C62" s="9"/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2 B3:B5 B6:B10 B11:B123">
      <formula1>field!$A$2:$A$100</formula1>
    </dataValidation>
    <dataValidation type="list" allowBlank="1" showInputMessage="1" showErrorMessage="1" sqref="C2 C3:C5 C6:C10 C11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3.5" outlineLevelCol="4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5">
      <c r="A3" t="s">
        <v>7</v>
      </c>
      <c r="B3" t="s">
        <v>5</v>
      </c>
      <c r="E3" t="s">
        <v>14</v>
      </c>
    </row>
    <row r="4" spans="1:5">
      <c r="A4" t="s">
        <v>8</v>
      </c>
      <c r="B4" t="s">
        <v>9</v>
      </c>
      <c r="E4" t="s">
        <v>8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15</v>
      </c>
    </row>
    <row r="9" spans="2:2">
      <c r="B9" t="s">
        <v>16</v>
      </c>
    </row>
    <row r="10" spans="2:2">
      <c r="B10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PC-BGS-WG</cp:lastModifiedBy>
  <dcterms:created xsi:type="dcterms:W3CDTF">2018-07-31T00:20:00Z</dcterms:created>
  <dcterms:modified xsi:type="dcterms:W3CDTF">2019-08-09T03:22:17Z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