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Lenovo\Desktop\"/>
    </mc:Choice>
  </mc:AlternateContent>
  <xr:revisionPtr revIDLastSave="0" documentId="13_ncr:1_{CA06306D-6A9A-4ACD-9AD1-A38F09C9394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1" i="1" l="1"/>
  <c r="AE22" i="1"/>
  <c r="Y22" i="1"/>
  <c r="Z22" i="1" s="1"/>
  <c r="AB22" i="1"/>
  <c r="AC22" i="1" s="1"/>
  <c r="Y21" i="1"/>
  <c r="Z21" i="1" s="1"/>
  <c r="AB21" i="1"/>
  <c r="AC21" i="1" s="1"/>
  <c r="S21" i="1"/>
  <c r="S22" i="1"/>
  <c r="D22" i="1"/>
  <c r="K22" i="1"/>
  <c r="F22" i="1"/>
  <c r="G22" i="1"/>
  <c r="I22" i="1"/>
  <c r="J22" i="1"/>
  <c r="N22" i="1"/>
  <c r="Y20" i="1"/>
  <c r="AB20" i="1" s="1"/>
  <c r="AC20" i="1" s="1"/>
  <c r="AE20" i="1" s="1"/>
  <c r="Y17" i="1"/>
  <c r="Y18" i="1"/>
  <c r="Y19" i="1"/>
  <c r="P21" i="1"/>
  <c r="K21" i="1"/>
  <c r="I21" i="1"/>
  <c r="Q21" i="1"/>
  <c r="D21" i="1"/>
  <c r="F21" i="1"/>
  <c r="G21" i="1"/>
  <c r="N21" i="1"/>
  <c r="G18" i="1"/>
  <c r="G19" i="1"/>
  <c r="G20" i="1"/>
  <c r="G17" i="1"/>
  <c r="F17" i="1"/>
  <c r="J17" i="1" s="1"/>
  <c r="M17" i="1" s="1"/>
  <c r="P17" i="1" s="1"/>
  <c r="Z17" i="1" s="1"/>
  <c r="F19" i="1"/>
  <c r="J19" i="1" s="1"/>
  <c r="M19" i="1" s="1"/>
  <c r="P19" i="1" s="1"/>
  <c r="S19" i="1" s="1"/>
  <c r="F20" i="1"/>
  <c r="F18" i="1"/>
  <c r="J18" i="1" s="1"/>
  <c r="D20" i="1"/>
  <c r="K20" i="1" s="1"/>
  <c r="I20" i="1"/>
  <c r="J20" i="1"/>
  <c r="N20" i="1"/>
  <c r="N17" i="1"/>
  <c r="AB17" i="1"/>
  <c r="D19" i="1"/>
  <c r="I19" i="1"/>
  <c r="K19" i="1"/>
  <c r="N19" i="1"/>
  <c r="AB19" i="1"/>
  <c r="AC19" i="1" s="1"/>
  <c r="AE19" i="1" s="1"/>
  <c r="D18" i="1"/>
  <c r="K18" i="1" s="1"/>
  <c r="N18" i="1"/>
  <c r="I18" i="1"/>
  <c r="AB2" i="1"/>
  <c r="K17" i="1"/>
  <c r="J2" i="1"/>
  <c r="I17" i="1"/>
  <c r="I10" i="1"/>
  <c r="N10" i="1"/>
  <c r="F10" i="1"/>
  <c r="J10" i="1" s="1"/>
  <c r="D10" i="1"/>
  <c r="K10" i="1" s="1"/>
  <c r="I6" i="1"/>
  <c r="J6" i="1"/>
  <c r="N6" i="1"/>
  <c r="I7" i="1"/>
  <c r="J7" i="1"/>
  <c r="K7" i="1"/>
  <c r="N7" i="1"/>
  <c r="F6" i="1"/>
  <c r="D6" i="1"/>
  <c r="K6" i="1" s="1"/>
  <c r="I4" i="1"/>
  <c r="J4" i="1"/>
  <c r="K4" i="1"/>
  <c r="M4" i="1"/>
  <c r="N4" i="1"/>
  <c r="I3" i="1"/>
  <c r="J3" i="1"/>
  <c r="K3" i="1"/>
  <c r="N3" i="1"/>
  <c r="N2" i="1"/>
  <c r="K2" i="1"/>
  <c r="I2" i="1"/>
  <c r="M22" i="1" l="1"/>
  <c r="P22" i="1" s="1"/>
  <c r="Q22" i="1" s="1"/>
  <c r="J21" i="1"/>
  <c r="M21" i="1" s="1"/>
  <c r="Z20" i="1"/>
  <c r="Z19" i="1"/>
  <c r="Q17" i="1"/>
  <c r="S17" i="1"/>
  <c r="M20" i="1"/>
  <c r="P20" i="1" s="1"/>
  <c r="AB18" i="1"/>
  <c r="AC18" i="1" s="1"/>
  <c r="AE18" i="1" s="1"/>
  <c r="Q19" i="1"/>
  <c r="M18" i="1"/>
  <c r="P18" i="1" s="1"/>
  <c r="AC2" i="1"/>
  <c r="AC17" i="1"/>
  <c r="AE17" i="1" s="1"/>
  <c r="L4" i="1"/>
  <c r="P4" i="1" s="1"/>
  <c r="L7" i="1"/>
  <c r="M3" i="1"/>
  <c r="M7" i="1"/>
  <c r="P7" i="1" s="1"/>
  <c r="M10" i="1"/>
  <c r="M2" i="1"/>
  <c r="L3" i="1"/>
  <c r="L10" i="1"/>
  <c r="M6" i="1"/>
  <c r="L6" i="1"/>
  <c r="L2" i="1"/>
  <c r="S18" i="1" l="1"/>
  <c r="Z18" i="1"/>
  <c r="P2" i="1"/>
  <c r="Q20" i="1"/>
  <c r="S20" i="1"/>
  <c r="P10" i="1"/>
  <c r="Q10" i="1" s="1"/>
  <c r="P3" i="1"/>
  <c r="Q3" i="1" s="1"/>
  <c r="Q18" i="1"/>
  <c r="Q7" i="1"/>
  <c r="Q2" i="1"/>
  <c r="P6" i="1"/>
  <c r="Q4" i="1"/>
  <c r="Q6" i="1"/>
</calcChain>
</file>

<file path=xl/sharedStrings.xml><?xml version="1.0" encoding="utf-8"?>
<sst xmlns="http://schemas.openxmlformats.org/spreadsheetml/2006/main" count="56" uniqueCount="32">
  <si>
    <t>N</t>
    <phoneticPr fontId="1" type="noConversion"/>
  </si>
  <si>
    <t>V</t>
    <phoneticPr fontId="1" type="noConversion"/>
  </si>
  <si>
    <t>dmodel</t>
    <phoneticPr fontId="1" type="noConversion"/>
  </si>
  <si>
    <t>dff</t>
    <phoneticPr fontId="1" type="noConversion"/>
  </si>
  <si>
    <t>h</t>
    <phoneticPr fontId="1" type="noConversion"/>
  </si>
  <si>
    <t>dk</t>
    <phoneticPr fontId="1" type="noConversion"/>
  </si>
  <si>
    <t>dv</t>
    <phoneticPr fontId="1" type="noConversion"/>
  </si>
  <si>
    <t>#EMB</t>
    <phoneticPr fontId="1" type="noConversion"/>
  </si>
  <si>
    <t>#MULTI</t>
    <phoneticPr fontId="1" type="noConversion"/>
  </si>
  <si>
    <t>#FF</t>
    <phoneticPr fontId="1" type="noConversion"/>
  </si>
  <si>
    <t>#ENCLAYER</t>
    <phoneticPr fontId="1" type="noConversion"/>
  </si>
  <si>
    <t>#DECLAYER</t>
    <phoneticPr fontId="1" type="noConversion"/>
  </si>
  <si>
    <t>#PROJ</t>
    <phoneticPr fontId="1" type="noConversion"/>
  </si>
  <si>
    <t>Total+emb</t>
    <phoneticPr fontId="1" type="noConversion"/>
  </si>
  <si>
    <t>Total+2emb</t>
    <phoneticPr fontId="1" type="noConversion"/>
  </si>
  <si>
    <t>non-embedding</t>
    <phoneticPr fontId="1" type="noConversion"/>
  </si>
  <si>
    <t>training seconds</t>
    <phoneticPr fontId="1" type="noConversion"/>
  </si>
  <si>
    <t>iters</t>
    <phoneticPr fontId="1" type="noConversion"/>
  </si>
  <si>
    <t>GPU GFLOPs</t>
    <phoneticPr fontId="1" type="noConversion"/>
  </si>
  <si>
    <t>batch</t>
    <phoneticPr fontId="1" type="noConversion"/>
  </si>
  <si>
    <t>flop / token</t>
    <phoneticPr fontId="1" type="noConversion"/>
  </si>
  <si>
    <t>expected GFLOP</t>
    <phoneticPr fontId="1" type="noConversion"/>
  </si>
  <si>
    <t>context</t>
    <phoneticPr fontId="1" type="noConversion"/>
  </si>
  <si>
    <t>expect training time</t>
    <phoneticPr fontId="1" type="noConversion"/>
  </si>
  <si>
    <t>上为encoder-decoder</t>
    <phoneticPr fontId="1" type="noConversion"/>
  </si>
  <si>
    <t>torch output</t>
    <phoneticPr fontId="1" type="noConversion"/>
  </si>
  <si>
    <t>下为decoder-only</t>
    <phoneticPr fontId="1" type="noConversion"/>
  </si>
  <si>
    <t>A18*(24*C18*C18+4*V18*X18*C18+4*C18)+2*C18+2*C18*B18-B18</t>
  </si>
  <si>
    <t>这个是接近论文的公式的</t>
    <phoneticPr fontId="1" type="noConversion"/>
  </si>
  <si>
    <t>按照我推出来的公式，两倍也是大致成立的</t>
    <phoneticPr fontId="1" type="noConversion"/>
  </si>
  <si>
    <t>approx</t>
    <phoneticPr fontId="1" type="noConversion"/>
  </si>
  <si>
    <t>#param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</si>
</sst>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workbookViewId="0">
      <selection activeCell="AA25" sqref="AA25"/>
    </sheetView>
  </sheetViews>
  <sheetFormatPr defaultRowHeight="14.25" x14ac:dyDescent="0.2"/>
  <cols>
    <col min="1" max="7" width="7.125" customWidth="1"/>
    <col min="9" max="14" width="11.375" customWidth="1"/>
    <col min="16" max="16" width="12.375" customWidth="1"/>
    <col min="17" max="18" width="9.5" bestFit="1" customWidth="1"/>
    <col min="20" max="20" width="9.5" bestFit="1" customWidth="1"/>
    <col min="25" max="25" width="10.5" bestFit="1" customWidth="1"/>
    <col min="27" max="27" width="14.875" customWidth="1"/>
    <col min="28" max="28" width="12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15</v>
      </c>
      <c r="Q1" t="s">
        <v>14</v>
      </c>
      <c r="R1" t="s">
        <v>25</v>
      </c>
      <c r="T1" t="s">
        <v>18</v>
      </c>
      <c r="V1" t="s">
        <v>22</v>
      </c>
      <c r="W1" t="s">
        <v>17</v>
      </c>
      <c r="X1" t="s">
        <v>19</v>
      </c>
      <c r="Y1" t="s">
        <v>20</v>
      </c>
      <c r="AA1" s="1" t="s">
        <v>16</v>
      </c>
      <c r="AB1" t="s">
        <v>21</v>
      </c>
      <c r="AC1" s="1" t="s">
        <v>23</v>
      </c>
    </row>
    <row r="2" spans="1:29" x14ac:dyDescent="0.2">
      <c r="A2">
        <v>6</v>
      </c>
      <c r="B2">
        <v>7986</v>
      </c>
      <c r="C2">
        <v>512</v>
      </c>
      <c r="D2">
        <v>2048</v>
      </c>
      <c r="E2">
        <v>8</v>
      </c>
      <c r="F2">
        <v>64</v>
      </c>
      <c r="G2">
        <v>64</v>
      </c>
      <c r="I2">
        <f>B2*C2</f>
        <v>4088832</v>
      </c>
      <c r="J2">
        <f>2*C2*E2*F2+2*C2*E2*G2+2*C2</f>
        <v>1049600</v>
      </c>
      <c r="K2">
        <f>2*C2*D2+2*C2</f>
        <v>2098176</v>
      </c>
      <c r="L2">
        <f>J2+K2</f>
        <v>3147776</v>
      </c>
      <c r="M2">
        <f>2*J2+K2</f>
        <v>4197376</v>
      </c>
      <c r="N2">
        <f>B2*C2</f>
        <v>4088832</v>
      </c>
      <c r="P2">
        <f>A2*(L2+M2)+N2</f>
        <v>48159744</v>
      </c>
      <c r="Q2">
        <f>P2+2*I2</f>
        <v>56337408</v>
      </c>
      <c r="R2">
        <v>56337408</v>
      </c>
      <c r="T2">
        <v>82000</v>
      </c>
      <c r="V2">
        <v>256</v>
      </c>
      <c r="W2">
        <v>100000</v>
      </c>
      <c r="X2">
        <v>32</v>
      </c>
      <c r="AA2">
        <v>12000</v>
      </c>
      <c r="AB2">
        <f>V2*X2*W2*3*Y2/1000000000</f>
        <v>0</v>
      </c>
      <c r="AC2">
        <f>AB2/T2</f>
        <v>0</v>
      </c>
    </row>
    <row r="3" spans="1:29" x14ac:dyDescent="0.2">
      <c r="A3">
        <v>6</v>
      </c>
      <c r="B3">
        <v>37000</v>
      </c>
      <c r="C3">
        <v>512</v>
      </c>
      <c r="D3">
        <v>2048</v>
      </c>
      <c r="E3">
        <v>8</v>
      </c>
      <c r="F3">
        <v>64</v>
      </c>
      <c r="G3">
        <v>64</v>
      </c>
      <c r="I3">
        <f>B3*C3</f>
        <v>18944000</v>
      </c>
      <c r="J3">
        <f>2*C3*E3*F3+2*C3*E3*G3+2*C3</f>
        <v>1049600</v>
      </c>
      <c r="K3">
        <f>2*C3*D3+2*C3</f>
        <v>2098176</v>
      </c>
      <c r="L3">
        <f>J3+K3</f>
        <v>3147776</v>
      </c>
      <c r="M3">
        <f>2*J3+K3</f>
        <v>4197376</v>
      </c>
      <c r="N3">
        <f>B3*C3</f>
        <v>18944000</v>
      </c>
      <c r="P3">
        <f>A3*(L3+M3)+N3</f>
        <v>63014912</v>
      </c>
      <c r="Q3">
        <f>P3+2*I3</f>
        <v>100902912</v>
      </c>
      <c r="T3">
        <v>82000</v>
      </c>
    </row>
    <row r="4" spans="1:29" x14ac:dyDescent="0.2">
      <c r="A4">
        <v>6</v>
      </c>
      <c r="B4">
        <v>16000</v>
      </c>
      <c r="C4">
        <v>512</v>
      </c>
      <c r="D4">
        <v>2048</v>
      </c>
      <c r="E4">
        <v>8</v>
      </c>
      <c r="F4">
        <v>64</v>
      </c>
      <c r="G4">
        <v>64</v>
      </c>
      <c r="I4">
        <f>B4*C4</f>
        <v>8192000</v>
      </c>
      <c r="J4">
        <f>2*C4*E4*F4+2*C4*E4*G4+2*C4</f>
        <v>1049600</v>
      </c>
      <c r="K4">
        <f>2*C4*D4+2*C4</f>
        <v>2098176</v>
      </c>
      <c r="L4">
        <f>J4+K4</f>
        <v>3147776</v>
      </c>
      <c r="M4">
        <f>2*J4+K4</f>
        <v>4197376</v>
      </c>
      <c r="N4">
        <f>B4*C4</f>
        <v>8192000</v>
      </c>
      <c r="P4">
        <f>A4*(L4+M4)+N4</f>
        <v>52262912</v>
      </c>
      <c r="Q4">
        <f>P4+2*I4</f>
        <v>68646912</v>
      </c>
      <c r="T4">
        <v>82000</v>
      </c>
    </row>
    <row r="6" spans="1:29" x14ac:dyDescent="0.2">
      <c r="A6">
        <v>2</v>
      </c>
      <c r="B6">
        <v>7986</v>
      </c>
      <c r="C6">
        <v>128</v>
      </c>
      <c r="D6">
        <f>128*4</f>
        <v>512</v>
      </c>
      <c r="E6">
        <v>8</v>
      </c>
      <c r="F6">
        <f>128/8</f>
        <v>16</v>
      </c>
      <c r="G6">
        <v>16</v>
      </c>
      <c r="I6">
        <f t="shared" ref="I6:I7" si="0">B6*C6</f>
        <v>1022208</v>
      </c>
      <c r="J6">
        <f t="shared" ref="J6:J7" si="1">2*C6*E6*F6+2*C6*E6*G6+2*C6</f>
        <v>65792</v>
      </c>
      <c r="K6">
        <f t="shared" ref="K6:K7" si="2">2*C6*D6+2*C6</f>
        <v>131328</v>
      </c>
      <c r="L6">
        <f t="shared" ref="L6:L7" si="3">J6+K6</f>
        <v>197120</v>
      </c>
      <c r="M6">
        <f t="shared" ref="M6:M7" si="4">2*J6+K6</f>
        <v>262912</v>
      </c>
      <c r="N6">
        <f t="shared" ref="N6:N7" si="5">B6*C6</f>
        <v>1022208</v>
      </c>
      <c r="P6">
        <f t="shared" ref="P6:P7" si="6">A6*(L6+M6)+N6</f>
        <v>1942272</v>
      </c>
      <c r="Q6">
        <f t="shared" ref="Q6:Q7" si="7">P6+2*I6</f>
        <v>3986688</v>
      </c>
      <c r="T6">
        <v>82000</v>
      </c>
    </row>
    <row r="7" spans="1:29" x14ac:dyDescent="0.2">
      <c r="A7">
        <v>2</v>
      </c>
      <c r="B7">
        <v>65</v>
      </c>
      <c r="C7">
        <v>128</v>
      </c>
      <c r="D7">
        <v>512</v>
      </c>
      <c r="E7">
        <v>8</v>
      </c>
      <c r="F7">
        <v>16</v>
      </c>
      <c r="G7">
        <v>16</v>
      </c>
      <c r="I7">
        <f t="shared" si="0"/>
        <v>8320</v>
      </c>
      <c r="J7">
        <f t="shared" si="1"/>
        <v>65792</v>
      </c>
      <c r="K7">
        <f t="shared" si="2"/>
        <v>131328</v>
      </c>
      <c r="L7">
        <f t="shared" si="3"/>
        <v>197120</v>
      </c>
      <c r="M7">
        <f t="shared" si="4"/>
        <v>262912</v>
      </c>
      <c r="N7">
        <f t="shared" si="5"/>
        <v>8320</v>
      </c>
      <c r="P7">
        <f t="shared" si="6"/>
        <v>928384</v>
      </c>
      <c r="Q7">
        <f t="shared" si="7"/>
        <v>945024</v>
      </c>
      <c r="T7">
        <v>82000</v>
      </c>
    </row>
    <row r="10" spans="1:29" x14ac:dyDescent="0.2">
      <c r="A10">
        <v>2</v>
      </c>
      <c r="B10">
        <v>7986</v>
      </c>
      <c r="C10">
        <v>64</v>
      </c>
      <c r="D10">
        <f>64*4</f>
        <v>256</v>
      </c>
      <c r="E10">
        <v>8</v>
      </c>
      <c r="F10">
        <f>64/8</f>
        <v>8</v>
      </c>
      <c r="G10">
        <v>8</v>
      </c>
      <c r="I10">
        <f t="shared" ref="I10" si="8">B10*C10</f>
        <v>511104</v>
      </c>
      <c r="J10">
        <f t="shared" ref="J10" si="9">2*C10*E10*F10+2*C10*E10*G10+2*C10</f>
        <v>16512</v>
      </c>
      <c r="K10">
        <f t="shared" ref="K10" si="10">2*C10*D10+2*C10</f>
        <v>32896</v>
      </c>
      <c r="L10">
        <f t="shared" ref="L10" si="11">J10+K10</f>
        <v>49408</v>
      </c>
      <c r="M10">
        <f t="shared" ref="M10" si="12">2*J10+K10</f>
        <v>65920</v>
      </c>
      <c r="N10">
        <f t="shared" ref="N10" si="13">B10*C10</f>
        <v>511104</v>
      </c>
      <c r="P10">
        <f t="shared" ref="P10" si="14">A10*(L10+M10)+N10</f>
        <v>741760</v>
      </c>
      <c r="Q10">
        <f t="shared" ref="Q10" si="15">P10+2*I10</f>
        <v>1763968</v>
      </c>
      <c r="T10">
        <v>82000</v>
      </c>
      <c r="AA10">
        <v>2400</v>
      </c>
    </row>
    <row r="14" spans="1:29" x14ac:dyDescent="0.2">
      <c r="A14" s="2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9" x14ac:dyDescent="0.2">
      <c r="A15" s="2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9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P16" t="s">
        <v>15</v>
      </c>
      <c r="Q16" t="s">
        <v>13</v>
      </c>
      <c r="R16" t="s">
        <v>25</v>
      </c>
      <c r="S16" t="s">
        <v>30</v>
      </c>
      <c r="T16" t="s">
        <v>18</v>
      </c>
      <c r="V16" t="s">
        <v>22</v>
      </c>
      <c r="W16" t="s">
        <v>17</v>
      </c>
      <c r="X16" t="s">
        <v>19</v>
      </c>
      <c r="Y16" t="s">
        <v>20</v>
      </c>
      <c r="Z16" t="s">
        <v>30</v>
      </c>
      <c r="AA16" s="1" t="s">
        <v>16</v>
      </c>
      <c r="AB16" t="s">
        <v>21</v>
      </c>
      <c r="AC16" s="1" t="s">
        <v>23</v>
      </c>
    </row>
    <row r="17" spans="1:31" x14ac:dyDescent="0.2">
      <c r="A17">
        <v>6</v>
      </c>
      <c r="B17">
        <v>7985</v>
      </c>
      <c r="C17">
        <v>512</v>
      </c>
      <c r="D17">
        <v>2048</v>
      </c>
      <c r="E17">
        <v>8</v>
      </c>
      <c r="F17">
        <f t="shared" ref="F17:F20" si="16">C17/E17</f>
        <v>64</v>
      </c>
      <c r="G17">
        <f>C17/E17</f>
        <v>64</v>
      </c>
      <c r="I17">
        <f t="shared" ref="I17:I22" si="17">B17*C17</f>
        <v>4088320</v>
      </c>
      <c r="J17">
        <f t="shared" ref="J17:J22" si="18">2*C17*E17*F17+2*C17*E17*G17+2*C17</f>
        <v>1049600</v>
      </c>
      <c r="K17">
        <f t="shared" ref="K17:K22" si="19">2*C17*D17+2*C17</f>
        <v>2098176</v>
      </c>
      <c r="L17">
        <v>0</v>
      </c>
      <c r="M17">
        <f t="shared" ref="M17:M22" si="20">J17+K17</f>
        <v>3147776</v>
      </c>
      <c r="N17">
        <f t="shared" ref="N17:N22" si="21">B17*C17</f>
        <v>4088320</v>
      </c>
      <c r="P17">
        <f t="shared" ref="P17:P22" si="22">A17*(L17+M17)+N17</f>
        <v>22974976</v>
      </c>
      <c r="Q17">
        <f t="shared" ref="Q17:Q22" si="23">P17+I17</f>
        <v>27063296</v>
      </c>
      <c r="R17">
        <v>27064320</v>
      </c>
      <c r="S17">
        <f t="shared" ref="S17:S19" si="24">12*A17*C17*C17/P17</f>
        <v>0.82151850778864799</v>
      </c>
      <c r="T17">
        <v>82000</v>
      </c>
      <c r="V17">
        <v>256</v>
      </c>
      <c r="W17">
        <v>100000</v>
      </c>
      <c r="X17">
        <v>32</v>
      </c>
      <c r="Y17">
        <f t="shared" ref="Y17:Y19" si="25">2*C17*V17*X17+A17*(24*C17*C17 + 18*C17 + 4*C17*V17*X17 + 3*E17*V17*X17) + 2* C17 * B17</f>
        <v>156212224</v>
      </c>
      <c r="Z17">
        <f>2*P17/Y17</f>
        <v>0.29415080858204795</v>
      </c>
      <c r="AA17">
        <v>5000</v>
      </c>
      <c r="AB17">
        <f>V17*X17*W17*3*Y17/1000000000</f>
        <v>383907161.70240003</v>
      </c>
      <c r="AC17">
        <f>AB17/T17</f>
        <v>4681.7946549073176</v>
      </c>
      <c r="AE17">
        <f>AC17/AA17</f>
        <v>0.9363589309814635</v>
      </c>
    </row>
    <row r="18" spans="1:31" x14ac:dyDescent="0.2">
      <c r="A18">
        <v>6</v>
      </c>
      <c r="B18">
        <v>7985</v>
      </c>
      <c r="C18">
        <v>1024</v>
      </c>
      <c r="D18">
        <f>1024*4</f>
        <v>4096</v>
      </c>
      <c r="E18">
        <v>8</v>
      </c>
      <c r="F18">
        <f>C18/E18</f>
        <v>128</v>
      </c>
      <c r="G18">
        <f t="shared" ref="G18:G20" si="26">C18/E18</f>
        <v>128</v>
      </c>
      <c r="I18">
        <f t="shared" si="17"/>
        <v>8176640</v>
      </c>
      <c r="J18">
        <f t="shared" si="18"/>
        <v>4196352</v>
      </c>
      <c r="K18">
        <f t="shared" si="19"/>
        <v>8390656</v>
      </c>
      <c r="L18">
        <v>0</v>
      </c>
      <c r="M18">
        <f t="shared" si="20"/>
        <v>12587008</v>
      </c>
      <c r="N18">
        <f t="shared" si="21"/>
        <v>8176640</v>
      </c>
      <c r="P18">
        <f t="shared" si="22"/>
        <v>83698688</v>
      </c>
      <c r="Q18">
        <f t="shared" si="23"/>
        <v>91875328</v>
      </c>
      <c r="S18">
        <f t="shared" si="24"/>
        <v>0.90201499932711016</v>
      </c>
      <c r="T18">
        <v>82000</v>
      </c>
      <c r="V18">
        <v>256</v>
      </c>
      <c r="W18">
        <v>100000</v>
      </c>
      <c r="X18">
        <v>32</v>
      </c>
      <c r="Y18">
        <f t="shared" si="25"/>
        <v>386742272</v>
      </c>
      <c r="Z18">
        <f t="shared" ref="Z18:Z22" si="27">2*P18/Y18</f>
        <v>0.43283961469823501</v>
      </c>
      <c r="AA18">
        <v>12800</v>
      </c>
      <c r="AB18">
        <f>V18*X18*W18*3*Y18/1000000000</f>
        <v>950457807.66719997</v>
      </c>
      <c r="AC18">
        <f>AB18/T18</f>
        <v>11590.948873990243</v>
      </c>
      <c r="AE18">
        <f>AC18/AA18</f>
        <v>0.90554288078048772</v>
      </c>
    </row>
    <row r="19" spans="1:31" x14ac:dyDescent="0.2">
      <c r="A19">
        <v>8</v>
      </c>
      <c r="B19">
        <v>7985</v>
      </c>
      <c r="C19">
        <v>1024</v>
      </c>
      <c r="D19">
        <f>1024*4</f>
        <v>4096</v>
      </c>
      <c r="E19">
        <v>8</v>
      </c>
      <c r="F19">
        <f t="shared" si="16"/>
        <v>128</v>
      </c>
      <c r="G19">
        <f t="shared" si="26"/>
        <v>128</v>
      </c>
      <c r="I19">
        <f t="shared" si="17"/>
        <v>8176640</v>
      </c>
      <c r="J19">
        <f t="shared" si="18"/>
        <v>4196352</v>
      </c>
      <c r="K19">
        <f t="shared" si="19"/>
        <v>8390656</v>
      </c>
      <c r="L19">
        <v>0</v>
      </c>
      <c r="M19">
        <f t="shared" si="20"/>
        <v>12587008</v>
      </c>
      <c r="N19">
        <f t="shared" si="21"/>
        <v>8176640</v>
      </c>
      <c r="P19">
        <f t="shared" si="22"/>
        <v>108872704</v>
      </c>
      <c r="Q19">
        <f t="shared" si="23"/>
        <v>117049344</v>
      </c>
      <c r="S19">
        <f t="shared" si="24"/>
        <v>0.92459626978677778</v>
      </c>
      <c r="T19">
        <v>82000</v>
      </c>
      <c r="V19">
        <v>256</v>
      </c>
      <c r="W19">
        <v>100000</v>
      </c>
      <c r="X19">
        <v>32</v>
      </c>
      <c r="Y19">
        <f t="shared" si="25"/>
        <v>504612864</v>
      </c>
      <c r="Z19">
        <f t="shared" si="27"/>
        <v>0.43150982373687563</v>
      </c>
      <c r="AA19">
        <v>16200</v>
      </c>
      <c r="AB19">
        <f>V19*X19*W19*3*Y19/1000000000</f>
        <v>1240136574.5664001</v>
      </c>
      <c r="AC19">
        <f>AB19/T19</f>
        <v>15123.616763004879</v>
      </c>
      <c r="AE19">
        <f>AC19/AA19</f>
        <v>0.93355659030894311</v>
      </c>
    </row>
    <row r="20" spans="1:31" x14ac:dyDescent="0.2">
      <c r="A20">
        <v>8</v>
      </c>
      <c r="B20">
        <v>7985</v>
      </c>
      <c r="C20">
        <v>2048</v>
      </c>
      <c r="D20">
        <f>2048*4</f>
        <v>8192</v>
      </c>
      <c r="E20">
        <v>8</v>
      </c>
      <c r="F20">
        <f t="shared" si="16"/>
        <v>256</v>
      </c>
      <c r="G20">
        <f t="shared" si="26"/>
        <v>256</v>
      </c>
      <c r="I20">
        <f t="shared" si="17"/>
        <v>16353280</v>
      </c>
      <c r="J20">
        <f t="shared" si="18"/>
        <v>16781312</v>
      </c>
      <c r="K20">
        <f t="shared" si="19"/>
        <v>33558528</v>
      </c>
      <c r="L20">
        <v>0</v>
      </c>
      <c r="M20">
        <f t="shared" si="20"/>
        <v>50339840</v>
      </c>
      <c r="N20">
        <f t="shared" si="21"/>
        <v>16353280</v>
      </c>
      <c r="P20">
        <f t="shared" si="22"/>
        <v>419072000</v>
      </c>
      <c r="Q20">
        <f t="shared" si="23"/>
        <v>435425280</v>
      </c>
      <c r="S20">
        <f>12*A20*C20*C20/P20</f>
        <v>0.96082101405009168</v>
      </c>
      <c r="T20">
        <v>82000</v>
      </c>
      <c r="V20">
        <v>256</v>
      </c>
      <c r="W20">
        <v>100000</v>
      </c>
      <c r="X20">
        <v>32</v>
      </c>
      <c r="Y20">
        <f>2*C20*V20*X20+A20*(24*C20*C20 + 18*C20 + 4*C20*V20*X20 + 3*E20*V20*X20) + 2* C20 * B20</f>
        <v>1410306048</v>
      </c>
      <c r="Z20">
        <f t="shared" si="27"/>
        <v>0.59429937295425961</v>
      </c>
      <c r="AA20">
        <v>54000</v>
      </c>
      <c r="AB20">
        <f>V20*X20*W20*3*Y20/1000000000</f>
        <v>3465968143.5647998</v>
      </c>
      <c r="AC20">
        <f>AB20/T20</f>
        <v>42267.904189814632</v>
      </c>
      <c r="AE20">
        <f>AC20/AA20</f>
        <v>0.78273896647804875</v>
      </c>
    </row>
    <row r="21" spans="1:31" x14ac:dyDescent="0.2">
      <c r="A21">
        <v>6</v>
      </c>
      <c r="B21">
        <v>7986</v>
      </c>
      <c r="C21">
        <v>24</v>
      </c>
      <c r="D21">
        <f>24*4</f>
        <v>96</v>
      </c>
      <c r="E21">
        <v>8</v>
      </c>
      <c r="F21">
        <f t="shared" ref="F21" si="28">C21/E21</f>
        <v>3</v>
      </c>
      <c r="G21">
        <f t="shared" ref="G21" si="29">C21/E21</f>
        <v>3</v>
      </c>
      <c r="I21">
        <f t="shared" si="17"/>
        <v>191664</v>
      </c>
      <c r="J21">
        <f t="shared" si="18"/>
        <v>2352</v>
      </c>
      <c r="K21">
        <f t="shared" si="19"/>
        <v>4656</v>
      </c>
      <c r="L21">
        <v>0</v>
      </c>
      <c r="M21">
        <f t="shared" si="20"/>
        <v>7008</v>
      </c>
      <c r="N21">
        <f t="shared" si="21"/>
        <v>191664</v>
      </c>
      <c r="P21">
        <f t="shared" si="22"/>
        <v>233712</v>
      </c>
      <c r="Q21">
        <f t="shared" si="23"/>
        <v>425376</v>
      </c>
      <c r="S21">
        <f t="shared" ref="S21:S22" si="30">12*A21*C21*C21/P21</f>
        <v>0.17744916820702403</v>
      </c>
      <c r="T21">
        <v>82000</v>
      </c>
      <c r="V21">
        <v>256</v>
      </c>
      <c r="W21">
        <v>100000</v>
      </c>
      <c r="X21">
        <v>32</v>
      </c>
      <c r="Y21">
        <f>2*C21*V21*X21+A21*(24*C21*C21 + 18*C21 + 4*C21*V21*X21 + 3*E21*V21*X21) + 2* C21 * B21</f>
        <v>6760320</v>
      </c>
      <c r="Z21">
        <f t="shared" si="27"/>
        <v>6.9142289122408412E-2</v>
      </c>
      <c r="AB21">
        <f>V21*X21*W21*3*Y21/1000000000</f>
        <v>16614162.432</v>
      </c>
      <c r="AC21">
        <f>AB21/T21</f>
        <v>202.61173697560974</v>
      </c>
      <c r="AE21" t="e">
        <f t="shared" ref="AE21:AE22" si="31">AC21/AA21</f>
        <v>#DIV/0!</v>
      </c>
    </row>
    <row r="22" spans="1:31" x14ac:dyDescent="0.2">
      <c r="A22">
        <v>8</v>
      </c>
      <c r="B22">
        <v>7986</v>
      </c>
      <c r="C22">
        <v>512</v>
      </c>
      <c r="D22">
        <f>512*4</f>
        <v>2048</v>
      </c>
      <c r="E22">
        <v>8</v>
      </c>
      <c r="F22">
        <f t="shared" ref="F22" si="32">C22/E22</f>
        <v>64</v>
      </c>
      <c r="G22">
        <f t="shared" ref="G22" si="33">C22/E22</f>
        <v>64</v>
      </c>
      <c r="I22">
        <f t="shared" si="17"/>
        <v>4088832</v>
      </c>
      <c r="J22">
        <f t="shared" si="18"/>
        <v>1049600</v>
      </c>
      <c r="K22">
        <f t="shared" si="19"/>
        <v>2098176</v>
      </c>
      <c r="L22">
        <v>0</v>
      </c>
      <c r="M22">
        <f t="shared" si="20"/>
        <v>3147776</v>
      </c>
      <c r="N22">
        <f t="shared" si="21"/>
        <v>4088832</v>
      </c>
      <c r="P22">
        <f t="shared" si="22"/>
        <v>29271040</v>
      </c>
      <c r="Q22">
        <f t="shared" si="23"/>
        <v>33359872</v>
      </c>
      <c r="S22">
        <f t="shared" si="30"/>
        <v>0.85975161798145883</v>
      </c>
      <c r="T22">
        <v>82000</v>
      </c>
      <c r="V22">
        <v>256</v>
      </c>
      <c r="W22">
        <v>100000</v>
      </c>
      <c r="X22">
        <v>32</v>
      </c>
      <c r="Y22">
        <f>2*C22*V22*X22+A22*(24*C22*C22 + 18*C22 + 4*C22*V22*X22 + 3*E22*V22*X22) + 2* C22 * B22</f>
        <v>202762240</v>
      </c>
      <c r="Z22">
        <f t="shared" si="27"/>
        <v>0.28872279177819304</v>
      </c>
      <c r="AA22">
        <v>6000</v>
      </c>
      <c r="AB22">
        <f>V22*X22*W22*3*Y22/1000000000</f>
        <v>498308481.02399999</v>
      </c>
      <c r="AC22">
        <f>AB22/T22</f>
        <v>6076.9326954146336</v>
      </c>
      <c r="AE22">
        <f t="shared" si="31"/>
        <v>1.0128221159024389</v>
      </c>
    </row>
    <row r="25" spans="1:31" x14ac:dyDescent="0.2">
      <c r="P25" t="s">
        <v>28</v>
      </c>
      <c r="Y25" t="s">
        <v>29</v>
      </c>
    </row>
    <row r="28" spans="1:31" x14ac:dyDescent="0.2">
      <c r="Y28" t="s">
        <v>27</v>
      </c>
    </row>
    <row r="32" spans="1:31" x14ac:dyDescent="0.2">
      <c r="P32" t="s">
        <v>31</v>
      </c>
      <c r="Q32">
        <v>368633</v>
      </c>
    </row>
  </sheetData>
  <mergeCells count="2">
    <mergeCell ref="A14:T14"/>
    <mergeCell ref="A15:T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pq cheung</cp:lastModifiedBy>
  <dcterms:created xsi:type="dcterms:W3CDTF">2015-06-05T18:19:34Z</dcterms:created>
  <dcterms:modified xsi:type="dcterms:W3CDTF">2024-07-04T06:24:45Z</dcterms:modified>
</cp:coreProperties>
</file>