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10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10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ml.chartshapes+xml"/>
  <Override PartName="/xl/drawings/drawing9.xml" ContentType="application/vnd.openxmlformats-officedocument.drawingml.chartshap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 firstSheet="1" activeTab="4"/>
  </bookViews>
  <sheets>
    <sheet name="下载" sheetId="1" r:id="rId1"/>
    <sheet name="UID" sheetId="2" r:id="rId2"/>
    <sheet name="全部游戏" sheetId="4" r:id="rId3"/>
    <sheet name="日活跃" sheetId="5" r:id="rId4"/>
    <sheet name="日活跃2" sheetId="7" r:id="rId5"/>
    <sheet name="首日留存" sheetId="6" r:id="rId6"/>
    <sheet name="Sheet1" sheetId="8" r:id="rId7"/>
  </sheets>
  <definedNames>
    <definedName name="_xlnm._FilterDatabase" localSheetId="1" hidden="1">UID!$A$1:$D$156</definedName>
    <definedName name="_xlnm._FilterDatabase" localSheetId="2" hidden="1">全部游戏!$A$1:$D$89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<sst xmlns="http://schemas.openxmlformats.org/spreadsheetml/2006/main" count="113" uniqueCount="69">
  <si>
    <t>B下载</t>
  </si>
  <si>
    <t>tap下载</t>
  </si>
  <si>
    <t>B每10分钟下载</t>
  </si>
  <si>
    <t>tap每10分钟下载</t>
  </si>
  <si>
    <t>UID</t>
  </si>
  <si>
    <t>国服账号数量</t>
  </si>
  <si>
    <t>美服</t>
  </si>
  <si>
    <t>亚服</t>
  </si>
  <si>
    <t>欧服</t>
  </si>
  <si>
    <t>港台服（PS5港台区计做亚服）</t>
  </si>
  <si>
    <t>鸣潮</t>
  </si>
  <si>
    <t>账号数量</t>
  </si>
  <si>
    <t>TaP下载</t>
  </si>
  <si>
    <t>B下载日增</t>
  </si>
  <si>
    <t>TaP下载日增</t>
  </si>
  <si>
    <t>账号大致日增</t>
  </si>
  <si>
    <t>铁道</t>
  </si>
  <si>
    <t>恋与深空</t>
  </si>
  <si>
    <t>原神</t>
  </si>
  <si>
    <t>尘白禁区</t>
  </si>
  <si>
    <t>尘白1.8版本</t>
  </si>
  <si>
    <t>原神手机开服</t>
  </si>
  <si>
    <t>绝区零</t>
  </si>
  <si>
    <t>账号总量</t>
  </si>
  <si>
    <t>活跃</t>
  </si>
  <si>
    <t>新增</t>
  </si>
  <si>
    <t>1天没登录</t>
  </si>
  <si>
    <t>2天没登录</t>
  </si>
  <si>
    <t>3天没登录</t>
  </si>
  <si>
    <t>4天没登录</t>
  </si>
  <si>
    <t>5天没登录</t>
  </si>
  <si>
    <t>6天没登录</t>
  </si>
  <si>
    <t>超过7天</t>
  </si>
  <si>
    <t>首日账号</t>
  </si>
  <si>
    <t>2日账号</t>
  </si>
  <si>
    <t>3日账号</t>
  </si>
  <si>
    <t>4日账号</t>
  </si>
  <si>
    <t>5日及之后注册账号</t>
  </si>
  <si>
    <t>在线</t>
  </si>
  <si>
    <t>今日内</t>
  </si>
  <si>
    <t>1天前</t>
  </si>
  <si>
    <t>2天前</t>
  </si>
  <si>
    <t>3天前</t>
  </si>
  <si>
    <t>4天前</t>
  </si>
  <si>
    <t>5天前</t>
  </si>
  <si>
    <t>6天前</t>
  </si>
  <si>
    <t>7天前</t>
  </si>
  <si>
    <t>8天前</t>
  </si>
  <si>
    <t>9天前</t>
  </si>
  <si>
    <t>10天前</t>
  </si>
  <si>
    <t>11天前</t>
  </si>
  <si>
    <t>12天前</t>
  </si>
  <si>
    <t>13天前</t>
  </si>
  <si>
    <t>14天前</t>
  </si>
  <si>
    <t>15天前</t>
  </si>
  <si>
    <t>16天前</t>
  </si>
  <si>
    <t>开服1天</t>
  </si>
  <si>
    <t>开服2天</t>
  </si>
  <si>
    <t>开服3天</t>
  </si>
  <si>
    <t>开服4天</t>
  </si>
  <si>
    <t>开服5天</t>
  </si>
  <si>
    <t>开服6天</t>
  </si>
  <si>
    <t>开服7天</t>
  </si>
  <si>
    <t>开服8天</t>
  </si>
  <si>
    <t>开服9天</t>
  </si>
  <si>
    <t>开服10天</t>
  </si>
  <si>
    <t>开服11天</t>
  </si>
  <si>
    <t>开服12天</t>
  </si>
  <si>
    <t>开服13天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</si>
</sst>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11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%"/>
    <numFmt numFmtId="177" formatCode="0&quot;.&quot;0,&quot;万&quot;"/>
    <numFmt numFmtId="178" formatCode="0_ "/>
    <numFmt numFmtId="179" formatCode="h:mm:ss;@"/>
    <numFmt numFmtId="180" formatCode="m&quot;月&quot;d&quot;日&quot;;@"/>
    <numFmt numFmtId="181" formatCode="0.0000_ "/>
    <numFmt numFmtId="182" formatCode="0.0_ "/>
  </numFmts>
  <fonts count="24">
    <font>
      <sz val="11"/>
      <color theme="1"/>
      <name val="宋体"/>
      <charset val="134"/>
      <scheme val="minor"/>
    </font>
    <font>
      <sz val="11"/>
      <color theme="6" tint="-0.25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2"/>
      <name val="宋体"/>
      <charset val="134"/>
    </font>
    <font>
      <b/>
      <sz val="11"/>
      <color theme="1"/>
      <name val="Microsoft YaHei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3" borderId="4" applyNumberFormat="0" applyAlignment="0" applyProtection="0">
      <alignment vertical="center"/>
    </xf>
    <xf numFmtId="0" fontId="14" fillId="4" borderId="5" applyNumberFormat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6" fillId="5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176" fontId="0" fillId="0" borderId="0" xfId="3" applyNumberFormat="1">
      <alignment vertical="center"/>
    </xf>
    <xf numFmtId="177" fontId="0" fillId="0" borderId="0" xfId="0" applyNumberFormat="1">
      <alignment vertical="center"/>
    </xf>
    <xf numFmtId="0" fontId="1" fillId="0" borderId="0" xfId="0" applyFont="1">
      <alignment vertical="center"/>
    </xf>
    <xf numFmtId="0" fontId="0" fillId="0" borderId="0" xfId="0" applyAlignment="1">
      <alignment vertical="center"/>
    </xf>
    <xf numFmtId="58" fontId="0" fillId="0" borderId="0" xfId="0" applyNumberFormat="1">
      <alignment vertical="center"/>
    </xf>
    <xf numFmtId="178" fontId="0" fillId="0" borderId="0" xfId="0" applyNumberFormat="1">
      <alignment vertical="center"/>
    </xf>
    <xf numFmtId="9" fontId="0" fillId="0" borderId="0" xfId="3">
      <alignment vertical="center"/>
    </xf>
    <xf numFmtId="178" fontId="2" fillId="0" borderId="0" xfId="0" applyNumberFormat="1" applyFont="1">
      <alignment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vertical="center"/>
    </xf>
    <xf numFmtId="0" fontId="4" fillId="0" borderId="0" xfId="0" applyFont="1" applyBorder="1" applyAlignment="1">
      <alignment horizontal="center" vertical="center" wrapText="1"/>
    </xf>
    <xf numFmtId="179" fontId="0" fillId="0" borderId="0" xfId="0" applyNumberFormat="1">
      <alignment vertical="center"/>
    </xf>
    <xf numFmtId="22" fontId="0" fillId="0" borderId="0" xfId="0" applyNumberFormat="1">
      <alignment vertical="center"/>
    </xf>
    <xf numFmtId="0" fontId="4" fillId="0" borderId="0" xfId="0" applyFont="1" applyBorder="1" applyAlignment="1">
      <alignment horizontal="center" vertical="center"/>
    </xf>
    <xf numFmtId="20" fontId="0" fillId="0" borderId="0" xfId="0" applyNumberFormat="1">
      <alignment vertical="center"/>
    </xf>
    <xf numFmtId="0" fontId="3" fillId="0" borderId="0" xfId="0" applyFont="1" applyFill="1" applyBorder="1" applyAlignment="1">
      <alignment vertical="center"/>
    </xf>
    <xf numFmtId="22" fontId="3" fillId="0" borderId="0" xfId="0" applyNumberFormat="1" applyFont="1" applyFill="1" applyBorder="1" applyAlignment="1">
      <alignment vertical="center"/>
    </xf>
    <xf numFmtId="22" fontId="3" fillId="0" borderId="0" xfId="0" applyNumberFormat="1" applyFont="1" applyFill="1" applyAlignment="1">
      <alignment vertical="center"/>
    </xf>
    <xf numFmtId="180" fontId="0" fillId="0" borderId="0" xfId="0" applyNumberFormat="1">
      <alignment vertical="center"/>
    </xf>
    <xf numFmtId="181" fontId="0" fillId="0" borderId="0" xfId="0" applyNumberFormat="1">
      <alignment vertical="center"/>
    </xf>
    <xf numFmtId="182" fontId="0" fillId="0" borderId="0" xfId="0" applyNumberForma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00D9C5"/>
      <color rgb="00F77398"/>
      <color rgb="00FB7299"/>
      <color rgb="00F2BA0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microsoft.com/office/2011/relationships/chartColorStyle" Target="colors10.xml"/><Relationship Id="rId2" Type="http://schemas.microsoft.com/office/2011/relationships/chartStyle" Target="style10.xml"/><Relationship Id="rId1" Type="http://schemas.openxmlformats.org/officeDocument/2006/relationships/chartUserShapes" Target="../drawings/drawing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microsoft.com/office/2011/relationships/chartColorStyle" Target="colors9.xml"/><Relationship Id="rId2" Type="http://schemas.microsoft.com/office/2011/relationships/chartStyle" Target="style9.xml"/><Relationship Id="rId1" Type="http://schemas.openxmlformats.org/officeDocument/2006/relationships/chartUserShapes" Target="../drawings/drawing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solidFill>
                  <a:srgbClr val="FF0000"/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绝区零</a:t>
            </a:r>
            <a:r>
              <a:rPr>
                <a:solidFill>
                  <a:sysClr val="windowText" lastClr="000000"/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预</a:t>
            </a:r>
            <a:r>
              <a:rPr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下载量，首日走势</a:t>
            </a:r>
            <a:endParaRPr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统计：壁吧专楼吧，个二个一</a:t>
            </a:r>
            <a:endParaRPr>
              <a:solidFill>
                <a:schemeClr val="bg1">
                  <a:lumMod val="7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</c:rich>
      </c:tx>
      <c:layout>
        <c:manualLayout>
          <c:xMode val="edge"/>
          <c:yMode val="edge"/>
          <c:x val="0.370458973383982"/>
          <c:y val="0.46864201353778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575480277367284"/>
          <c:y val="0.136341069877125"/>
          <c:w val="0.885296123678527"/>
          <c:h val="0.746791609780315"/>
        </c:manualLayout>
      </c:layout>
      <c:scatterChart>
        <c:scatterStyle val="lineMarker"/>
        <c:varyColors val="0"/>
        <c:ser>
          <c:idx val="0"/>
          <c:order val="0"/>
          <c:tx>
            <c:strRef>
              <c:f>下载!$D$1</c:f>
              <c:strCache>
                <c:ptCount val="1"/>
                <c:pt idx="0">
                  <c:v>B下载</c:v>
                </c:pt>
              </c:strCache>
            </c:strRef>
          </c:tx>
          <c:spPr>
            <a:ln w="2857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8"/>
              <c:delete val="1"/>
            </c:dLbl>
            <c:dLbl>
              <c:idx val="9"/>
              <c:delete val="1"/>
            </c:dLbl>
            <c:dLbl>
              <c:idx val="10"/>
              <c:delete val="1"/>
            </c:dLbl>
            <c:dLbl>
              <c:idx val="11"/>
              <c:delete val="1"/>
            </c:dLbl>
            <c:dLbl>
              <c:idx val="12"/>
              <c:delete val="1"/>
            </c:dLbl>
            <c:dLbl>
              <c:idx val="13"/>
              <c:delete val="1"/>
            </c:dLbl>
            <c:dLbl>
              <c:idx val="14"/>
              <c:delete val="1"/>
            </c:dLbl>
            <c:dLbl>
              <c:idx val="15"/>
              <c:delete val="1"/>
            </c:dLbl>
            <c:dLbl>
              <c:idx val="16"/>
              <c:delete val="1"/>
            </c:dLbl>
            <c:dLbl>
              <c:idx val="17"/>
              <c:delete val="1"/>
            </c:dLbl>
            <c:dLbl>
              <c:idx val="18"/>
              <c:delete val="1"/>
            </c:dLbl>
            <c:dLbl>
              <c:idx val="19"/>
              <c:delete val="1"/>
            </c:dLbl>
            <c:dLbl>
              <c:idx val="20"/>
              <c:delete val="1"/>
            </c:dLbl>
            <c:dLbl>
              <c:idx val="21"/>
              <c:delete val="1"/>
            </c:dLbl>
            <c:dLbl>
              <c:idx val="22"/>
              <c:delete val="1"/>
            </c:dLbl>
            <c:dLbl>
              <c:idx val="23"/>
              <c:delete val="1"/>
            </c:dLbl>
            <c:dLbl>
              <c:idx val="24"/>
              <c:delete val="1"/>
            </c:dLbl>
            <c:dLbl>
              <c:idx val="25"/>
              <c:delete val="1"/>
            </c:dLbl>
            <c:dLbl>
              <c:idx val="26"/>
              <c:delete val="1"/>
            </c:dLbl>
            <c:dLbl>
              <c:idx val="27"/>
              <c:delete val="1"/>
            </c:dLbl>
            <c:dLbl>
              <c:idx val="28"/>
              <c:delete val="1"/>
            </c:dLbl>
            <c:dLbl>
              <c:idx val="29"/>
              <c:delete val="1"/>
            </c:dLbl>
            <c:dLbl>
              <c:idx val="30"/>
              <c:delete val="1"/>
            </c:dLbl>
            <c:dLbl>
              <c:idx val="31"/>
              <c:delete val="1"/>
            </c:dLbl>
            <c:dLbl>
              <c:idx val="32"/>
              <c:delete val="1"/>
            </c:dLbl>
            <c:dLbl>
              <c:idx val="33"/>
              <c:delete val="1"/>
            </c:dLbl>
            <c:dLbl>
              <c:idx val="34"/>
              <c:delete val="1"/>
            </c:dLbl>
            <c:dLbl>
              <c:idx val="35"/>
              <c:delete val="1"/>
            </c:dLbl>
            <c:dLbl>
              <c:idx val="36"/>
              <c:delete val="1"/>
            </c:dLbl>
            <c:dLbl>
              <c:idx val="37"/>
              <c:delete val="1"/>
            </c:dLbl>
            <c:dLbl>
              <c:idx val="38"/>
              <c:delete val="1"/>
            </c:dLbl>
            <c:dLbl>
              <c:idx val="39"/>
              <c:delete val="1"/>
            </c:dLbl>
            <c:dLbl>
              <c:idx val="40"/>
              <c:delete val="1"/>
            </c:dLbl>
            <c:dLbl>
              <c:idx val="41"/>
              <c:delete val="1"/>
            </c:dLbl>
            <c:dLbl>
              <c:idx val="42"/>
              <c:delete val="1"/>
            </c:dLbl>
            <c:dLbl>
              <c:idx val="43"/>
              <c:delete val="1"/>
            </c:dLbl>
            <c:dLbl>
              <c:idx val="44"/>
              <c:delete val="1"/>
            </c:dLbl>
            <c:dLbl>
              <c:idx val="45"/>
              <c:delete val="1"/>
            </c:dLbl>
            <c:dLbl>
              <c:idx val="46"/>
              <c:delete val="1"/>
            </c:dLbl>
            <c:dLbl>
              <c:idx val="47"/>
              <c:delete val="1"/>
            </c:dLbl>
            <c:dLbl>
              <c:idx val="48"/>
              <c:delete val="1"/>
            </c:dLbl>
            <c:dLbl>
              <c:idx val="49"/>
              <c:delete val="1"/>
            </c:dLbl>
            <c:dLbl>
              <c:idx val="50"/>
              <c:delete val="1"/>
            </c:dLbl>
            <c:dLbl>
              <c:idx val="51"/>
              <c:delete val="1"/>
            </c:dLbl>
            <c:dLbl>
              <c:idx val="52"/>
              <c:delete val="1"/>
            </c:dLbl>
            <c:dLbl>
              <c:idx val="53"/>
              <c:delete val="1"/>
            </c:dLbl>
            <c:dLbl>
              <c:idx val="54"/>
              <c:delete val="1"/>
            </c:dLbl>
            <c:dLbl>
              <c:idx val="55"/>
              <c:delete val="1"/>
            </c:dLbl>
            <c:dLbl>
              <c:idx val="56"/>
              <c:delete val="1"/>
            </c:dLbl>
            <c:dLbl>
              <c:idx val="57"/>
              <c:delete val="1"/>
            </c:dLbl>
            <c:dLbl>
              <c:idx val="58"/>
              <c:delete val="1"/>
            </c:dLbl>
            <c:dLbl>
              <c:idx val="59"/>
              <c:delete val="1"/>
            </c:dLbl>
            <c:dLbl>
              <c:idx val="60"/>
              <c:delete val="1"/>
            </c:dLbl>
            <c:dLbl>
              <c:idx val="61"/>
              <c:delete val="1"/>
            </c:dLbl>
            <c:dLbl>
              <c:idx val="62"/>
              <c:delete val="1"/>
            </c:dLbl>
            <c:dLbl>
              <c:idx val="63"/>
              <c:delete val="1"/>
            </c:dLbl>
            <c:dLbl>
              <c:idx val="64"/>
              <c:layout>
                <c:manualLayout>
                  <c:x val="-0.0130953734227578"/>
                  <c:y val="0.0253195978652104"/>
                </c:manualLayout>
              </c:layout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5"/>
              <c:delete val="1"/>
            </c:dLbl>
            <c:dLbl>
              <c:idx val="66"/>
              <c:delete val="1"/>
            </c:dLbl>
            <c:dLbl>
              <c:idx val="67"/>
              <c:delete val="1"/>
            </c:dLbl>
            <c:dLbl>
              <c:idx val="68"/>
              <c:delete val="1"/>
            </c:dLbl>
            <c:dLbl>
              <c:idx val="69"/>
              <c:delete val="1"/>
            </c:dLbl>
            <c:dLbl>
              <c:idx val="70"/>
              <c:delete val="1"/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下载!$C$2:$C$72</c:f>
              <c:numCache>
                <c:formatCode>h:mm</c:formatCode>
                <c:ptCount val="71"/>
                <c:pt idx="0">
                  <c:v>45475.375</c:v>
                </c:pt>
                <c:pt idx="1">
                  <c:v>45475.3965277778</c:v>
                </c:pt>
                <c:pt idx="2">
                  <c:v>45475.4069444444</c:v>
                </c:pt>
                <c:pt idx="3">
                  <c:v>45475.4097222222</c:v>
                </c:pt>
                <c:pt idx="4">
                  <c:v>45475.4131944444</c:v>
                </c:pt>
                <c:pt idx="5">
                  <c:v>45475.4166666667</c:v>
                </c:pt>
                <c:pt idx="6">
                  <c:v>45475.4215277778</c:v>
                </c:pt>
                <c:pt idx="7">
                  <c:v>45475.4243055556</c:v>
                </c:pt>
                <c:pt idx="8">
                  <c:v>45475.4270833333</c:v>
                </c:pt>
                <c:pt idx="9">
                  <c:v>45475.43125</c:v>
                </c:pt>
                <c:pt idx="10">
                  <c:v>45475.4340277778</c:v>
                </c:pt>
                <c:pt idx="11">
                  <c:v>45475.4375</c:v>
                </c:pt>
                <c:pt idx="12">
                  <c:v>45475.4409722222</c:v>
                </c:pt>
                <c:pt idx="13">
                  <c:v>45475.4444444444</c:v>
                </c:pt>
                <c:pt idx="14">
                  <c:v>45475.4486111111</c:v>
                </c:pt>
                <c:pt idx="15">
                  <c:v>45475.4513888889</c:v>
                </c:pt>
                <c:pt idx="16">
                  <c:v>45475.4548611111</c:v>
                </c:pt>
                <c:pt idx="17">
                  <c:v>45475.4618055556</c:v>
                </c:pt>
                <c:pt idx="18">
                  <c:v>45475.4659722222</c:v>
                </c:pt>
                <c:pt idx="19">
                  <c:v>45475.46875</c:v>
                </c:pt>
                <c:pt idx="20">
                  <c:v>45475.4722222222</c:v>
                </c:pt>
                <c:pt idx="21">
                  <c:v>45475.4756944444</c:v>
                </c:pt>
                <c:pt idx="22">
                  <c:v>45475.4791666667</c:v>
                </c:pt>
                <c:pt idx="23">
                  <c:v>45475.4833333333</c:v>
                </c:pt>
                <c:pt idx="24">
                  <c:v>45475.4861111111</c:v>
                </c:pt>
                <c:pt idx="25">
                  <c:v>45475.4895833333</c:v>
                </c:pt>
                <c:pt idx="26">
                  <c:v>45475.49375</c:v>
                </c:pt>
                <c:pt idx="27">
                  <c:v>45475.4979166667</c:v>
                </c:pt>
                <c:pt idx="28">
                  <c:v>45475.5</c:v>
                </c:pt>
                <c:pt idx="29">
                  <c:v>45475.5034722222</c:v>
                </c:pt>
                <c:pt idx="30">
                  <c:v>45475.5069444444</c:v>
                </c:pt>
                <c:pt idx="31">
                  <c:v>45475.5104166667</c:v>
                </c:pt>
                <c:pt idx="32">
                  <c:v>45475.51875</c:v>
                </c:pt>
                <c:pt idx="33">
                  <c:v>45475.5208333333</c:v>
                </c:pt>
                <c:pt idx="34">
                  <c:v>45475.5243055556</c:v>
                </c:pt>
                <c:pt idx="35">
                  <c:v>45475.5284722222</c:v>
                </c:pt>
                <c:pt idx="36">
                  <c:v>45475.5326388889</c:v>
                </c:pt>
                <c:pt idx="37">
                  <c:v>45475.5423611111</c:v>
                </c:pt>
                <c:pt idx="38">
                  <c:v>45475.5486111111</c:v>
                </c:pt>
                <c:pt idx="39">
                  <c:v>45475.5555555556</c:v>
                </c:pt>
                <c:pt idx="40">
                  <c:v>45475.5625</c:v>
                </c:pt>
                <c:pt idx="41">
                  <c:v>45475.5694444444</c:v>
                </c:pt>
                <c:pt idx="42">
                  <c:v>45475.5784722222</c:v>
                </c:pt>
                <c:pt idx="43">
                  <c:v>45475.5854166667</c:v>
                </c:pt>
                <c:pt idx="44">
                  <c:v>45475.6263888889</c:v>
                </c:pt>
                <c:pt idx="45">
                  <c:v>45475.6590277778</c:v>
                </c:pt>
                <c:pt idx="46">
                  <c:v>45475.6875</c:v>
                </c:pt>
                <c:pt idx="47">
                  <c:v>45475.7090277778</c:v>
                </c:pt>
                <c:pt idx="48">
                  <c:v>45475.7215277778</c:v>
                </c:pt>
                <c:pt idx="49">
                  <c:v>45475.7340277778</c:v>
                </c:pt>
                <c:pt idx="50">
                  <c:v>45475.7541666667</c:v>
                </c:pt>
                <c:pt idx="51">
                  <c:v>45475.78125</c:v>
                </c:pt>
                <c:pt idx="52">
                  <c:v>45475.8041666667</c:v>
                </c:pt>
                <c:pt idx="53">
                  <c:v>45475.8222222222</c:v>
                </c:pt>
                <c:pt idx="54">
                  <c:v>45475.8333333333</c:v>
                </c:pt>
                <c:pt idx="55">
                  <c:v>45475.85625</c:v>
                </c:pt>
                <c:pt idx="56">
                  <c:v>45475.8756944444</c:v>
                </c:pt>
                <c:pt idx="57">
                  <c:v>45475.9069444444</c:v>
                </c:pt>
                <c:pt idx="58">
                  <c:v>45475.9319444444</c:v>
                </c:pt>
                <c:pt idx="59">
                  <c:v>45475.9513888889</c:v>
                </c:pt>
                <c:pt idx="60">
                  <c:v>45475.96875</c:v>
                </c:pt>
                <c:pt idx="61">
                  <c:v>45475.9798611111</c:v>
                </c:pt>
                <c:pt idx="62">
                  <c:v>45475.9875</c:v>
                </c:pt>
                <c:pt idx="63">
                  <c:v>45475.99375</c:v>
                </c:pt>
                <c:pt idx="64">
                  <c:v>45476</c:v>
                </c:pt>
                <c:pt idx="65">
                  <c:v>45476.2548611111</c:v>
                </c:pt>
                <c:pt idx="66">
                  <c:v>45476.4305555556</c:v>
                </c:pt>
                <c:pt idx="67">
                  <c:v>45476.9166666667</c:v>
                </c:pt>
                <c:pt idx="68">
                  <c:v>45476.9583333333</c:v>
                </c:pt>
                <c:pt idx="69">
                  <c:v>45477</c:v>
                </c:pt>
                <c:pt idx="70">
                  <c:v>45477.2861111111</c:v>
                </c:pt>
              </c:numCache>
            </c:numRef>
          </c:xVal>
          <c:yVal>
            <c:numRef>
              <c:f>下载!$D$2:$D$72</c:f>
              <c:numCache>
                <c:formatCode>General</c:formatCode>
                <c:ptCount val="71"/>
                <c:pt idx="0">
                  <c:v>0</c:v>
                </c:pt>
                <c:pt idx="1">
                  <c:v>34.5</c:v>
                </c:pt>
                <c:pt idx="2">
                  <c:v>45.1</c:v>
                </c:pt>
                <c:pt idx="3">
                  <c:v>47.7</c:v>
                </c:pt>
                <c:pt idx="4">
                  <c:v>51.2</c:v>
                </c:pt>
                <c:pt idx="5">
                  <c:v>54.4</c:v>
                </c:pt>
                <c:pt idx="6">
                  <c:v>58</c:v>
                </c:pt>
                <c:pt idx="7">
                  <c:v>59.4</c:v>
                </c:pt>
                <c:pt idx="8">
                  <c:v>60.5</c:v>
                </c:pt>
                <c:pt idx="9">
                  <c:v>62.3</c:v>
                </c:pt>
                <c:pt idx="10">
                  <c:v>63.4</c:v>
                </c:pt>
                <c:pt idx="11">
                  <c:v>65.1</c:v>
                </c:pt>
                <c:pt idx="12">
                  <c:v>66.8</c:v>
                </c:pt>
                <c:pt idx="13">
                  <c:v>68.7</c:v>
                </c:pt>
                <c:pt idx="14">
                  <c:v>70.8</c:v>
                </c:pt>
                <c:pt idx="15">
                  <c:v>72.4</c:v>
                </c:pt>
                <c:pt idx="16">
                  <c:v>75.1</c:v>
                </c:pt>
                <c:pt idx="17">
                  <c:v>79.2</c:v>
                </c:pt>
                <c:pt idx="18">
                  <c:v>81.7</c:v>
                </c:pt>
                <c:pt idx="19">
                  <c:v>83.6</c:v>
                </c:pt>
                <c:pt idx="20">
                  <c:v>86.2</c:v>
                </c:pt>
                <c:pt idx="21">
                  <c:v>88.9</c:v>
                </c:pt>
                <c:pt idx="22">
                  <c:v>91.6</c:v>
                </c:pt>
                <c:pt idx="23">
                  <c:v>95.4</c:v>
                </c:pt>
                <c:pt idx="24">
                  <c:v>98</c:v>
                </c:pt>
                <c:pt idx="25">
                  <c:v>101.1</c:v>
                </c:pt>
                <c:pt idx="26">
                  <c:v>105.2</c:v>
                </c:pt>
                <c:pt idx="27">
                  <c:v>108.9</c:v>
                </c:pt>
                <c:pt idx="28">
                  <c:v>110.5</c:v>
                </c:pt>
                <c:pt idx="29">
                  <c:v>113.5</c:v>
                </c:pt>
                <c:pt idx="30">
                  <c:v>116.9</c:v>
                </c:pt>
                <c:pt idx="31">
                  <c:v>120.2</c:v>
                </c:pt>
                <c:pt idx="32">
                  <c:v>127.5</c:v>
                </c:pt>
                <c:pt idx="33">
                  <c:v>129.6</c:v>
                </c:pt>
                <c:pt idx="34">
                  <c:v>132.5</c:v>
                </c:pt>
                <c:pt idx="35">
                  <c:v>135.4</c:v>
                </c:pt>
                <c:pt idx="36">
                  <c:v>138.2</c:v>
                </c:pt>
                <c:pt idx="37">
                  <c:v>144.6</c:v>
                </c:pt>
                <c:pt idx="38">
                  <c:v>147.8</c:v>
                </c:pt>
                <c:pt idx="39">
                  <c:v>151.4</c:v>
                </c:pt>
                <c:pt idx="40">
                  <c:v>154.4</c:v>
                </c:pt>
                <c:pt idx="41">
                  <c:v>157.3</c:v>
                </c:pt>
                <c:pt idx="42">
                  <c:v>160.7</c:v>
                </c:pt>
                <c:pt idx="43">
                  <c:v>161.6</c:v>
                </c:pt>
                <c:pt idx="44">
                  <c:v>173.9</c:v>
                </c:pt>
                <c:pt idx="45">
                  <c:v>181.3</c:v>
                </c:pt>
                <c:pt idx="46">
                  <c:v>188.2</c:v>
                </c:pt>
                <c:pt idx="47">
                  <c:v>192.3</c:v>
                </c:pt>
                <c:pt idx="48">
                  <c:v>195.3</c:v>
                </c:pt>
                <c:pt idx="49">
                  <c:v>198.4</c:v>
                </c:pt>
                <c:pt idx="50">
                  <c:v>203.5</c:v>
                </c:pt>
                <c:pt idx="51">
                  <c:v>210.5</c:v>
                </c:pt>
                <c:pt idx="52">
                  <c:v>215.6</c:v>
                </c:pt>
                <c:pt idx="53">
                  <c:v>219.3</c:v>
                </c:pt>
                <c:pt idx="54">
                  <c:v>221.3</c:v>
                </c:pt>
                <c:pt idx="55">
                  <c:v>225.5</c:v>
                </c:pt>
                <c:pt idx="56">
                  <c:v>228.7</c:v>
                </c:pt>
                <c:pt idx="57">
                  <c:v>234.2</c:v>
                </c:pt>
                <c:pt idx="58">
                  <c:v>238.7</c:v>
                </c:pt>
                <c:pt idx="59">
                  <c:v>242.2</c:v>
                </c:pt>
                <c:pt idx="60">
                  <c:v>244.9</c:v>
                </c:pt>
                <c:pt idx="61">
                  <c:v>246.3</c:v>
                </c:pt>
                <c:pt idx="62">
                  <c:v>247.2</c:v>
                </c:pt>
                <c:pt idx="63">
                  <c:v>247.9</c:v>
                </c:pt>
                <c:pt idx="64">
                  <c:v>248.6</c:v>
                </c:pt>
                <c:pt idx="65">
                  <c:v>257.3</c:v>
                </c:pt>
                <c:pt idx="66">
                  <c:v>264.4</c:v>
                </c:pt>
                <c:pt idx="67">
                  <c:v>289.7</c:v>
                </c:pt>
                <c:pt idx="68">
                  <c:v>292.5</c:v>
                </c:pt>
                <c:pt idx="69">
                  <c:v>294.9</c:v>
                </c:pt>
                <c:pt idx="70">
                  <c:v>300.4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下载!$E$1</c:f>
              <c:strCache>
                <c:ptCount val="1"/>
                <c:pt idx="0">
                  <c:v>tap下载</c:v>
                </c:pt>
              </c:strCache>
            </c:strRef>
          </c:tx>
          <c:spPr>
            <a:ln w="28575" cap="rnd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8"/>
              <c:delete val="1"/>
            </c:dLbl>
            <c:dLbl>
              <c:idx val="9"/>
              <c:delete val="1"/>
            </c:dLbl>
            <c:dLbl>
              <c:idx val="10"/>
              <c:delete val="1"/>
            </c:dLbl>
            <c:dLbl>
              <c:idx val="11"/>
              <c:delete val="1"/>
            </c:dLbl>
            <c:dLbl>
              <c:idx val="12"/>
              <c:delete val="1"/>
            </c:dLbl>
            <c:dLbl>
              <c:idx val="13"/>
              <c:delete val="1"/>
            </c:dLbl>
            <c:dLbl>
              <c:idx val="14"/>
              <c:delete val="1"/>
            </c:dLbl>
            <c:dLbl>
              <c:idx val="15"/>
              <c:delete val="1"/>
            </c:dLbl>
            <c:dLbl>
              <c:idx val="16"/>
              <c:delete val="1"/>
            </c:dLbl>
            <c:dLbl>
              <c:idx val="17"/>
              <c:delete val="1"/>
            </c:dLbl>
            <c:dLbl>
              <c:idx val="18"/>
              <c:delete val="1"/>
            </c:dLbl>
            <c:dLbl>
              <c:idx val="19"/>
              <c:delete val="1"/>
            </c:dLbl>
            <c:dLbl>
              <c:idx val="20"/>
              <c:delete val="1"/>
            </c:dLbl>
            <c:dLbl>
              <c:idx val="21"/>
              <c:delete val="1"/>
            </c:dLbl>
            <c:dLbl>
              <c:idx val="22"/>
              <c:delete val="1"/>
            </c:dLbl>
            <c:dLbl>
              <c:idx val="23"/>
              <c:delete val="1"/>
            </c:dLbl>
            <c:dLbl>
              <c:idx val="24"/>
              <c:delete val="1"/>
            </c:dLbl>
            <c:dLbl>
              <c:idx val="25"/>
              <c:delete val="1"/>
            </c:dLbl>
            <c:dLbl>
              <c:idx val="26"/>
              <c:delete val="1"/>
            </c:dLbl>
            <c:dLbl>
              <c:idx val="27"/>
              <c:delete val="1"/>
            </c:dLbl>
            <c:dLbl>
              <c:idx val="28"/>
              <c:delete val="1"/>
            </c:dLbl>
            <c:dLbl>
              <c:idx val="29"/>
              <c:delete val="1"/>
            </c:dLbl>
            <c:dLbl>
              <c:idx val="30"/>
              <c:delete val="1"/>
            </c:dLbl>
            <c:dLbl>
              <c:idx val="31"/>
              <c:delete val="1"/>
            </c:dLbl>
            <c:dLbl>
              <c:idx val="32"/>
              <c:delete val="1"/>
            </c:dLbl>
            <c:dLbl>
              <c:idx val="33"/>
              <c:delete val="1"/>
            </c:dLbl>
            <c:dLbl>
              <c:idx val="34"/>
              <c:delete val="1"/>
            </c:dLbl>
            <c:dLbl>
              <c:idx val="35"/>
              <c:delete val="1"/>
            </c:dLbl>
            <c:dLbl>
              <c:idx val="36"/>
              <c:delete val="1"/>
            </c:dLbl>
            <c:dLbl>
              <c:idx val="37"/>
              <c:delete val="1"/>
            </c:dLbl>
            <c:dLbl>
              <c:idx val="38"/>
              <c:delete val="1"/>
            </c:dLbl>
            <c:dLbl>
              <c:idx val="39"/>
              <c:delete val="1"/>
            </c:dLbl>
            <c:dLbl>
              <c:idx val="40"/>
              <c:delete val="1"/>
            </c:dLbl>
            <c:dLbl>
              <c:idx val="41"/>
              <c:delete val="1"/>
            </c:dLbl>
            <c:dLbl>
              <c:idx val="42"/>
              <c:delete val="1"/>
            </c:dLbl>
            <c:dLbl>
              <c:idx val="43"/>
              <c:delete val="1"/>
            </c:dLbl>
            <c:dLbl>
              <c:idx val="44"/>
              <c:delete val="1"/>
            </c:dLbl>
            <c:dLbl>
              <c:idx val="45"/>
              <c:delete val="1"/>
            </c:dLbl>
            <c:dLbl>
              <c:idx val="46"/>
              <c:delete val="1"/>
            </c:dLbl>
            <c:dLbl>
              <c:idx val="47"/>
              <c:delete val="1"/>
            </c:dLbl>
            <c:dLbl>
              <c:idx val="48"/>
              <c:delete val="1"/>
            </c:dLbl>
            <c:dLbl>
              <c:idx val="49"/>
              <c:delete val="1"/>
            </c:dLbl>
            <c:dLbl>
              <c:idx val="50"/>
              <c:delete val="1"/>
            </c:dLbl>
            <c:dLbl>
              <c:idx val="51"/>
              <c:delete val="1"/>
            </c:dLbl>
            <c:dLbl>
              <c:idx val="52"/>
              <c:delete val="1"/>
            </c:dLbl>
            <c:dLbl>
              <c:idx val="53"/>
              <c:delete val="1"/>
            </c:dLbl>
            <c:dLbl>
              <c:idx val="54"/>
              <c:delete val="1"/>
            </c:dLbl>
            <c:dLbl>
              <c:idx val="55"/>
              <c:delete val="1"/>
            </c:dLbl>
            <c:dLbl>
              <c:idx val="56"/>
              <c:delete val="1"/>
            </c:dLbl>
            <c:dLbl>
              <c:idx val="57"/>
              <c:delete val="1"/>
            </c:dLbl>
            <c:dLbl>
              <c:idx val="58"/>
              <c:delete val="1"/>
            </c:dLbl>
            <c:dLbl>
              <c:idx val="59"/>
              <c:delete val="1"/>
            </c:dLbl>
            <c:dLbl>
              <c:idx val="60"/>
              <c:delete val="1"/>
            </c:dLbl>
            <c:dLbl>
              <c:idx val="61"/>
              <c:delete val="1"/>
            </c:dLbl>
            <c:dLbl>
              <c:idx val="62"/>
              <c:delete val="1"/>
            </c:dLbl>
            <c:dLbl>
              <c:idx val="63"/>
              <c:delete val="1"/>
            </c:dLbl>
            <c:dLbl>
              <c:idx val="64"/>
              <c:layout>
                <c:manualLayout>
                  <c:x val="0.0375127884506082"/>
                  <c:y val="0.052128583840139"/>
                </c:manualLayout>
              </c:layout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5"/>
              <c:delete val="1"/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下载!$C$2:$C$67</c:f>
              <c:numCache>
                <c:formatCode>h:mm</c:formatCode>
                <c:ptCount val="66"/>
                <c:pt idx="0">
                  <c:v>45475.375</c:v>
                </c:pt>
                <c:pt idx="1">
                  <c:v>45475.3965277778</c:v>
                </c:pt>
                <c:pt idx="2">
                  <c:v>45475.4069444444</c:v>
                </c:pt>
                <c:pt idx="3">
                  <c:v>45475.4097222222</c:v>
                </c:pt>
                <c:pt idx="4">
                  <c:v>45475.4131944444</c:v>
                </c:pt>
                <c:pt idx="5">
                  <c:v>45475.4166666667</c:v>
                </c:pt>
                <c:pt idx="6">
                  <c:v>45475.4215277778</c:v>
                </c:pt>
                <c:pt idx="7">
                  <c:v>45475.4243055556</c:v>
                </c:pt>
                <c:pt idx="8">
                  <c:v>45475.4270833333</c:v>
                </c:pt>
                <c:pt idx="9">
                  <c:v>45475.43125</c:v>
                </c:pt>
                <c:pt idx="10">
                  <c:v>45475.4340277778</c:v>
                </c:pt>
                <c:pt idx="11">
                  <c:v>45475.4375</c:v>
                </c:pt>
                <c:pt idx="12">
                  <c:v>45475.4409722222</c:v>
                </c:pt>
                <c:pt idx="13">
                  <c:v>45475.4444444444</c:v>
                </c:pt>
                <c:pt idx="14">
                  <c:v>45475.4486111111</c:v>
                </c:pt>
                <c:pt idx="15">
                  <c:v>45475.4513888889</c:v>
                </c:pt>
                <c:pt idx="16">
                  <c:v>45475.4548611111</c:v>
                </c:pt>
                <c:pt idx="17">
                  <c:v>45475.4618055556</c:v>
                </c:pt>
                <c:pt idx="18">
                  <c:v>45475.4659722222</c:v>
                </c:pt>
                <c:pt idx="19">
                  <c:v>45475.46875</c:v>
                </c:pt>
                <c:pt idx="20">
                  <c:v>45475.4722222222</c:v>
                </c:pt>
                <c:pt idx="21">
                  <c:v>45475.4756944444</c:v>
                </c:pt>
                <c:pt idx="22">
                  <c:v>45475.4791666667</c:v>
                </c:pt>
                <c:pt idx="23">
                  <c:v>45475.4833333333</c:v>
                </c:pt>
                <c:pt idx="24">
                  <c:v>45475.4861111111</c:v>
                </c:pt>
                <c:pt idx="25">
                  <c:v>45475.4895833333</c:v>
                </c:pt>
                <c:pt idx="26">
                  <c:v>45475.49375</c:v>
                </c:pt>
                <c:pt idx="27">
                  <c:v>45475.4979166667</c:v>
                </c:pt>
                <c:pt idx="28">
                  <c:v>45475.5</c:v>
                </c:pt>
                <c:pt idx="29">
                  <c:v>45475.5034722222</c:v>
                </c:pt>
                <c:pt idx="30">
                  <c:v>45475.5069444444</c:v>
                </c:pt>
                <c:pt idx="31">
                  <c:v>45475.5104166667</c:v>
                </c:pt>
                <c:pt idx="32">
                  <c:v>45475.51875</c:v>
                </c:pt>
                <c:pt idx="33">
                  <c:v>45475.5208333333</c:v>
                </c:pt>
                <c:pt idx="34">
                  <c:v>45475.5243055556</c:v>
                </c:pt>
                <c:pt idx="35">
                  <c:v>45475.5284722222</c:v>
                </c:pt>
                <c:pt idx="36">
                  <c:v>45475.5326388889</c:v>
                </c:pt>
                <c:pt idx="37">
                  <c:v>45475.5423611111</c:v>
                </c:pt>
                <c:pt idx="38">
                  <c:v>45475.5486111111</c:v>
                </c:pt>
                <c:pt idx="39">
                  <c:v>45475.5555555556</c:v>
                </c:pt>
                <c:pt idx="40">
                  <c:v>45475.5625</c:v>
                </c:pt>
                <c:pt idx="41">
                  <c:v>45475.5694444444</c:v>
                </c:pt>
                <c:pt idx="42">
                  <c:v>45475.5784722222</c:v>
                </c:pt>
                <c:pt idx="43">
                  <c:v>45475.5854166667</c:v>
                </c:pt>
                <c:pt idx="44">
                  <c:v>45475.6263888889</c:v>
                </c:pt>
                <c:pt idx="45">
                  <c:v>45475.6590277778</c:v>
                </c:pt>
                <c:pt idx="46">
                  <c:v>45475.6875</c:v>
                </c:pt>
                <c:pt idx="47">
                  <c:v>45475.7090277778</c:v>
                </c:pt>
                <c:pt idx="48">
                  <c:v>45475.7215277778</c:v>
                </c:pt>
                <c:pt idx="49">
                  <c:v>45475.7340277778</c:v>
                </c:pt>
                <c:pt idx="50">
                  <c:v>45475.7541666667</c:v>
                </c:pt>
                <c:pt idx="51">
                  <c:v>45475.78125</c:v>
                </c:pt>
                <c:pt idx="52">
                  <c:v>45475.8041666667</c:v>
                </c:pt>
                <c:pt idx="53">
                  <c:v>45475.8222222222</c:v>
                </c:pt>
                <c:pt idx="54">
                  <c:v>45475.8333333333</c:v>
                </c:pt>
                <c:pt idx="55">
                  <c:v>45475.85625</c:v>
                </c:pt>
                <c:pt idx="56">
                  <c:v>45475.8756944444</c:v>
                </c:pt>
                <c:pt idx="57">
                  <c:v>45475.9069444444</c:v>
                </c:pt>
                <c:pt idx="58">
                  <c:v>45475.9319444444</c:v>
                </c:pt>
                <c:pt idx="59">
                  <c:v>45475.9513888889</c:v>
                </c:pt>
                <c:pt idx="60">
                  <c:v>45475.96875</c:v>
                </c:pt>
                <c:pt idx="61">
                  <c:v>45475.9798611111</c:v>
                </c:pt>
                <c:pt idx="62">
                  <c:v>45475.9875</c:v>
                </c:pt>
                <c:pt idx="63">
                  <c:v>45475.99375</c:v>
                </c:pt>
                <c:pt idx="64">
                  <c:v>45476</c:v>
                </c:pt>
                <c:pt idx="65">
                  <c:v>45476.2548611111</c:v>
                </c:pt>
              </c:numCache>
            </c:numRef>
          </c:xVal>
          <c:yVal>
            <c:numRef>
              <c:f>下载!$E$2:$E$67</c:f>
              <c:numCache>
                <c:formatCode>General</c:formatCode>
                <c:ptCount val="66"/>
                <c:pt idx="0">
                  <c:v>0</c:v>
                </c:pt>
                <c:pt idx="1">
                  <c:v>20</c:v>
                </c:pt>
                <c:pt idx="2">
                  <c:v>26</c:v>
                </c:pt>
                <c:pt idx="3">
                  <c:v>27</c:v>
                </c:pt>
                <c:pt idx="4">
                  <c:v>29</c:v>
                </c:pt>
                <c:pt idx="5">
                  <c:v>31</c:v>
                </c:pt>
                <c:pt idx="6">
                  <c:v>33</c:v>
                </c:pt>
                <c:pt idx="7">
                  <c:v>35</c:v>
                </c:pt>
                <c:pt idx="8">
                  <c:v>36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42</c:v>
                </c:pt>
                <c:pt idx="13">
                  <c:v>43</c:v>
                </c:pt>
                <c:pt idx="14">
                  <c:v>47</c:v>
                </c:pt>
                <c:pt idx="15">
                  <c:v>50</c:v>
                </c:pt>
                <c:pt idx="16">
                  <c:v>58</c:v>
                </c:pt>
                <c:pt idx="17">
                  <c:v>67</c:v>
                </c:pt>
                <c:pt idx="18">
                  <c:v>73</c:v>
                </c:pt>
                <c:pt idx="19">
                  <c:v>78</c:v>
                </c:pt>
                <c:pt idx="20">
                  <c:v>83</c:v>
                </c:pt>
                <c:pt idx="21">
                  <c:v>87</c:v>
                </c:pt>
                <c:pt idx="22">
                  <c:v>92</c:v>
                </c:pt>
                <c:pt idx="23">
                  <c:v>99</c:v>
                </c:pt>
                <c:pt idx="24">
                  <c:v>103</c:v>
                </c:pt>
                <c:pt idx="25">
                  <c:v>109</c:v>
                </c:pt>
                <c:pt idx="26">
                  <c:v>116</c:v>
                </c:pt>
                <c:pt idx="27">
                  <c:v>121</c:v>
                </c:pt>
                <c:pt idx="28">
                  <c:v>124</c:v>
                </c:pt>
                <c:pt idx="29">
                  <c:v>130</c:v>
                </c:pt>
                <c:pt idx="30">
                  <c:v>135</c:v>
                </c:pt>
                <c:pt idx="31">
                  <c:v>140</c:v>
                </c:pt>
                <c:pt idx="32">
                  <c:v>147</c:v>
                </c:pt>
                <c:pt idx="33">
                  <c:v>149</c:v>
                </c:pt>
                <c:pt idx="34">
                  <c:v>151</c:v>
                </c:pt>
                <c:pt idx="35">
                  <c:v>153</c:v>
                </c:pt>
                <c:pt idx="36">
                  <c:v>156</c:v>
                </c:pt>
                <c:pt idx="37">
                  <c:v>161</c:v>
                </c:pt>
                <c:pt idx="38">
                  <c:v>164</c:v>
                </c:pt>
                <c:pt idx="39">
                  <c:v>167</c:v>
                </c:pt>
                <c:pt idx="40">
                  <c:v>169</c:v>
                </c:pt>
                <c:pt idx="41">
                  <c:v>171</c:v>
                </c:pt>
                <c:pt idx="42">
                  <c:v>174</c:v>
                </c:pt>
                <c:pt idx="43">
                  <c:v>177</c:v>
                </c:pt>
                <c:pt idx="44">
                  <c:v>188</c:v>
                </c:pt>
                <c:pt idx="45">
                  <c:v>194</c:v>
                </c:pt>
                <c:pt idx="46">
                  <c:v>201</c:v>
                </c:pt>
                <c:pt idx="47">
                  <c:v>205</c:v>
                </c:pt>
                <c:pt idx="48">
                  <c:v>209</c:v>
                </c:pt>
                <c:pt idx="49">
                  <c:v>212</c:v>
                </c:pt>
                <c:pt idx="50">
                  <c:v>217</c:v>
                </c:pt>
                <c:pt idx="51">
                  <c:v>223</c:v>
                </c:pt>
                <c:pt idx="52">
                  <c:v>229</c:v>
                </c:pt>
                <c:pt idx="53">
                  <c:v>233</c:v>
                </c:pt>
                <c:pt idx="54">
                  <c:v>235</c:v>
                </c:pt>
                <c:pt idx="55">
                  <c:v>240</c:v>
                </c:pt>
                <c:pt idx="56">
                  <c:v>243</c:v>
                </c:pt>
                <c:pt idx="57">
                  <c:v>250</c:v>
                </c:pt>
                <c:pt idx="58">
                  <c:v>255</c:v>
                </c:pt>
                <c:pt idx="59">
                  <c:v>259</c:v>
                </c:pt>
                <c:pt idx="60">
                  <c:v>262</c:v>
                </c:pt>
                <c:pt idx="61">
                  <c:v>263</c:v>
                </c:pt>
                <c:pt idx="62">
                  <c:v>264</c:v>
                </c:pt>
                <c:pt idx="63">
                  <c:v>265</c:v>
                </c:pt>
                <c:pt idx="64">
                  <c:v>266</c:v>
                </c:pt>
                <c:pt idx="65">
                  <c:v>279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1660583"/>
        <c:axId val="919208103"/>
      </c:scatterChart>
      <c:valAx>
        <c:axId val="991660583"/>
        <c:scaling>
          <c:orientation val="minMax"/>
          <c:max val="45476"/>
          <c:min val="45475.375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919208103"/>
        <c:crosses val="autoZero"/>
        <c:crossBetween val="midCat"/>
        <c:majorUnit val="0.020833333"/>
      </c:valAx>
      <c:valAx>
        <c:axId val="919208103"/>
        <c:scaling>
          <c:orientation val="minMax"/>
          <c:max val="27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  <a:r>
                  <a:t>累计下载量（单位：万）</a:t>
                </a:r>
              </a:p>
            </c:rich>
          </c:tx>
          <c:layout>
            <c:manualLayout>
              <c:xMode val="edge"/>
              <c:yMode val="edge"/>
              <c:x val="0.973975792734101"/>
              <c:y val="0.37759870650633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991660583"/>
        <c:crosses val="autoZero"/>
        <c:crossBetween val="midCat"/>
        <c:majorUnit val="30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ayout>
        <c:manualLayout>
          <c:xMode val="edge"/>
          <c:yMode val="edge"/>
          <c:x val="0.409940888939411"/>
          <c:y val="0.181333002358198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defRPr>
          </a:pPr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latin typeface="Microsoft YaHei UI" panose="020B0503020204020204" charset="-122"/>
          <a:ea typeface="Microsoft YaHei UI" panose="020B0503020204020204" charset="-122"/>
          <a:cs typeface="Microsoft YaHei UI" panose="020B0503020204020204" charset="-122"/>
          <a:sym typeface="Microsoft YaHei UI" panose="020B0503020204020204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solidFill>
                  <a:srgbClr val="C00000"/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次日</a:t>
            </a:r>
            <a:r>
              <a:rPr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注册账号的最后登录情况（不是日活）</a:t>
            </a:r>
            <a:endParaRPr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数据包含初始账号，没有进行过数据筛选</a:t>
            </a:r>
            <a:endParaRPr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统计：壁吧专楼吧，墨墨、</a:t>
            </a:r>
            <a:r>
              <a:rPr lang="en-US" altLang="zh-CN"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otter</a:t>
            </a:r>
            <a:r>
              <a:rPr altLang="en-US"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、</a:t>
            </a:r>
            <a:r>
              <a:rPr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个二个一</a:t>
            </a:r>
            <a:endParaRPr>
              <a:solidFill>
                <a:schemeClr val="bg1">
                  <a:lumMod val="7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</c:rich>
      </c:tx>
      <c:layout>
        <c:manualLayout>
          <c:xMode val="edge"/>
          <c:yMode val="edge"/>
          <c:x val="0.513861240138612"/>
          <c:y val="0.003714710252600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75938096247615"/>
          <c:y val="0.0871986292987394"/>
          <c:w val="0.818373259840294"/>
          <c:h val="0.795973565047118"/>
        </c:manualLayout>
      </c:layout>
      <c:barChart>
        <c:barDir val="col"/>
        <c:grouping val="clustered"/>
        <c:varyColors val="0"/>
        <c:ser>
          <c:idx val="2"/>
          <c:order val="2"/>
          <c:tx>
            <c:strRef>
              <c:f>Sheet1!$G$1</c:f>
              <c:strCache>
                <c:ptCount val="1"/>
                <c:pt idx="0">
                  <c:v>绝区零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accent3">
                        <a:lumMod val="50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Sheet1!$C$3:$C$14</c:f>
              <c:strCache>
                <c:ptCount val="12"/>
                <c:pt idx="0">
                  <c:v>开服2天</c:v>
                </c:pt>
                <c:pt idx="1">
                  <c:v>开服3天</c:v>
                </c:pt>
                <c:pt idx="2">
                  <c:v>开服4天</c:v>
                </c:pt>
                <c:pt idx="3">
                  <c:v>开服5天</c:v>
                </c:pt>
                <c:pt idx="4">
                  <c:v>开服6天</c:v>
                </c:pt>
                <c:pt idx="5">
                  <c:v>开服7天</c:v>
                </c:pt>
                <c:pt idx="6">
                  <c:v>开服8天</c:v>
                </c:pt>
                <c:pt idx="7">
                  <c:v>开服9天</c:v>
                </c:pt>
                <c:pt idx="8">
                  <c:v>开服10天</c:v>
                </c:pt>
                <c:pt idx="9">
                  <c:v>开服11天</c:v>
                </c:pt>
                <c:pt idx="10">
                  <c:v>开服12天</c:v>
                </c:pt>
                <c:pt idx="11">
                  <c:v>开服13天</c:v>
                </c:pt>
              </c:strCache>
            </c:strRef>
          </c:cat>
          <c:val>
            <c:numRef>
              <c:f>Sheet1!$G$34:$G$45</c:f>
              <c:numCache>
                <c:formatCode>0"."0,"万"</c:formatCode>
                <c:ptCount val="12"/>
                <c:pt idx="0">
                  <c:v>1700000</c:v>
                </c:pt>
                <c:pt idx="1">
                  <c:v>1230037.78337531</c:v>
                </c:pt>
                <c:pt idx="2">
                  <c:v>1054471.03274559</c:v>
                </c:pt>
                <c:pt idx="3">
                  <c:v>952770.780856423</c:v>
                </c:pt>
                <c:pt idx="4">
                  <c:v>878904.282115868</c:v>
                </c:pt>
                <c:pt idx="5">
                  <c:v>807178.841309823</c:v>
                </c:pt>
                <c:pt idx="6">
                  <c:v>740806.04534005</c:v>
                </c:pt>
                <c:pt idx="7">
                  <c:v>685138.539042821</c:v>
                </c:pt>
                <c:pt idx="8">
                  <c:v>633753.148614608</c:v>
                </c:pt>
                <c:pt idx="9">
                  <c:v>579156.171284634</c:v>
                </c:pt>
                <c:pt idx="10">
                  <c:v>511712.846347607</c:v>
                </c:pt>
                <c:pt idx="11">
                  <c:v>421788.413098237</c:v>
                </c:pt>
              </c:numCache>
            </c:numRef>
          </c:val>
        </c:ser>
        <c:ser>
          <c:idx val="3"/>
          <c:order val="3"/>
          <c:tx>
            <c:strRef>
              <c:f>Sheet1!$H$1</c:f>
              <c:strCache>
                <c:ptCount val="1"/>
                <c:pt idx="0">
                  <c:v>鸣潮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accent4">
                        <a:lumMod val="50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Sheet1!$C$3:$C$14</c:f>
              <c:strCache>
                <c:ptCount val="12"/>
                <c:pt idx="0">
                  <c:v>开服2天</c:v>
                </c:pt>
                <c:pt idx="1">
                  <c:v>开服3天</c:v>
                </c:pt>
                <c:pt idx="2">
                  <c:v>开服4天</c:v>
                </c:pt>
                <c:pt idx="3">
                  <c:v>开服5天</c:v>
                </c:pt>
                <c:pt idx="4">
                  <c:v>开服6天</c:v>
                </c:pt>
                <c:pt idx="5">
                  <c:v>开服7天</c:v>
                </c:pt>
                <c:pt idx="6">
                  <c:v>开服8天</c:v>
                </c:pt>
                <c:pt idx="7">
                  <c:v>开服9天</c:v>
                </c:pt>
                <c:pt idx="8">
                  <c:v>开服10天</c:v>
                </c:pt>
                <c:pt idx="9">
                  <c:v>开服11天</c:v>
                </c:pt>
                <c:pt idx="10">
                  <c:v>开服12天</c:v>
                </c:pt>
                <c:pt idx="11">
                  <c:v>开服13天</c:v>
                </c:pt>
              </c:strCache>
            </c:strRef>
          </c:cat>
          <c:val>
            <c:numRef>
              <c:f>Sheet1!$H$34:$H$45</c:f>
              <c:numCache>
                <c:formatCode>0"."0,"万"</c:formatCode>
                <c:ptCount val="12"/>
                <c:pt idx="0">
                  <c:v>1600000</c:v>
                </c:pt>
                <c:pt idx="1">
                  <c:v>1272601.79434092</c:v>
                </c:pt>
                <c:pt idx="2">
                  <c:v>1091511.38716356</c:v>
                </c:pt>
                <c:pt idx="3">
                  <c:v>951828.847481021</c:v>
                </c:pt>
                <c:pt idx="4">
                  <c:v>902139.406487232</c:v>
                </c:pt>
                <c:pt idx="5">
                  <c:v>857971.014492754</c:v>
                </c:pt>
                <c:pt idx="6">
                  <c:v>822636.300897171</c:v>
                </c:pt>
                <c:pt idx="7">
                  <c:v>788405.79710145</c:v>
                </c:pt>
                <c:pt idx="8">
                  <c:v>723809.523809523</c:v>
                </c:pt>
                <c:pt idx="9">
                  <c:v>612284.334023464</c:v>
                </c:pt>
                <c:pt idx="10">
                  <c:v>430089.717046238</c:v>
                </c:pt>
                <c:pt idx="11">
                  <c:v>305866.114561766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6"/>
        <c:overlap val="0"/>
        <c:axId val="800933586"/>
        <c:axId val="748655046"/>
      </c:barChart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绝区零</c:v>
                </c:pt>
              </c:strCache>
            </c:strRef>
          </c:tx>
          <c:spPr>
            <a:ln w="28575" cap="rnd">
              <a:solidFill>
                <a:srgbClr val="F2BA02"/>
              </a:solidFill>
              <a:round/>
            </a:ln>
            <a:effectLst/>
          </c:spPr>
          <c:marker>
            <c:symbol val="none"/>
          </c:marker>
          <c:dLbls>
            <c:dLbl>
              <c:idx val="10"/>
              <c:layout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layout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accent3"/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Sheet1!$C$3:$C$14</c:f>
              <c:strCache>
                <c:ptCount val="12"/>
                <c:pt idx="0">
                  <c:v>开服2天</c:v>
                </c:pt>
                <c:pt idx="1">
                  <c:v>开服3天</c:v>
                </c:pt>
                <c:pt idx="2">
                  <c:v>开服4天</c:v>
                </c:pt>
                <c:pt idx="3">
                  <c:v>开服5天</c:v>
                </c:pt>
                <c:pt idx="4">
                  <c:v>开服6天</c:v>
                </c:pt>
                <c:pt idx="5">
                  <c:v>开服7天</c:v>
                </c:pt>
                <c:pt idx="6">
                  <c:v>开服8天</c:v>
                </c:pt>
                <c:pt idx="7">
                  <c:v>开服9天</c:v>
                </c:pt>
                <c:pt idx="8">
                  <c:v>开服10天</c:v>
                </c:pt>
                <c:pt idx="9">
                  <c:v>开服11天</c:v>
                </c:pt>
                <c:pt idx="10">
                  <c:v>开服12天</c:v>
                </c:pt>
                <c:pt idx="11">
                  <c:v>开服13天</c:v>
                </c:pt>
              </c:strCache>
            </c:strRef>
          </c:cat>
          <c:val>
            <c:numRef>
              <c:f>Sheet1!$E$34:$E$45</c:f>
              <c:numCache>
                <c:formatCode>0.0%</c:formatCode>
                <c:ptCount val="12"/>
                <c:pt idx="0">
                  <c:v>1</c:v>
                </c:pt>
                <c:pt idx="1">
                  <c:v>0.723551637279597</c:v>
                </c:pt>
                <c:pt idx="2">
                  <c:v>0.620277078085643</c:v>
                </c:pt>
                <c:pt idx="3">
                  <c:v>0.560453400503778</c:v>
                </c:pt>
                <c:pt idx="4">
                  <c:v>0.517002518891687</c:v>
                </c:pt>
                <c:pt idx="5">
                  <c:v>0.474811083123425</c:v>
                </c:pt>
                <c:pt idx="6">
                  <c:v>0.435768261964735</c:v>
                </c:pt>
                <c:pt idx="7">
                  <c:v>0.403022670025189</c:v>
                </c:pt>
                <c:pt idx="8">
                  <c:v>0.372795969773299</c:v>
                </c:pt>
                <c:pt idx="9">
                  <c:v>0.340680100755667</c:v>
                </c:pt>
                <c:pt idx="10">
                  <c:v>0.301007556675063</c:v>
                </c:pt>
                <c:pt idx="11">
                  <c:v>0.248110831234257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鸣潮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0.013271400132714"/>
                  <c:y val="0.0100840336134454"/>
                </c:manualLayout>
              </c:layout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"/>
              <c:layout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layout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accent4"/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Sheet1!$C$3:$C$14</c:f>
              <c:strCache>
                <c:ptCount val="12"/>
                <c:pt idx="0">
                  <c:v>开服2天</c:v>
                </c:pt>
                <c:pt idx="1">
                  <c:v>开服3天</c:v>
                </c:pt>
                <c:pt idx="2">
                  <c:v>开服4天</c:v>
                </c:pt>
                <c:pt idx="3">
                  <c:v>开服5天</c:v>
                </c:pt>
                <c:pt idx="4">
                  <c:v>开服6天</c:v>
                </c:pt>
                <c:pt idx="5">
                  <c:v>开服7天</c:v>
                </c:pt>
                <c:pt idx="6">
                  <c:v>开服8天</c:v>
                </c:pt>
                <c:pt idx="7">
                  <c:v>开服9天</c:v>
                </c:pt>
                <c:pt idx="8">
                  <c:v>开服10天</c:v>
                </c:pt>
                <c:pt idx="9">
                  <c:v>开服11天</c:v>
                </c:pt>
                <c:pt idx="10">
                  <c:v>开服12天</c:v>
                </c:pt>
                <c:pt idx="11">
                  <c:v>开服13天</c:v>
                </c:pt>
              </c:strCache>
            </c:strRef>
          </c:cat>
          <c:val>
            <c:numRef>
              <c:f>Sheet1!$F$34:$F$45</c:f>
              <c:numCache>
                <c:formatCode>0.0%</c:formatCode>
                <c:ptCount val="12"/>
                <c:pt idx="0">
                  <c:v>1</c:v>
                </c:pt>
                <c:pt idx="1">
                  <c:v>0.795376121463078</c:v>
                </c:pt>
                <c:pt idx="2">
                  <c:v>0.682194616977226</c:v>
                </c:pt>
                <c:pt idx="3">
                  <c:v>0.594893029675638</c:v>
                </c:pt>
                <c:pt idx="4">
                  <c:v>0.56383712905452</c:v>
                </c:pt>
                <c:pt idx="5">
                  <c:v>0.536231884057971</c:v>
                </c:pt>
                <c:pt idx="6">
                  <c:v>0.514147688060732</c:v>
                </c:pt>
                <c:pt idx="7">
                  <c:v>0.492753623188406</c:v>
                </c:pt>
                <c:pt idx="8">
                  <c:v>0.452380952380952</c:v>
                </c:pt>
                <c:pt idx="9">
                  <c:v>0.382677708764665</c:v>
                </c:pt>
                <c:pt idx="10">
                  <c:v>0.268806073153899</c:v>
                </c:pt>
                <c:pt idx="11">
                  <c:v>0.191166321601104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0"/>
        <c:axId val="58203894"/>
        <c:axId val="656323005"/>
      </c:lineChart>
      <c:catAx>
        <c:axId val="5820389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656323005"/>
        <c:crosses val="autoZero"/>
        <c:auto val="1"/>
        <c:lblAlgn val="ctr"/>
        <c:lblOffset val="100"/>
        <c:noMultiLvlLbl val="0"/>
      </c:catAx>
      <c:valAx>
        <c:axId val="65632300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  <a:r>
                  <a:t>最后登录累计百分比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58203894"/>
        <c:crosses val="autoZero"/>
        <c:crossBetween val="between"/>
      </c:valAx>
      <c:catAx>
        <c:axId val="800933586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748655046"/>
        <c:crosses val="autoZero"/>
        <c:auto val="1"/>
        <c:lblAlgn val="ctr"/>
        <c:lblOffset val="100"/>
        <c:noMultiLvlLbl val="0"/>
      </c:catAx>
      <c:valAx>
        <c:axId val="748655046"/>
        <c:scaling>
          <c:orientation val="minMax"/>
          <c:max val="2500000"/>
        </c:scaling>
        <c:delete val="0"/>
        <c:axPos val="r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  <a:r>
                  <a:t>最后登录累计账号总量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&quot;.&quot;0,&quot;万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800933586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latin typeface="Microsoft YaHei UI" panose="020B0503020204020204" charset="-122"/>
          <a:ea typeface="Microsoft YaHei UI" panose="020B0503020204020204" charset="-122"/>
          <a:cs typeface="Microsoft YaHei UI" panose="020B0503020204020204" charset="-122"/>
          <a:sym typeface="Microsoft YaHei UI" panose="020B0503020204020204" charset="-122"/>
        </a:defRPr>
      </a:pPr>
    </a:p>
  </c:txPr>
  <c:externalData r:id="rId1">
    <c:autoUpdate val="0"/>
  </c:externalData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541909681719713"/>
          <c:y val="0.118932421772285"/>
          <c:w val="0.874543131700272"/>
          <c:h val="0.794031028135682"/>
        </c:manualLayout>
      </c:layout>
      <c:lineChart>
        <c:grouping val="standard"/>
        <c:varyColors val="0"/>
        <c:ser>
          <c:idx val="0"/>
          <c:order val="0"/>
          <c:tx>
            <c:strRef>
              <c:f>下载!$N$1</c:f>
              <c:strCache>
                <c:ptCount val="1"/>
                <c:pt idx="0">
                  <c:v>B每10分钟下载</c:v>
                </c:pt>
              </c:strCache>
            </c:strRef>
          </c:tx>
          <c:spPr>
            <a:ln w="19050" cap="rnd">
              <a:solidFill>
                <a:srgbClr val="F77398"/>
              </a:solidFill>
              <a:round/>
            </a:ln>
            <a:effectLst/>
            <a:sp3d contourW="19050"/>
          </c:spPr>
          <c:marker>
            <c:symbol val="x"/>
            <c:size val="6"/>
            <c:spPr>
              <a:noFill/>
              <a:ln w="9525">
                <a:solidFill>
                  <a:srgbClr val="F77398"/>
                </a:solidFill>
              </a:ln>
              <a:effectLst/>
            </c:spPr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layout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8"/>
              <c:delete val="1"/>
            </c:dLbl>
            <c:dLbl>
              <c:idx val="9"/>
              <c:delete val="1"/>
            </c:dLbl>
            <c:dLbl>
              <c:idx val="10"/>
              <c:delete val="1"/>
            </c:dLbl>
            <c:dLbl>
              <c:idx val="11"/>
              <c:delete val="1"/>
            </c:dLbl>
            <c:dLbl>
              <c:idx val="12"/>
              <c:delete val="1"/>
            </c:dLbl>
            <c:dLbl>
              <c:idx val="13"/>
              <c:delete val="1"/>
            </c:dLbl>
            <c:dLbl>
              <c:idx val="14"/>
              <c:delete val="1"/>
            </c:dLbl>
            <c:dLbl>
              <c:idx val="15"/>
              <c:delete val="1"/>
            </c:dLbl>
            <c:dLbl>
              <c:idx val="16"/>
              <c:delete val="1"/>
            </c:dLbl>
            <c:dLbl>
              <c:idx val="17"/>
              <c:delete val="1"/>
            </c:dLbl>
            <c:dLbl>
              <c:idx val="18"/>
              <c:delete val="1"/>
            </c:dLbl>
            <c:dLbl>
              <c:idx val="19"/>
              <c:delete val="1"/>
            </c:dLbl>
            <c:dLbl>
              <c:idx val="20"/>
              <c:delete val="1"/>
            </c:dLbl>
            <c:dLbl>
              <c:idx val="21"/>
              <c:delete val="1"/>
            </c:dLbl>
            <c:dLbl>
              <c:idx val="22"/>
              <c:delete val="1"/>
            </c:dLbl>
            <c:dLbl>
              <c:idx val="23"/>
              <c:delete val="1"/>
            </c:dLbl>
            <c:dLbl>
              <c:idx val="24"/>
              <c:delete val="1"/>
            </c:dLbl>
            <c:dLbl>
              <c:idx val="25"/>
              <c:delete val="1"/>
            </c:dLbl>
            <c:dLbl>
              <c:idx val="26"/>
              <c:delete val="1"/>
            </c:dLbl>
            <c:dLbl>
              <c:idx val="27"/>
              <c:delete val="1"/>
            </c:dLbl>
            <c:dLbl>
              <c:idx val="28"/>
              <c:delete val="1"/>
            </c:dLbl>
            <c:dLbl>
              <c:idx val="29"/>
              <c:delete val="1"/>
            </c:dLbl>
            <c:dLbl>
              <c:idx val="30"/>
              <c:delete val="1"/>
            </c:dLbl>
            <c:dLbl>
              <c:idx val="31"/>
              <c:delete val="1"/>
            </c:dLbl>
            <c:dLbl>
              <c:idx val="32"/>
              <c:delete val="1"/>
            </c:dLbl>
            <c:dLbl>
              <c:idx val="33"/>
              <c:delete val="1"/>
            </c:dLbl>
            <c:dLbl>
              <c:idx val="34"/>
              <c:delete val="1"/>
            </c:dLbl>
            <c:dLbl>
              <c:idx val="35"/>
              <c:delete val="1"/>
            </c:dLbl>
            <c:dLbl>
              <c:idx val="36"/>
              <c:delete val="1"/>
            </c:dLbl>
            <c:dLbl>
              <c:idx val="37"/>
              <c:delete val="1"/>
            </c:dLbl>
            <c:dLbl>
              <c:idx val="38"/>
              <c:delete val="1"/>
            </c:dLbl>
            <c:dLbl>
              <c:idx val="39"/>
              <c:delete val="1"/>
            </c:dLbl>
            <c:dLbl>
              <c:idx val="40"/>
              <c:delete val="1"/>
            </c:dLbl>
            <c:dLbl>
              <c:idx val="41"/>
              <c:delete val="1"/>
            </c:dLbl>
            <c:dLbl>
              <c:idx val="42"/>
              <c:delete val="1"/>
            </c:dLbl>
            <c:dLbl>
              <c:idx val="43"/>
              <c:delete val="1"/>
            </c:dLbl>
            <c:dLbl>
              <c:idx val="44"/>
              <c:delete val="1"/>
            </c:dLbl>
            <c:dLbl>
              <c:idx val="45"/>
              <c:delete val="1"/>
            </c:dLbl>
            <c:dLbl>
              <c:idx val="46"/>
              <c:delete val="1"/>
            </c:dLbl>
            <c:dLbl>
              <c:idx val="47"/>
              <c:delete val="1"/>
            </c:dLbl>
            <c:dLbl>
              <c:idx val="48"/>
              <c:delete val="1"/>
            </c:dLbl>
            <c:dLbl>
              <c:idx val="49"/>
              <c:delete val="1"/>
            </c:dLbl>
            <c:dLbl>
              <c:idx val="50"/>
              <c:delete val="1"/>
            </c:dLbl>
            <c:dLbl>
              <c:idx val="51"/>
              <c:delete val="1"/>
            </c:dLbl>
            <c:dLbl>
              <c:idx val="52"/>
              <c:delete val="1"/>
            </c:dLbl>
            <c:dLbl>
              <c:idx val="53"/>
              <c:delete val="1"/>
            </c:dLbl>
            <c:dLbl>
              <c:idx val="54"/>
              <c:delete val="1"/>
            </c:dLbl>
            <c:dLbl>
              <c:idx val="55"/>
              <c:delete val="1"/>
            </c:dLbl>
            <c:dLbl>
              <c:idx val="56"/>
              <c:delete val="1"/>
            </c:dLbl>
            <c:dLbl>
              <c:idx val="57"/>
              <c:delete val="1"/>
            </c:dLbl>
            <c:dLbl>
              <c:idx val="58"/>
              <c:delete val="1"/>
            </c:dLbl>
            <c:dLbl>
              <c:idx val="59"/>
              <c:delete val="1"/>
            </c:dLbl>
            <c:dLbl>
              <c:idx val="60"/>
              <c:delete val="1"/>
            </c:dLbl>
            <c:dLbl>
              <c:idx val="61"/>
              <c:delete val="1"/>
            </c:dLbl>
            <c:dLbl>
              <c:idx val="62"/>
              <c:delete val="1"/>
            </c:dLbl>
            <c:dLbl>
              <c:idx val="63"/>
              <c:delete val="1"/>
            </c:dLbl>
            <c:dLbl>
              <c:idx val="64"/>
              <c:delete val="1"/>
            </c:dLbl>
            <c:dLbl>
              <c:idx val="65"/>
              <c:delete val="1"/>
            </c:dLbl>
            <c:dLbl>
              <c:idx val="66"/>
              <c:delete val="1"/>
            </c:dLbl>
            <c:dLbl>
              <c:idx val="67"/>
              <c:delete val="1"/>
            </c:dLbl>
            <c:dLbl>
              <c:idx val="68"/>
              <c:delete val="1"/>
            </c:dLbl>
            <c:dLbl>
              <c:idx val="69"/>
              <c:delete val="1"/>
            </c:dLbl>
            <c:dLbl>
              <c:idx val="70"/>
              <c:delete val="1"/>
            </c:dLbl>
            <c:dLbl>
              <c:idx val="71"/>
              <c:delete val="1"/>
            </c:dLbl>
            <c:dLbl>
              <c:idx val="72"/>
              <c:delete val="1"/>
            </c:dLbl>
            <c:dLbl>
              <c:idx val="73"/>
              <c:delete val="1"/>
            </c:dLbl>
            <c:dLbl>
              <c:idx val="74"/>
              <c:delete val="1"/>
            </c:dLbl>
            <c:dLbl>
              <c:idx val="75"/>
              <c:delete val="1"/>
            </c:dLbl>
            <c:dLbl>
              <c:idx val="76"/>
              <c:delete val="1"/>
            </c:dLbl>
            <c:dLbl>
              <c:idx val="77"/>
              <c:delete val="1"/>
            </c:dLbl>
            <c:dLbl>
              <c:idx val="78"/>
              <c:delete val="1"/>
            </c:dLbl>
            <c:dLbl>
              <c:idx val="79"/>
              <c:delete val="1"/>
            </c:dLbl>
            <c:dLbl>
              <c:idx val="80"/>
              <c:delete val="1"/>
            </c:dLbl>
            <c:dLbl>
              <c:idx val="81"/>
              <c:delete val="1"/>
            </c:dLbl>
            <c:dLbl>
              <c:idx val="82"/>
              <c:delete val="1"/>
            </c:dLbl>
            <c:dLbl>
              <c:idx val="83"/>
              <c:delete val="1"/>
            </c:dLbl>
            <c:dLbl>
              <c:idx val="84"/>
              <c:delete val="1"/>
            </c:dLbl>
            <c:dLbl>
              <c:idx val="85"/>
              <c:delete val="1"/>
            </c:dLbl>
            <c:dLbl>
              <c:idx val="86"/>
              <c:delete val="1"/>
            </c:dLbl>
            <c:dLbl>
              <c:idx val="87"/>
              <c:delete val="1"/>
            </c:dLbl>
            <c:dLbl>
              <c:idx val="88"/>
              <c:delete val="1"/>
            </c:dLbl>
            <c:dLbl>
              <c:idx val="89"/>
              <c:delete val="1"/>
            </c:dLbl>
            <c:dLbl>
              <c:idx val="90"/>
              <c:layout>
                <c:manualLayout>
                  <c:x val="0.0279953341109815"/>
                  <c:y val="0.0694188798317118"/>
                </c:manualLayout>
              </c:layout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下载!$M$2:$M$92</c:f>
              <c:numCache>
                <c:formatCode>h:mm</c:formatCode>
                <c:ptCount val="91"/>
                <c:pt idx="0" c:formatCode="h:mm">
                  <c:v>0.375</c:v>
                </c:pt>
                <c:pt idx="1" c:formatCode="h:mm">
                  <c:v>0.381944444444444</c:v>
                </c:pt>
                <c:pt idx="2" c:formatCode="h:mm">
                  <c:v>0.388888888888889</c:v>
                </c:pt>
                <c:pt idx="3" c:formatCode="h:mm">
                  <c:v>0.395833333333333</c:v>
                </c:pt>
                <c:pt idx="4" c:formatCode="h:mm">
                  <c:v>0.402777777777778</c:v>
                </c:pt>
                <c:pt idx="5" c:formatCode="h:mm">
                  <c:v>0.409722222222222</c:v>
                </c:pt>
                <c:pt idx="6" c:formatCode="h:mm">
                  <c:v>0.416666666666667</c:v>
                </c:pt>
                <c:pt idx="7" c:formatCode="h:mm">
                  <c:v>0.423611111111111</c:v>
                </c:pt>
                <c:pt idx="8" c:formatCode="h:mm">
                  <c:v>0.430555555555556</c:v>
                </c:pt>
                <c:pt idx="9" c:formatCode="h:mm">
                  <c:v>0.4375</c:v>
                </c:pt>
                <c:pt idx="10" c:formatCode="h:mm">
                  <c:v>0.444444444444444</c:v>
                </c:pt>
                <c:pt idx="11" c:formatCode="h:mm">
                  <c:v>0.451388888888889</c:v>
                </c:pt>
                <c:pt idx="12" c:formatCode="h:mm">
                  <c:v>0.458333333333333</c:v>
                </c:pt>
                <c:pt idx="13" c:formatCode="h:mm">
                  <c:v>0.465277777777778</c:v>
                </c:pt>
                <c:pt idx="14" c:formatCode="h:mm">
                  <c:v>0.472222222222222</c:v>
                </c:pt>
                <c:pt idx="15" c:formatCode="h:mm">
                  <c:v>0.479166666666667</c:v>
                </c:pt>
                <c:pt idx="16" c:formatCode="h:mm">
                  <c:v>0.486111111111111</c:v>
                </c:pt>
                <c:pt idx="17" c:formatCode="h:mm">
                  <c:v>0.493055555555556</c:v>
                </c:pt>
                <c:pt idx="18" c:formatCode="h:mm">
                  <c:v>0.5</c:v>
                </c:pt>
                <c:pt idx="19" c:formatCode="h:mm">
                  <c:v>0.506944444444444</c:v>
                </c:pt>
                <c:pt idx="20" c:formatCode="h:mm">
                  <c:v>0.513888888888889</c:v>
                </c:pt>
                <c:pt idx="21" c:formatCode="h:mm">
                  <c:v>0.520833333333333</c:v>
                </c:pt>
                <c:pt idx="22" c:formatCode="h:mm">
                  <c:v>0.527777777777778</c:v>
                </c:pt>
                <c:pt idx="23" c:formatCode="h:mm">
                  <c:v>0.534722222222222</c:v>
                </c:pt>
                <c:pt idx="24" c:formatCode="h:mm">
                  <c:v>0.541666666666667</c:v>
                </c:pt>
                <c:pt idx="25" c:formatCode="h:mm">
                  <c:v>0.548611111111111</c:v>
                </c:pt>
                <c:pt idx="26" c:formatCode="h:mm">
                  <c:v>0.555555555555556</c:v>
                </c:pt>
                <c:pt idx="27" c:formatCode="h:mm">
                  <c:v>0.5625</c:v>
                </c:pt>
                <c:pt idx="28" c:formatCode="h:mm">
                  <c:v>0.569444444444444</c:v>
                </c:pt>
                <c:pt idx="29" c:formatCode="h:mm">
                  <c:v>0.576388888888889</c:v>
                </c:pt>
                <c:pt idx="30" c:formatCode="h:mm">
                  <c:v>0.583333333333333</c:v>
                </c:pt>
                <c:pt idx="31" c:formatCode="h:mm">
                  <c:v>0.590277777777778</c:v>
                </c:pt>
                <c:pt idx="32" c:formatCode="h:mm">
                  <c:v>0.597222222222222</c:v>
                </c:pt>
                <c:pt idx="33" c:formatCode="h:mm">
                  <c:v>0.604166666666667</c:v>
                </c:pt>
                <c:pt idx="34" c:formatCode="h:mm">
                  <c:v>0.611111111111111</c:v>
                </c:pt>
                <c:pt idx="35" c:formatCode="h:mm">
                  <c:v>0.618055555555556</c:v>
                </c:pt>
                <c:pt idx="36" c:formatCode="h:mm">
                  <c:v>0.625</c:v>
                </c:pt>
                <c:pt idx="37" c:formatCode="h:mm">
                  <c:v>0.631944444444445</c:v>
                </c:pt>
                <c:pt idx="38" c:formatCode="h:mm">
                  <c:v>0.638888888888889</c:v>
                </c:pt>
                <c:pt idx="39" c:formatCode="h:mm">
                  <c:v>0.645833333333334</c:v>
                </c:pt>
                <c:pt idx="40" c:formatCode="h:mm">
                  <c:v>0.652777777777778</c:v>
                </c:pt>
                <c:pt idx="41" c:formatCode="h:mm">
                  <c:v>0.659722222222223</c:v>
                </c:pt>
                <c:pt idx="42" c:formatCode="h:mm">
                  <c:v>0.666666666666667</c:v>
                </c:pt>
                <c:pt idx="43" c:formatCode="h:mm">
                  <c:v>0.673611111111112</c:v>
                </c:pt>
                <c:pt idx="44" c:formatCode="h:mm">
                  <c:v>0.680555555555556</c:v>
                </c:pt>
                <c:pt idx="45" c:formatCode="h:mm">
                  <c:v>0.6875</c:v>
                </c:pt>
                <c:pt idx="46" c:formatCode="h:mm">
                  <c:v>0.694444444444444</c:v>
                </c:pt>
                <c:pt idx="47" c:formatCode="h:mm">
                  <c:v>0.701388888888889</c:v>
                </c:pt>
                <c:pt idx="48" c:formatCode="h:mm">
                  <c:v>0.708333333333333</c:v>
                </c:pt>
                <c:pt idx="49" c:formatCode="h:mm">
                  <c:v>0.715277777777778</c:v>
                </c:pt>
                <c:pt idx="50" c:formatCode="h:mm">
                  <c:v>0.722222222222222</c:v>
                </c:pt>
                <c:pt idx="51" c:formatCode="h:mm">
                  <c:v>0.729166666666667</c:v>
                </c:pt>
                <c:pt idx="52" c:formatCode="h:mm">
                  <c:v>0.736111111111111</c:v>
                </c:pt>
                <c:pt idx="53" c:formatCode="h:mm">
                  <c:v>0.743055555555556</c:v>
                </c:pt>
                <c:pt idx="54" c:formatCode="h:mm">
                  <c:v>0.75</c:v>
                </c:pt>
                <c:pt idx="55" c:formatCode="h:mm">
                  <c:v>0.756944444444445</c:v>
                </c:pt>
                <c:pt idx="56" c:formatCode="h:mm">
                  <c:v>0.763888888888888</c:v>
                </c:pt>
                <c:pt idx="57" c:formatCode="h:mm">
                  <c:v>0.770833333333333</c:v>
                </c:pt>
                <c:pt idx="58" c:formatCode="h:mm">
                  <c:v>0.777777777777777</c:v>
                </c:pt>
                <c:pt idx="59" c:formatCode="h:mm">
                  <c:v>0.784722222222222</c:v>
                </c:pt>
                <c:pt idx="60" c:formatCode="h:mm">
                  <c:v>0.791666666666666</c:v>
                </c:pt>
                <c:pt idx="61" c:formatCode="h:mm">
                  <c:v>0.798611111111111</c:v>
                </c:pt>
                <c:pt idx="62" c:formatCode="h:mm">
                  <c:v>0.805555555555555</c:v>
                </c:pt>
                <c:pt idx="63" c:formatCode="h:mm">
                  <c:v>0.8125</c:v>
                </c:pt>
                <c:pt idx="64" c:formatCode="h:mm">
                  <c:v>0.819444444444444</c:v>
                </c:pt>
                <c:pt idx="65" c:formatCode="h:mm">
                  <c:v>0.826388888888889</c:v>
                </c:pt>
                <c:pt idx="66" c:formatCode="h:mm">
                  <c:v>0.833333333333333</c:v>
                </c:pt>
                <c:pt idx="67" c:formatCode="h:mm">
                  <c:v>0.840277777777778</c:v>
                </c:pt>
                <c:pt idx="68" c:formatCode="h:mm">
                  <c:v>0.847222222222222</c:v>
                </c:pt>
                <c:pt idx="69" c:formatCode="h:mm">
                  <c:v>0.854166666666667</c:v>
                </c:pt>
                <c:pt idx="70" c:formatCode="h:mm">
                  <c:v>0.861111111111111</c:v>
                </c:pt>
                <c:pt idx="71" c:formatCode="h:mm">
                  <c:v>0.868055555555556</c:v>
                </c:pt>
                <c:pt idx="72" c:formatCode="h:mm">
                  <c:v>0.875</c:v>
                </c:pt>
                <c:pt idx="73" c:formatCode="h:mm">
                  <c:v>0.881944444444445</c:v>
                </c:pt>
                <c:pt idx="74" c:formatCode="h:mm">
                  <c:v>0.888888888888888</c:v>
                </c:pt>
                <c:pt idx="75" c:formatCode="h:mm">
                  <c:v>0.895833333333333</c:v>
                </c:pt>
                <c:pt idx="76" c:formatCode="h:mm">
                  <c:v>0.902777777777777</c:v>
                </c:pt>
                <c:pt idx="77" c:formatCode="h:mm">
                  <c:v>0.909722222222222</c:v>
                </c:pt>
                <c:pt idx="78" c:formatCode="h:mm">
                  <c:v>0.916666666666666</c:v>
                </c:pt>
                <c:pt idx="79" c:formatCode="h:mm">
                  <c:v>0.923611111111111</c:v>
                </c:pt>
                <c:pt idx="80" c:formatCode="h:mm">
                  <c:v>0.930555555555555</c:v>
                </c:pt>
                <c:pt idx="81" c:formatCode="h:mm">
                  <c:v>0.9375</c:v>
                </c:pt>
                <c:pt idx="82" c:formatCode="h:mm">
                  <c:v>0.944444444444444</c:v>
                </c:pt>
                <c:pt idx="83" c:formatCode="h:mm">
                  <c:v>0.951388888888889</c:v>
                </c:pt>
                <c:pt idx="84" c:formatCode="h:mm">
                  <c:v>0.958333333333333</c:v>
                </c:pt>
                <c:pt idx="85" c:formatCode="h:mm">
                  <c:v>0.965277777777778</c:v>
                </c:pt>
                <c:pt idx="86" c:formatCode="h:mm">
                  <c:v>0.972222222222222</c:v>
                </c:pt>
                <c:pt idx="87" c:formatCode="h:mm">
                  <c:v>0.979166666666667</c:v>
                </c:pt>
                <c:pt idx="88" c:formatCode="h:mm">
                  <c:v>0.986111111111111</c:v>
                </c:pt>
                <c:pt idx="89" c:formatCode="h:mm">
                  <c:v>0.993055555555556</c:v>
                </c:pt>
                <c:pt idx="90" c:formatCode="h:mm">
                  <c:v>1</c:v>
                </c:pt>
              </c:numCache>
            </c:numRef>
          </c:cat>
          <c:val>
            <c:numRef>
              <c:f>下载!$N$2:$N$92</c:f>
              <c:numCache>
                <c:formatCode>General</c:formatCode>
                <c:ptCount val="91"/>
                <c:pt idx="0">
                  <c:v>0</c:v>
                </c:pt>
                <c:pt idx="1" c:formatCode="0.0_ ">
                  <c:v>11.1290322594019</c:v>
                </c:pt>
                <c:pt idx="2" c:formatCode="0.0_ ">
                  <c:v>11.1290322594019</c:v>
                </c:pt>
                <c:pt idx="3" c:formatCode="0.0_ ">
                  <c:v>11.1290322594019</c:v>
                </c:pt>
                <c:pt idx="4" c:formatCode="0.0_ ">
                  <c:v>7.47290322297858</c:v>
                </c:pt>
                <c:pt idx="5" c:formatCode="0.0_ ">
                  <c:v>6.84000000317115</c:v>
                </c:pt>
                <c:pt idx="6" c:formatCode="0.0_ ">
                  <c:v>6.6999999989057</c:v>
                </c:pt>
                <c:pt idx="7" c:formatCode="0.0_ ">
                  <c:v>4.64999999836977</c:v>
                </c:pt>
                <c:pt idx="8" c:formatCode="0.0_ ">
                  <c:v>2.94999999942083</c:v>
                </c:pt>
                <c:pt idx="9" c:formatCode="0.0_ ">
                  <c:v>3.10000000094878</c:v>
                </c:pt>
                <c:pt idx="10" c:formatCode="0.0_ ">
                  <c:v>3.59999999937137</c:v>
                </c:pt>
                <c:pt idx="11" c:formatCode="0.0_ ">
                  <c:v>3.69999999946449</c:v>
                </c:pt>
                <c:pt idx="12" c:formatCode="0.0_ ">
                  <c:v>4.75000000227591</c:v>
                </c:pt>
                <c:pt idx="13" c:formatCode="0.0_ ">
                  <c:v>4.13333333357975</c:v>
                </c:pt>
                <c:pt idx="14" c:formatCode="0.0_ ">
                  <c:v>4.91666666796858</c:v>
                </c:pt>
                <c:pt idx="15" c:formatCode="0.0_ ">
                  <c:v>5.39999999937135</c:v>
                </c:pt>
                <c:pt idx="16" c:formatCode="0.0_ ">
                  <c:v>6.39999999922002</c:v>
                </c:pt>
                <c:pt idx="17" c:formatCode="0.0_ ">
                  <c:v>6.51666666385329</c:v>
                </c:pt>
                <c:pt idx="18" c:formatCode="0.0_ ">
                  <c:v>5.98333333472643</c:v>
                </c:pt>
                <c:pt idx="19" c:formatCode="0.0_ ">
                  <c:v>6.39999999883586</c:v>
                </c:pt>
                <c:pt idx="20" c:formatCode="0.0_ ">
                  <c:v>6.3416666677925</c:v>
                </c:pt>
                <c:pt idx="21" c:formatCode="0.0_ ">
                  <c:v>6.35833333109572</c:v>
                </c:pt>
                <c:pt idx="22" c:formatCode="0.0_ ">
                  <c:v>5.31666666993019</c:v>
                </c:pt>
                <c:pt idx="23" c:formatCode="0.0_ ">
                  <c:v>4.65476190516142</c:v>
                </c:pt>
                <c:pt idx="24" c:formatCode="0.0_ ">
                  <c:v>3.65714285776629</c:v>
                </c:pt>
                <c:pt idx="25" c:formatCode="0.0_ ">
                  <c:v>3.65714285776629</c:v>
                </c:pt>
                <c:pt idx="26" c:formatCode="0.0_ ">
                  <c:v>3.59999999958089</c:v>
                </c:pt>
                <c:pt idx="27" c:formatCode="0.0_ ">
                  <c:v>2.99999999965075</c:v>
                </c:pt>
                <c:pt idx="28" c:formatCode="0.0_ ">
                  <c:v>2.89999999966241</c:v>
                </c:pt>
                <c:pt idx="29" c:formatCode="0.0_ ">
                  <c:v>2.61538461529092</c:v>
                </c:pt>
                <c:pt idx="30" c:formatCode="0.0_ ">
                  <c:v>1.41461538451394</c:v>
                </c:pt>
                <c:pt idx="31" c:formatCode="0.0_ ">
                  <c:v>1.72932203403388</c:v>
                </c:pt>
                <c:pt idx="32" c:formatCode="0.0_ ">
                  <c:v>2.08474576295045</c:v>
                </c:pt>
                <c:pt idx="33" c:formatCode="0.0_ ">
                  <c:v>2.08474576295045</c:v>
                </c:pt>
                <c:pt idx="34" c:formatCode="0.0_ ">
                  <c:v>2.08474576295045</c:v>
                </c:pt>
                <c:pt idx="35" c:formatCode="0.0_ ">
                  <c:v>2.08474576295045</c:v>
                </c:pt>
                <c:pt idx="36" c:formatCode="0.0_ ">
                  <c:v>2.08474576295045</c:v>
                </c:pt>
                <c:pt idx="37" c:formatCode="0.0_ ">
                  <c:v>1.67652362050048</c:v>
                </c:pt>
                <c:pt idx="38" c:formatCode="0.0_ ">
                  <c:v>1.57446808488799</c:v>
                </c:pt>
                <c:pt idx="39" c:formatCode="0.0_ ">
                  <c:v>1.57446808488799</c:v>
                </c:pt>
                <c:pt idx="40" c:formatCode="0.0_ ">
                  <c:v>1.57446808488799</c:v>
                </c:pt>
                <c:pt idx="41" c:formatCode="0.0_ ">
                  <c:v>1.67208095492487</c:v>
                </c:pt>
                <c:pt idx="42" c:formatCode="0.0_ ">
                  <c:v>1.68292682937341</c:v>
                </c:pt>
                <c:pt idx="43" c:formatCode="0.0_ ">
                  <c:v>1.68292682937341</c:v>
                </c:pt>
                <c:pt idx="44" c:formatCode="0.0_ ">
                  <c:v>1.68292682937341</c:v>
                </c:pt>
                <c:pt idx="45" c:formatCode="0.0_ ">
                  <c:v>1.68292682937341</c:v>
                </c:pt>
                <c:pt idx="46" c:formatCode="0.0_ ">
                  <c:v>1.32258064532023</c:v>
                </c:pt>
                <c:pt idx="47" c:formatCode="0.0_ ">
                  <c:v>1.32258064532023</c:v>
                </c:pt>
                <c:pt idx="48" c:formatCode="0.0_ ">
                  <c:v>1.63225806400815</c:v>
                </c:pt>
                <c:pt idx="49" c:formatCode="0.0_ ">
                  <c:v>1.67222222173845</c:v>
                </c:pt>
                <c:pt idx="50" c:formatCode="0.0_ ">
                  <c:v>1.7222222226232</c:v>
                </c:pt>
                <c:pt idx="51" c:formatCode="0.0_ ">
                  <c:v>1.7222222226232</c:v>
                </c:pt>
                <c:pt idx="52" c:formatCode="0.0_ ">
                  <c:v>1.73314176234733</c:v>
                </c:pt>
                <c:pt idx="53" c:formatCode="0.0_ ">
                  <c:v>1.75862068837031</c:v>
                </c:pt>
                <c:pt idx="54" c:formatCode="0.0_ ">
                  <c:v>1.75862068837031</c:v>
                </c:pt>
                <c:pt idx="55" c:formatCode="0.0_ ">
                  <c:v>1.77312113190957</c:v>
                </c:pt>
                <c:pt idx="56" c:formatCode="0.0_ ">
                  <c:v>1.79487179721847</c:v>
                </c:pt>
                <c:pt idx="57" c:formatCode="0.0_ ">
                  <c:v>1.79487179721847</c:v>
                </c:pt>
                <c:pt idx="58" c:formatCode="0.0_ ">
                  <c:v>1.79487179721847</c:v>
                </c:pt>
                <c:pt idx="59" c:formatCode="0.0_ ">
                  <c:v>1.67016317028973</c:v>
                </c:pt>
                <c:pt idx="60" c:formatCode="0.0_ ">
                  <c:v>1.54545454336099</c:v>
                </c:pt>
                <c:pt idx="61" c:formatCode="0.0_ ">
                  <c:v>1.54545454336099</c:v>
                </c:pt>
                <c:pt idx="62" c:formatCode="0.0_ ">
                  <c:v>1.52097902009684</c:v>
                </c:pt>
                <c:pt idx="63" c:formatCode="0.0_ ">
                  <c:v>1.42307692704022</c:v>
                </c:pt>
                <c:pt idx="64" c:formatCode="0.0_ ">
                  <c:v>1.42307692704022</c:v>
                </c:pt>
                <c:pt idx="65" c:formatCode="0.0_ ">
                  <c:v>1.31923077180926</c:v>
                </c:pt>
                <c:pt idx="66" c:formatCode="0.0_ ">
                  <c:v>1.25000000165528</c:v>
                </c:pt>
                <c:pt idx="67" c:formatCode="0.0_ ">
                  <c:v>1.27272727100317</c:v>
                </c:pt>
                <c:pt idx="68" c:formatCode="0.0_ ">
                  <c:v>1.27272727100317</c:v>
                </c:pt>
                <c:pt idx="69" c:formatCode="0.0_ ">
                  <c:v>1.27272727100317</c:v>
                </c:pt>
                <c:pt idx="70" c:formatCode="0.0_ ">
                  <c:v>1.1818181828842</c:v>
                </c:pt>
                <c:pt idx="71" c:formatCode="0.0_ ">
                  <c:v>1.14285714511892</c:v>
                </c:pt>
                <c:pt idx="72" c:formatCode="0.0_ ">
                  <c:v>1.14285714511892</c:v>
                </c:pt>
                <c:pt idx="73" c:formatCode="0.0_ ">
                  <c:v>1.21428571451189</c:v>
                </c:pt>
                <c:pt idx="74" c:formatCode="0.0_ ">
                  <c:v>1.22222222222222</c:v>
                </c:pt>
                <c:pt idx="75" c:formatCode="0.0_ ">
                  <c:v>1.22222222222222</c:v>
                </c:pt>
                <c:pt idx="76" c:formatCode="0.0_ ">
                  <c:v>1.22222222222222</c:v>
                </c:pt>
                <c:pt idx="77" c:formatCode="0.0_ ">
                  <c:v>1.23333333344975</c:v>
                </c:pt>
                <c:pt idx="78" c:formatCode="0.0_ ">
                  <c:v>1.25000000029104</c:v>
                </c:pt>
                <c:pt idx="79" c:formatCode="0.0_ ">
                  <c:v>1.25000000029104</c:v>
                </c:pt>
                <c:pt idx="80" c:formatCode="0.0_ ">
                  <c:v>1.25000000029104</c:v>
                </c:pt>
                <c:pt idx="81" c:formatCode="0.0_ ">
                  <c:v>1.25000000029104</c:v>
                </c:pt>
                <c:pt idx="82" c:formatCode="0.0_ ">
                  <c:v>1.25000000029104</c:v>
                </c:pt>
                <c:pt idx="83" c:formatCode="0.0_ ">
                  <c:v>1.25000000029104</c:v>
                </c:pt>
                <c:pt idx="84" c:formatCode="0.0_ ">
                  <c:v>1.08000000055321</c:v>
                </c:pt>
                <c:pt idx="85" c:formatCode="0.0_ ">
                  <c:v>1.08000000055321</c:v>
                </c:pt>
                <c:pt idx="86" c:formatCode="0.0_ ">
                  <c:v>0.977500000855958</c:v>
                </c:pt>
                <c:pt idx="87" c:formatCode="0.0_ ">
                  <c:v>0.875000001158702</c:v>
                </c:pt>
                <c:pt idx="88" c:formatCode="0.0_ ">
                  <c:v>0.823863634780594</c:v>
                </c:pt>
                <c:pt idx="89" c:formatCode="0.0_ ">
                  <c:v>0.785858585625937</c:v>
                </c:pt>
                <c:pt idx="90" c:formatCode="0.0_ ">
                  <c:v>0.777777777958856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下载!$O$1</c:f>
              <c:strCache>
                <c:ptCount val="1"/>
                <c:pt idx="0">
                  <c:v>tap每10分钟下载</c:v>
                </c:pt>
              </c:strCache>
            </c:strRef>
          </c:tx>
          <c:spPr>
            <a:ln w="19050" cap="rnd">
              <a:solidFill>
                <a:srgbClr val="00D9C5"/>
              </a:solidFill>
              <a:round/>
            </a:ln>
            <a:effectLst/>
            <a:sp3d contourW="19050"/>
          </c:spPr>
          <c:marker>
            <c:symbol val="x"/>
            <c:size val="6"/>
            <c:spPr>
              <a:noFill/>
              <a:ln w="9525">
                <a:solidFill>
                  <a:srgbClr val="00D9C5"/>
                </a:solidFill>
              </a:ln>
              <a:effectLst/>
            </c:spPr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8"/>
              <c:delete val="1"/>
            </c:dLbl>
            <c:dLbl>
              <c:idx val="9"/>
              <c:delete val="1"/>
            </c:dLbl>
            <c:dLbl>
              <c:idx val="10"/>
              <c:delete val="1"/>
            </c:dLbl>
            <c:dLbl>
              <c:idx val="11"/>
              <c:delete val="1"/>
            </c:dLbl>
            <c:dLbl>
              <c:idx val="12"/>
              <c:layout/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3"/>
              <c:delete val="1"/>
            </c:dLbl>
            <c:dLbl>
              <c:idx val="14"/>
              <c:delete val="1"/>
            </c:dLbl>
            <c:dLbl>
              <c:idx val="15"/>
              <c:delete val="1"/>
            </c:dLbl>
            <c:dLbl>
              <c:idx val="16"/>
              <c:delete val="1"/>
            </c:dLbl>
            <c:dLbl>
              <c:idx val="17"/>
              <c:delete val="1"/>
            </c:dLbl>
            <c:dLbl>
              <c:idx val="18"/>
              <c:delete val="1"/>
            </c:dLbl>
            <c:dLbl>
              <c:idx val="19"/>
              <c:delete val="1"/>
            </c:dLbl>
            <c:dLbl>
              <c:idx val="20"/>
              <c:delete val="1"/>
            </c:dLbl>
            <c:dLbl>
              <c:idx val="21"/>
              <c:delete val="1"/>
            </c:dLbl>
            <c:dLbl>
              <c:idx val="22"/>
              <c:delete val="1"/>
            </c:dLbl>
            <c:dLbl>
              <c:idx val="23"/>
              <c:delete val="1"/>
            </c:dLbl>
            <c:dLbl>
              <c:idx val="24"/>
              <c:delete val="1"/>
            </c:dLbl>
            <c:dLbl>
              <c:idx val="25"/>
              <c:delete val="1"/>
            </c:dLbl>
            <c:dLbl>
              <c:idx val="26"/>
              <c:delete val="1"/>
            </c:dLbl>
            <c:dLbl>
              <c:idx val="27"/>
              <c:delete val="1"/>
            </c:dLbl>
            <c:dLbl>
              <c:idx val="28"/>
              <c:delete val="1"/>
            </c:dLbl>
            <c:dLbl>
              <c:idx val="29"/>
              <c:delete val="1"/>
            </c:dLbl>
            <c:dLbl>
              <c:idx val="30"/>
              <c:delete val="1"/>
            </c:dLbl>
            <c:dLbl>
              <c:idx val="31"/>
              <c:delete val="1"/>
            </c:dLbl>
            <c:dLbl>
              <c:idx val="32"/>
              <c:delete val="1"/>
            </c:dLbl>
            <c:dLbl>
              <c:idx val="33"/>
              <c:delete val="1"/>
            </c:dLbl>
            <c:dLbl>
              <c:idx val="34"/>
              <c:delete val="1"/>
            </c:dLbl>
            <c:dLbl>
              <c:idx val="35"/>
              <c:delete val="1"/>
            </c:dLbl>
            <c:dLbl>
              <c:idx val="36"/>
              <c:delete val="1"/>
            </c:dLbl>
            <c:dLbl>
              <c:idx val="37"/>
              <c:delete val="1"/>
            </c:dLbl>
            <c:dLbl>
              <c:idx val="38"/>
              <c:delete val="1"/>
            </c:dLbl>
            <c:dLbl>
              <c:idx val="39"/>
              <c:delete val="1"/>
            </c:dLbl>
            <c:dLbl>
              <c:idx val="40"/>
              <c:delete val="1"/>
            </c:dLbl>
            <c:dLbl>
              <c:idx val="41"/>
              <c:delete val="1"/>
            </c:dLbl>
            <c:dLbl>
              <c:idx val="42"/>
              <c:delete val="1"/>
            </c:dLbl>
            <c:dLbl>
              <c:idx val="43"/>
              <c:delete val="1"/>
            </c:dLbl>
            <c:dLbl>
              <c:idx val="44"/>
              <c:delete val="1"/>
            </c:dLbl>
            <c:dLbl>
              <c:idx val="45"/>
              <c:delete val="1"/>
            </c:dLbl>
            <c:dLbl>
              <c:idx val="46"/>
              <c:delete val="1"/>
            </c:dLbl>
            <c:dLbl>
              <c:idx val="47"/>
              <c:delete val="1"/>
            </c:dLbl>
            <c:dLbl>
              <c:idx val="48"/>
              <c:delete val="1"/>
            </c:dLbl>
            <c:dLbl>
              <c:idx val="49"/>
              <c:delete val="1"/>
            </c:dLbl>
            <c:dLbl>
              <c:idx val="50"/>
              <c:delete val="1"/>
            </c:dLbl>
            <c:dLbl>
              <c:idx val="51"/>
              <c:delete val="1"/>
            </c:dLbl>
            <c:dLbl>
              <c:idx val="52"/>
              <c:delete val="1"/>
            </c:dLbl>
            <c:dLbl>
              <c:idx val="53"/>
              <c:delete val="1"/>
            </c:dLbl>
            <c:dLbl>
              <c:idx val="54"/>
              <c:delete val="1"/>
            </c:dLbl>
            <c:dLbl>
              <c:idx val="55"/>
              <c:delete val="1"/>
            </c:dLbl>
            <c:dLbl>
              <c:idx val="56"/>
              <c:delete val="1"/>
            </c:dLbl>
            <c:dLbl>
              <c:idx val="57"/>
              <c:delete val="1"/>
            </c:dLbl>
            <c:dLbl>
              <c:idx val="58"/>
              <c:delete val="1"/>
            </c:dLbl>
            <c:dLbl>
              <c:idx val="59"/>
              <c:delete val="1"/>
            </c:dLbl>
            <c:dLbl>
              <c:idx val="60"/>
              <c:delete val="1"/>
            </c:dLbl>
            <c:dLbl>
              <c:idx val="61"/>
              <c:delete val="1"/>
            </c:dLbl>
            <c:dLbl>
              <c:idx val="62"/>
              <c:delete val="1"/>
            </c:dLbl>
            <c:dLbl>
              <c:idx val="63"/>
              <c:delete val="1"/>
            </c:dLbl>
            <c:dLbl>
              <c:idx val="64"/>
              <c:delete val="1"/>
            </c:dLbl>
            <c:dLbl>
              <c:idx val="65"/>
              <c:delete val="1"/>
            </c:dLbl>
            <c:dLbl>
              <c:idx val="66"/>
              <c:delete val="1"/>
            </c:dLbl>
            <c:dLbl>
              <c:idx val="67"/>
              <c:delete val="1"/>
            </c:dLbl>
            <c:dLbl>
              <c:idx val="68"/>
              <c:delete val="1"/>
            </c:dLbl>
            <c:dLbl>
              <c:idx val="69"/>
              <c:delete val="1"/>
            </c:dLbl>
            <c:dLbl>
              <c:idx val="70"/>
              <c:delete val="1"/>
            </c:dLbl>
            <c:dLbl>
              <c:idx val="71"/>
              <c:delete val="1"/>
            </c:dLbl>
            <c:dLbl>
              <c:idx val="72"/>
              <c:delete val="1"/>
            </c:dLbl>
            <c:dLbl>
              <c:idx val="73"/>
              <c:delete val="1"/>
            </c:dLbl>
            <c:dLbl>
              <c:idx val="74"/>
              <c:delete val="1"/>
            </c:dLbl>
            <c:dLbl>
              <c:idx val="75"/>
              <c:delete val="1"/>
            </c:dLbl>
            <c:dLbl>
              <c:idx val="76"/>
              <c:delete val="1"/>
            </c:dLbl>
            <c:dLbl>
              <c:idx val="77"/>
              <c:delete val="1"/>
            </c:dLbl>
            <c:dLbl>
              <c:idx val="78"/>
              <c:delete val="1"/>
            </c:dLbl>
            <c:dLbl>
              <c:idx val="79"/>
              <c:delete val="1"/>
            </c:dLbl>
            <c:dLbl>
              <c:idx val="80"/>
              <c:delete val="1"/>
            </c:dLbl>
            <c:dLbl>
              <c:idx val="81"/>
              <c:delete val="1"/>
            </c:dLbl>
            <c:dLbl>
              <c:idx val="82"/>
              <c:delete val="1"/>
            </c:dLbl>
            <c:dLbl>
              <c:idx val="83"/>
              <c:delete val="1"/>
            </c:dLbl>
            <c:dLbl>
              <c:idx val="84"/>
              <c:delete val="1"/>
            </c:dLbl>
            <c:dLbl>
              <c:idx val="85"/>
              <c:delete val="1"/>
            </c:dLbl>
            <c:dLbl>
              <c:idx val="86"/>
              <c:delete val="1"/>
            </c:dLbl>
            <c:dLbl>
              <c:idx val="87"/>
              <c:delete val="1"/>
            </c:dLbl>
            <c:dLbl>
              <c:idx val="88"/>
              <c:delete val="1"/>
            </c:dLbl>
            <c:dLbl>
              <c:idx val="89"/>
              <c:delete val="1"/>
            </c:dLbl>
            <c:dLbl>
              <c:idx val="90"/>
              <c:layout>
                <c:manualLayout>
                  <c:x val="-0.0253291118146976"/>
                  <c:y val="-0.0141993163292138"/>
                </c:manualLayout>
              </c:layout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下载!$M$2:$M$92</c:f>
              <c:numCache>
                <c:formatCode>h:mm</c:formatCode>
                <c:ptCount val="91"/>
                <c:pt idx="0" c:formatCode="h:mm">
                  <c:v>0.375</c:v>
                </c:pt>
                <c:pt idx="1" c:formatCode="h:mm">
                  <c:v>0.381944444444444</c:v>
                </c:pt>
                <c:pt idx="2" c:formatCode="h:mm">
                  <c:v>0.388888888888889</c:v>
                </c:pt>
                <c:pt idx="3" c:formatCode="h:mm">
                  <c:v>0.395833333333333</c:v>
                </c:pt>
                <c:pt idx="4" c:formatCode="h:mm">
                  <c:v>0.402777777777778</c:v>
                </c:pt>
                <c:pt idx="5" c:formatCode="h:mm">
                  <c:v>0.409722222222222</c:v>
                </c:pt>
                <c:pt idx="6" c:formatCode="h:mm">
                  <c:v>0.416666666666667</c:v>
                </c:pt>
                <c:pt idx="7" c:formatCode="h:mm">
                  <c:v>0.423611111111111</c:v>
                </c:pt>
                <c:pt idx="8" c:formatCode="h:mm">
                  <c:v>0.430555555555556</c:v>
                </c:pt>
                <c:pt idx="9" c:formatCode="h:mm">
                  <c:v>0.4375</c:v>
                </c:pt>
                <c:pt idx="10" c:formatCode="h:mm">
                  <c:v>0.444444444444444</c:v>
                </c:pt>
                <c:pt idx="11" c:formatCode="h:mm">
                  <c:v>0.451388888888889</c:v>
                </c:pt>
                <c:pt idx="12" c:formatCode="h:mm">
                  <c:v>0.458333333333333</c:v>
                </c:pt>
                <c:pt idx="13" c:formatCode="h:mm">
                  <c:v>0.465277777777778</c:v>
                </c:pt>
                <c:pt idx="14" c:formatCode="h:mm">
                  <c:v>0.472222222222222</c:v>
                </c:pt>
                <c:pt idx="15" c:formatCode="h:mm">
                  <c:v>0.479166666666667</c:v>
                </c:pt>
                <c:pt idx="16" c:formatCode="h:mm">
                  <c:v>0.486111111111111</c:v>
                </c:pt>
                <c:pt idx="17" c:formatCode="h:mm">
                  <c:v>0.493055555555556</c:v>
                </c:pt>
                <c:pt idx="18" c:formatCode="h:mm">
                  <c:v>0.5</c:v>
                </c:pt>
                <c:pt idx="19" c:formatCode="h:mm">
                  <c:v>0.506944444444444</c:v>
                </c:pt>
                <c:pt idx="20" c:formatCode="h:mm">
                  <c:v>0.513888888888889</c:v>
                </c:pt>
                <c:pt idx="21" c:formatCode="h:mm">
                  <c:v>0.520833333333333</c:v>
                </c:pt>
                <c:pt idx="22" c:formatCode="h:mm">
                  <c:v>0.527777777777778</c:v>
                </c:pt>
                <c:pt idx="23" c:formatCode="h:mm">
                  <c:v>0.534722222222222</c:v>
                </c:pt>
                <c:pt idx="24" c:formatCode="h:mm">
                  <c:v>0.541666666666667</c:v>
                </c:pt>
                <c:pt idx="25" c:formatCode="h:mm">
                  <c:v>0.548611111111111</c:v>
                </c:pt>
                <c:pt idx="26" c:formatCode="h:mm">
                  <c:v>0.555555555555556</c:v>
                </c:pt>
                <c:pt idx="27" c:formatCode="h:mm">
                  <c:v>0.5625</c:v>
                </c:pt>
                <c:pt idx="28" c:formatCode="h:mm">
                  <c:v>0.569444444444444</c:v>
                </c:pt>
                <c:pt idx="29" c:formatCode="h:mm">
                  <c:v>0.576388888888889</c:v>
                </c:pt>
                <c:pt idx="30" c:formatCode="h:mm">
                  <c:v>0.583333333333333</c:v>
                </c:pt>
                <c:pt idx="31" c:formatCode="h:mm">
                  <c:v>0.590277777777778</c:v>
                </c:pt>
                <c:pt idx="32" c:formatCode="h:mm">
                  <c:v>0.597222222222222</c:v>
                </c:pt>
                <c:pt idx="33" c:formatCode="h:mm">
                  <c:v>0.604166666666667</c:v>
                </c:pt>
                <c:pt idx="34" c:formatCode="h:mm">
                  <c:v>0.611111111111111</c:v>
                </c:pt>
                <c:pt idx="35" c:formatCode="h:mm">
                  <c:v>0.618055555555556</c:v>
                </c:pt>
                <c:pt idx="36" c:formatCode="h:mm">
                  <c:v>0.625</c:v>
                </c:pt>
                <c:pt idx="37" c:formatCode="h:mm">
                  <c:v>0.631944444444445</c:v>
                </c:pt>
                <c:pt idx="38" c:formatCode="h:mm">
                  <c:v>0.638888888888889</c:v>
                </c:pt>
                <c:pt idx="39" c:formatCode="h:mm">
                  <c:v>0.645833333333334</c:v>
                </c:pt>
                <c:pt idx="40" c:formatCode="h:mm">
                  <c:v>0.652777777777778</c:v>
                </c:pt>
                <c:pt idx="41" c:formatCode="h:mm">
                  <c:v>0.659722222222223</c:v>
                </c:pt>
                <c:pt idx="42" c:formatCode="h:mm">
                  <c:v>0.666666666666667</c:v>
                </c:pt>
                <c:pt idx="43" c:formatCode="h:mm">
                  <c:v>0.673611111111112</c:v>
                </c:pt>
                <c:pt idx="44" c:formatCode="h:mm">
                  <c:v>0.680555555555556</c:v>
                </c:pt>
                <c:pt idx="45" c:formatCode="h:mm">
                  <c:v>0.6875</c:v>
                </c:pt>
                <c:pt idx="46" c:formatCode="h:mm">
                  <c:v>0.694444444444444</c:v>
                </c:pt>
                <c:pt idx="47" c:formatCode="h:mm">
                  <c:v>0.701388888888889</c:v>
                </c:pt>
                <c:pt idx="48" c:formatCode="h:mm">
                  <c:v>0.708333333333333</c:v>
                </c:pt>
                <c:pt idx="49" c:formatCode="h:mm">
                  <c:v>0.715277777777778</c:v>
                </c:pt>
                <c:pt idx="50" c:formatCode="h:mm">
                  <c:v>0.722222222222222</c:v>
                </c:pt>
                <c:pt idx="51" c:formatCode="h:mm">
                  <c:v>0.729166666666667</c:v>
                </c:pt>
                <c:pt idx="52" c:formatCode="h:mm">
                  <c:v>0.736111111111111</c:v>
                </c:pt>
                <c:pt idx="53" c:formatCode="h:mm">
                  <c:v>0.743055555555556</c:v>
                </c:pt>
                <c:pt idx="54" c:formatCode="h:mm">
                  <c:v>0.75</c:v>
                </c:pt>
                <c:pt idx="55" c:formatCode="h:mm">
                  <c:v>0.756944444444445</c:v>
                </c:pt>
                <c:pt idx="56" c:formatCode="h:mm">
                  <c:v>0.763888888888888</c:v>
                </c:pt>
                <c:pt idx="57" c:formatCode="h:mm">
                  <c:v>0.770833333333333</c:v>
                </c:pt>
                <c:pt idx="58" c:formatCode="h:mm">
                  <c:v>0.777777777777777</c:v>
                </c:pt>
                <c:pt idx="59" c:formatCode="h:mm">
                  <c:v>0.784722222222222</c:v>
                </c:pt>
                <c:pt idx="60" c:formatCode="h:mm">
                  <c:v>0.791666666666666</c:v>
                </c:pt>
                <c:pt idx="61" c:formatCode="h:mm">
                  <c:v>0.798611111111111</c:v>
                </c:pt>
                <c:pt idx="62" c:formatCode="h:mm">
                  <c:v>0.805555555555555</c:v>
                </c:pt>
                <c:pt idx="63" c:formatCode="h:mm">
                  <c:v>0.8125</c:v>
                </c:pt>
                <c:pt idx="64" c:formatCode="h:mm">
                  <c:v>0.819444444444444</c:v>
                </c:pt>
                <c:pt idx="65" c:formatCode="h:mm">
                  <c:v>0.826388888888889</c:v>
                </c:pt>
                <c:pt idx="66" c:formatCode="h:mm">
                  <c:v>0.833333333333333</c:v>
                </c:pt>
                <c:pt idx="67" c:formatCode="h:mm">
                  <c:v>0.840277777777778</c:v>
                </c:pt>
                <c:pt idx="68" c:formatCode="h:mm">
                  <c:v>0.847222222222222</c:v>
                </c:pt>
                <c:pt idx="69" c:formatCode="h:mm">
                  <c:v>0.854166666666667</c:v>
                </c:pt>
                <c:pt idx="70" c:formatCode="h:mm">
                  <c:v>0.861111111111111</c:v>
                </c:pt>
                <c:pt idx="71" c:formatCode="h:mm">
                  <c:v>0.868055555555556</c:v>
                </c:pt>
                <c:pt idx="72" c:formatCode="h:mm">
                  <c:v>0.875</c:v>
                </c:pt>
                <c:pt idx="73" c:formatCode="h:mm">
                  <c:v>0.881944444444445</c:v>
                </c:pt>
                <c:pt idx="74" c:formatCode="h:mm">
                  <c:v>0.888888888888888</c:v>
                </c:pt>
                <c:pt idx="75" c:formatCode="h:mm">
                  <c:v>0.895833333333333</c:v>
                </c:pt>
                <c:pt idx="76" c:formatCode="h:mm">
                  <c:v>0.902777777777777</c:v>
                </c:pt>
                <c:pt idx="77" c:formatCode="h:mm">
                  <c:v>0.909722222222222</c:v>
                </c:pt>
                <c:pt idx="78" c:formatCode="h:mm">
                  <c:v>0.916666666666666</c:v>
                </c:pt>
                <c:pt idx="79" c:formatCode="h:mm">
                  <c:v>0.923611111111111</c:v>
                </c:pt>
                <c:pt idx="80" c:formatCode="h:mm">
                  <c:v>0.930555555555555</c:v>
                </c:pt>
                <c:pt idx="81" c:formatCode="h:mm">
                  <c:v>0.9375</c:v>
                </c:pt>
                <c:pt idx="82" c:formatCode="h:mm">
                  <c:v>0.944444444444444</c:v>
                </c:pt>
                <c:pt idx="83" c:formatCode="h:mm">
                  <c:v>0.951388888888889</c:v>
                </c:pt>
                <c:pt idx="84" c:formatCode="h:mm">
                  <c:v>0.958333333333333</c:v>
                </c:pt>
                <c:pt idx="85" c:formatCode="h:mm">
                  <c:v>0.965277777777778</c:v>
                </c:pt>
                <c:pt idx="86" c:formatCode="h:mm">
                  <c:v>0.972222222222222</c:v>
                </c:pt>
                <c:pt idx="87" c:formatCode="h:mm">
                  <c:v>0.979166666666667</c:v>
                </c:pt>
                <c:pt idx="88" c:formatCode="h:mm">
                  <c:v>0.986111111111111</c:v>
                </c:pt>
                <c:pt idx="89" c:formatCode="h:mm">
                  <c:v>0.993055555555556</c:v>
                </c:pt>
                <c:pt idx="90" c:formatCode="h:mm">
                  <c:v>1</c:v>
                </c:pt>
              </c:numCache>
            </c:numRef>
          </c:cat>
          <c:val>
            <c:numRef>
              <c:f>下载!$O$2:$O$92</c:f>
              <c:numCache>
                <c:formatCode>General</c:formatCode>
                <c:ptCount val="91"/>
                <c:pt idx="0">
                  <c:v>0</c:v>
                </c:pt>
                <c:pt idx="1" c:formatCode="0.0_ ">
                  <c:v>6.4516129040011</c:v>
                </c:pt>
                <c:pt idx="2" c:formatCode="0.0_ ">
                  <c:v>6.4516129040011</c:v>
                </c:pt>
                <c:pt idx="3" c:formatCode="0.0_ ">
                  <c:v>6.4516129040011</c:v>
                </c:pt>
                <c:pt idx="4" c:formatCode="0.0_ ">
                  <c:v>4.24516128872373</c:v>
                </c:pt>
                <c:pt idx="5" c:formatCode="0.0_ ">
                  <c:v>3.40000000086147</c:v>
                </c:pt>
                <c:pt idx="6" c:formatCode="0.0_ ">
                  <c:v>3.99999999953434</c:v>
                </c:pt>
                <c:pt idx="7" c:formatCode="0.0_ ">
                  <c:v>3.49999999850739</c:v>
                </c:pt>
                <c:pt idx="8" c:formatCode="0.0_ ">
                  <c:v>3.16666666609429</c:v>
                </c:pt>
                <c:pt idx="9" c:formatCode="0.0_ ">
                  <c:v>2.33333333370198</c:v>
                </c:pt>
                <c:pt idx="10" c:formatCode="0.0_ ">
                  <c:v>3.00000000069849</c:v>
                </c:pt>
                <c:pt idx="11" c:formatCode="0.0_ ">
                  <c:v>6.99999999901047</c:v>
                </c:pt>
                <c:pt idx="12" c:formatCode="0.0_ ">
                  <c:v>12.5000000069267</c:v>
                </c:pt>
                <c:pt idx="13" c:formatCode="0.0_ ">
                  <c:v>9.50000000064028</c:v>
                </c:pt>
                <c:pt idx="14" c:formatCode="0.0_ ">
                  <c:v>11.000000001688</c:v>
                </c:pt>
                <c:pt idx="15" c:formatCode="0.0_ ">
                  <c:v>9</c:v>
                </c:pt>
                <c:pt idx="16" c:formatCode="0.0_ ">
                  <c:v>10.9999999990687</c:v>
                </c:pt>
                <c:pt idx="17" c:formatCode="0.0_ ">
                  <c:v>11.8333333277066</c:v>
                </c:pt>
                <c:pt idx="18" c:formatCode="0.0_ ">
                  <c:v>9.16666666880095</c:v>
                </c:pt>
                <c:pt idx="19" c:formatCode="0.0_ ">
                  <c:v>10.9999999997672</c:v>
                </c:pt>
                <c:pt idx="20" c:formatCode="0.0_ ">
                  <c:v>7.91666666945578</c:v>
                </c:pt>
                <c:pt idx="21" c:formatCode="0.0_ ">
                  <c:v>6.0833333311845</c:v>
                </c:pt>
                <c:pt idx="22" c:formatCode="0.0_ ">
                  <c:v>3.66666666891736</c:v>
                </c:pt>
                <c:pt idx="23" c:formatCode="0.0_ ">
                  <c:v>4.40476190525291</c:v>
                </c:pt>
                <c:pt idx="24" c:formatCode="0.0_ ">
                  <c:v>3.35714285774632</c:v>
                </c:pt>
                <c:pt idx="25" c:formatCode="0.0_ ">
                  <c:v>3.35714285774632</c:v>
                </c:pt>
                <c:pt idx="26" c:formatCode="0.0_ ">
                  <c:v>2.99999999965075</c:v>
                </c:pt>
                <c:pt idx="27" c:formatCode="0.0_ ">
                  <c:v>1.99999999976717</c:v>
                </c:pt>
                <c:pt idx="28" c:formatCode="0.0_ ">
                  <c:v>1.99999999976717</c:v>
                </c:pt>
                <c:pt idx="29" c:formatCode="0.0_ ">
                  <c:v>2.30769230760965</c:v>
                </c:pt>
                <c:pt idx="30" c:formatCode="0.0_ ">
                  <c:v>2.79230769203842</c:v>
                </c:pt>
                <c:pt idx="31" c:formatCode="0.0_ ">
                  <c:v>2.20508474580729</c:v>
                </c:pt>
                <c:pt idx="32" c:formatCode="0.0_ ">
                  <c:v>1.86440677987438</c:v>
                </c:pt>
                <c:pt idx="33" c:formatCode="0.0_ ">
                  <c:v>1.86440677987438</c:v>
                </c:pt>
                <c:pt idx="34" c:formatCode="0.0_ ">
                  <c:v>1.86440677987438</c:v>
                </c:pt>
                <c:pt idx="35" c:formatCode="0.0_ ">
                  <c:v>1.86440677987438</c:v>
                </c:pt>
                <c:pt idx="36" c:formatCode="0.0_ ">
                  <c:v>1.86440677987438</c:v>
                </c:pt>
                <c:pt idx="37" c:formatCode="0.0_ ">
                  <c:v>1.3941579515779</c:v>
                </c:pt>
                <c:pt idx="38" c:formatCode="0.0_ ">
                  <c:v>1.27659574450378</c:v>
                </c:pt>
                <c:pt idx="39" c:formatCode="0.0_ ">
                  <c:v>1.27659574450378</c:v>
                </c:pt>
                <c:pt idx="40" c:formatCode="0.0_ ">
                  <c:v>1.27659574450378</c:v>
                </c:pt>
                <c:pt idx="41" c:formatCode="0.0_ ">
                  <c:v>1.66424494040002</c:v>
                </c:pt>
                <c:pt idx="42" c:formatCode="0.0_ ">
                  <c:v>1.70731707327738</c:v>
                </c:pt>
                <c:pt idx="43" c:formatCode="0.0_ ">
                  <c:v>1.70731707327738</c:v>
                </c:pt>
                <c:pt idx="44" c:formatCode="0.0_ ">
                  <c:v>1.70731707327738</c:v>
                </c:pt>
                <c:pt idx="45" c:formatCode="0.0_ ">
                  <c:v>1.70731707327738</c:v>
                </c:pt>
                <c:pt idx="46" c:formatCode="0.0_ ">
                  <c:v>1.29032258080022</c:v>
                </c:pt>
                <c:pt idx="47" c:formatCode="0.0_ ">
                  <c:v>1.29032258080022</c:v>
                </c:pt>
                <c:pt idx="48" c:formatCode="0.0_ ">
                  <c:v>2.12903225738153</c:v>
                </c:pt>
                <c:pt idx="49" c:formatCode="0.0_ ">
                  <c:v>2.16666666600698</c:v>
                </c:pt>
                <c:pt idx="50" c:formatCode="0.0_ ">
                  <c:v>1.66666666705472</c:v>
                </c:pt>
                <c:pt idx="51" c:formatCode="0.0_ ">
                  <c:v>1.66666666705472</c:v>
                </c:pt>
                <c:pt idx="52" c:formatCode="0.0_ ">
                  <c:v>1.68390804587075</c:v>
                </c:pt>
                <c:pt idx="53" c:formatCode="0.0_ ">
                  <c:v>1.72413792977482</c:v>
                </c:pt>
                <c:pt idx="54" c:formatCode="0.0_ ">
                  <c:v>1.72413792977482</c:v>
                </c:pt>
                <c:pt idx="55" c:formatCode="0.0_ ">
                  <c:v>1.64986737405408</c:v>
                </c:pt>
                <c:pt idx="56" c:formatCode="0.0_ ">
                  <c:v>1.53846154047297</c:v>
                </c:pt>
                <c:pt idx="57" c:formatCode="0.0_ ">
                  <c:v>1.53846154047297</c:v>
                </c:pt>
                <c:pt idx="58" c:formatCode="0.0_ ">
                  <c:v>1.53846154047297</c:v>
                </c:pt>
                <c:pt idx="59" c:formatCode="0.0_ ">
                  <c:v>1.6783216780959</c:v>
                </c:pt>
                <c:pt idx="60" c:formatCode="0.0_ ">
                  <c:v>1.81818181571882</c:v>
                </c:pt>
                <c:pt idx="61" c:formatCode="0.0_ ">
                  <c:v>1.81818181571882</c:v>
                </c:pt>
                <c:pt idx="62" c:formatCode="0.0_ ">
                  <c:v>1.76223776112429</c:v>
                </c:pt>
                <c:pt idx="63" c:formatCode="0.0_ ">
                  <c:v>1.53846154274617</c:v>
                </c:pt>
                <c:pt idx="64" c:formatCode="0.0_ ">
                  <c:v>1.53846154274617</c:v>
                </c:pt>
                <c:pt idx="65" c:formatCode="0.0_ ">
                  <c:v>1.36538461809164</c:v>
                </c:pt>
                <c:pt idx="66" c:formatCode="0.0_ ">
                  <c:v>1.25000000165528</c:v>
                </c:pt>
                <c:pt idx="67" c:formatCode="0.0_ ">
                  <c:v>1.51515151309901</c:v>
                </c:pt>
                <c:pt idx="68" c:formatCode="0.0_ ">
                  <c:v>1.51515151309901</c:v>
                </c:pt>
                <c:pt idx="69" c:formatCode="0.0_ ">
                  <c:v>1.51515151309901</c:v>
                </c:pt>
                <c:pt idx="70" c:formatCode="0.0_ ">
                  <c:v>1.204545455414</c:v>
                </c:pt>
                <c:pt idx="71" c:formatCode="0.0_ ">
                  <c:v>1.07142857354899</c:v>
                </c:pt>
                <c:pt idx="72" c:formatCode="0.0_ ">
                  <c:v>1.07142857354899</c:v>
                </c:pt>
                <c:pt idx="73" c:formatCode="0.0_ ">
                  <c:v>1.5071428573549</c:v>
                </c:pt>
                <c:pt idx="74" c:formatCode="0.0_ ">
                  <c:v>1.55555555555556</c:v>
                </c:pt>
                <c:pt idx="75" c:formatCode="0.0_ ">
                  <c:v>1.55555555555556</c:v>
                </c:pt>
                <c:pt idx="76" c:formatCode="0.0_ ">
                  <c:v>1.55555555555556</c:v>
                </c:pt>
                <c:pt idx="77" c:formatCode="0.0_ ">
                  <c:v>1.48888888901824</c:v>
                </c:pt>
                <c:pt idx="78" c:formatCode="0.0_ ">
                  <c:v>1.38888888921226</c:v>
                </c:pt>
                <c:pt idx="79" c:formatCode="0.0_ ">
                  <c:v>1.38888888921226</c:v>
                </c:pt>
                <c:pt idx="80" c:formatCode="0.0_ ">
                  <c:v>1.38888888921226</c:v>
                </c:pt>
                <c:pt idx="81" c:formatCode="0.0_ ">
                  <c:v>1.42063491740195</c:v>
                </c:pt>
                <c:pt idx="82" c:formatCode="0.0_ ">
                  <c:v>1.42857142444938</c:v>
                </c:pt>
                <c:pt idx="83" c:formatCode="0.0_ ">
                  <c:v>1.42857142444938</c:v>
                </c:pt>
                <c:pt idx="84" c:formatCode="0.0_ ">
                  <c:v>1.20000000061467</c:v>
                </c:pt>
                <c:pt idx="85" c:formatCode="0.0_ ">
                  <c:v>1.20000000061467</c:v>
                </c:pt>
                <c:pt idx="86" c:formatCode="0.0_ ">
                  <c:v>0.912500000721157</c:v>
                </c:pt>
                <c:pt idx="87" c:formatCode="0.0_ ">
                  <c:v>0.62500000082764</c:v>
                </c:pt>
                <c:pt idx="88" c:formatCode="0.0_ ">
                  <c:v>0.880681816376922</c:v>
                </c:pt>
                <c:pt idx="89" c:formatCode="0.0_ ">
                  <c:v>1.07070707049455</c:v>
                </c:pt>
                <c:pt idx="90" c:formatCode="0.0_ ">
                  <c:v>1.11111111136981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9380730"/>
        <c:axId val="388862901"/>
      </c:lineChart>
      <c:dateAx>
        <c:axId val="619380730"/>
        <c:scaling>
          <c:orientation val="minMax"/>
        </c:scaling>
        <c:delete val="0"/>
        <c:axPos val="b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388862901"/>
        <c:crosses val="autoZero"/>
        <c:auto val="1"/>
        <c:lblAlgn val="ctr"/>
        <c:lblOffset val="100"/>
        <c:baseTimeUnit val="days"/>
      </c:dateAx>
      <c:valAx>
        <c:axId val="388862901"/>
        <c:scaling>
          <c:orientation val="minMax"/>
          <c:max val="12.6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  <a:r>
                  <a:rPr altLang="en-US"/>
                  <a:t>每</a:t>
                </a:r>
                <a:r>
                  <a:rPr lang="en-US" altLang="zh-CN"/>
                  <a:t>10</a:t>
                </a:r>
                <a:r>
                  <a:rPr altLang="en-US"/>
                  <a:t>分钟下载量（单位：万）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619380730"/>
        <c:crosses val="autoZero"/>
        <c:crossBetween val="between"/>
        <c:majorUnit val="1.4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ayout>
        <c:manualLayout>
          <c:xMode val="edge"/>
          <c:yMode val="edge"/>
          <c:x val="0.392212409042937"/>
          <c:y val="0.856955035498291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defRPr>
          </a:pPr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zh-CN">
          <a:latin typeface="Microsoft YaHei UI" panose="020B0503020204020204" charset="-122"/>
          <a:ea typeface="Microsoft YaHei UI" panose="020B0503020204020204" charset="-122"/>
          <a:cs typeface="Microsoft YaHei UI" panose="020B0503020204020204" charset="-122"/>
          <a:sym typeface="Microsoft YaHei UI" panose="020B0503020204020204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solidFill>
                  <a:srgbClr val="FF0000"/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绝区零</a:t>
            </a:r>
            <a:r>
              <a:rPr>
                <a:solidFill>
                  <a:sysClr val="windowText" lastClr="000000"/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预</a:t>
            </a:r>
            <a:r>
              <a:rPr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下载量</a:t>
            </a:r>
            <a:r>
              <a:rPr lang="en-US" altLang="zh-CN"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   </a:t>
            </a:r>
            <a:r>
              <a:rPr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统计：壁吧专楼吧，个二个一</a:t>
            </a:r>
            <a:endParaRPr>
              <a:solidFill>
                <a:schemeClr val="bg1">
                  <a:lumMod val="7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</c:rich>
      </c:tx>
      <c:layout>
        <c:manualLayout>
          <c:xMode val="edge"/>
          <c:yMode val="edge"/>
          <c:x val="0.409335863232794"/>
          <c:y val="0.663675873582929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582300784358304"/>
          <c:y val="0.141758677100601"/>
          <c:w val="0.885296123678527"/>
          <c:h val="0.746791609780315"/>
        </c:manualLayout>
      </c:layout>
      <c:scatterChart>
        <c:scatterStyle val="lineMarker"/>
        <c:varyColors val="0"/>
        <c:ser>
          <c:idx val="0"/>
          <c:order val="0"/>
          <c:tx>
            <c:strRef>
              <c:f>下载!$D$1</c:f>
              <c:strCache>
                <c:ptCount val="1"/>
                <c:pt idx="0">
                  <c:v>B下载</c:v>
                </c:pt>
              </c:strCache>
            </c:strRef>
          </c:tx>
          <c:spPr>
            <a:ln w="2857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8"/>
              <c:delete val="1"/>
            </c:dLbl>
            <c:dLbl>
              <c:idx val="9"/>
              <c:delete val="1"/>
            </c:dLbl>
            <c:dLbl>
              <c:idx val="10"/>
              <c:delete val="1"/>
            </c:dLbl>
            <c:dLbl>
              <c:idx val="11"/>
              <c:delete val="1"/>
            </c:dLbl>
            <c:dLbl>
              <c:idx val="12"/>
              <c:delete val="1"/>
            </c:dLbl>
            <c:dLbl>
              <c:idx val="13"/>
              <c:delete val="1"/>
            </c:dLbl>
            <c:dLbl>
              <c:idx val="14"/>
              <c:delete val="1"/>
            </c:dLbl>
            <c:dLbl>
              <c:idx val="15"/>
              <c:delete val="1"/>
            </c:dLbl>
            <c:dLbl>
              <c:idx val="16"/>
              <c:delete val="1"/>
            </c:dLbl>
            <c:dLbl>
              <c:idx val="17"/>
              <c:delete val="1"/>
            </c:dLbl>
            <c:dLbl>
              <c:idx val="18"/>
              <c:delete val="1"/>
            </c:dLbl>
            <c:dLbl>
              <c:idx val="19"/>
              <c:delete val="1"/>
            </c:dLbl>
            <c:dLbl>
              <c:idx val="20"/>
              <c:delete val="1"/>
            </c:dLbl>
            <c:dLbl>
              <c:idx val="21"/>
              <c:delete val="1"/>
            </c:dLbl>
            <c:dLbl>
              <c:idx val="22"/>
              <c:delete val="1"/>
            </c:dLbl>
            <c:dLbl>
              <c:idx val="23"/>
              <c:delete val="1"/>
            </c:dLbl>
            <c:dLbl>
              <c:idx val="24"/>
              <c:delete val="1"/>
            </c:dLbl>
            <c:dLbl>
              <c:idx val="25"/>
              <c:delete val="1"/>
            </c:dLbl>
            <c:dLbl>
              <c:idx val="26"/>
              <c:delete val="1"/>
            </c:dLbl>
            <c:dLbl>
              <c:idx val="27"/>
              <c:delete val="1"/>
            </c:dLbl>
            <c:dLbl>
              <c:idx val="28"/>
              <c:delete val="1"/>
            </c:dLbl>
            <c:dLbl>
              <c:idx val="29"/>
              <c:delete val="1"/>
            </c:dLbl>
            <c:dLbl>
              <c:idx val="30"/>
              <c:delete val="1"/>
            </c:dLbl>
            <c:dLbl>
              <c:idx val="31"/>
              <c:delete val="1"/>
            </c:dLbl>
            <c:dLbl>
              <c:idx val="32"/>
              <c:delete val="1"/>
            </c:dLbl>
            <c:dLbl>
              <c:idx val="33"/>
              <c:delete val="1"/>
            </c:dLbl>
            <c:dLbl>
              <c:idx val="34"/>
              <c:delete val="1"/>
            </c:dLbl>
            <c:dLbl>
              <c:idx val="35"/>
              <c:delete val="1"/>
            </c:dLbl>
            <c:dLbl>
              <c:idx val="36"/>
              <c:delete val="1"/>
            </c:dLbl>
            <c:dLbl>
              <c:idx val="37"/>
              <c:delete val="1"/>
            </c:dLbl>
            <c:dLbl>
              <c:idx val="38"/>
              <c:delete val="1"/>
            </c:dLbl>
            <c:dLbl>
              <c:idx val="39"/>
              <c:delete val="1"/>
            </c:dLbl>
            <c:dLbl>
              <c:idx val="40"/>
              <c:delete val="1"/>
            </c:dLbl>
            <c:dLbl>
              <c:idx val="41"/>
              <c:delete val="1"/>
            </c:dLbl>
            <c:dLbl>
              <c:idx val="42"/>
              <c:delete val="1"/>
            </c:dLbl>
            <c:dLbl>
              <c:idx val="43"/>
              <c:delete val="1"/>
            </c:dLbl>
            <c:dLbl>
              <c:idx val="44"/>
              <c:delete val="1"/>
            </c:dLbl>
            <c:dLbl>
              <c:idx val="45"/>
              <c:delete val="1"/>
            </c:dLbl>
            <c:dLbl>
              <c:idx val="46"/>
              <c:delete val="1"/>
            </c:dLbl>
            <c:dLbl>
              <c:idx val="47"/>
              <c:delete val="1"/>
            </c:dLbl>
            <c:dLbl>
              <c:idx val="48"/>
              <c:delete val="1"/>
            </c:dLbl>
            <c:dLbl>
              <c:idx val="49"/>
              <c:delete val="1"/>
            </c:dLbl>
            <c:dLbl>
              <c:idx val="50"/>
              <c:delete val="1"/>
            </c:dLbl>
            <c:dLbl>
              <c:idx val="51"/>
              <c:delete val="1"/>
            </c:dLbl>
            <c:dLbl>
              <c:idx val="52"/>
              <c:delete val="1"/>
            </c:dLbl>
            <c:dLbl>
              <c:idx val="53"/>
              <c:delete val="1"/>
            </c:dLbl>
            <c:dLbl>
              <c:idx val="54"/>
              <c:delete val="1"/>
            </c:dLbl>
            <c:dLbl>
              <c:idx val="55"/>
              <c:delete val="1"/>
            </c:dLbl>
            <c:dLbl>
              <c:idx val="56"/>
              <c:delete val="1"/>
            </c:dLbl>
            <c:dLbl>
              <c:idx val="57"/>
              <c:delete val="1"/>
            </c:dLbl>
            <c:dLbl>
              <c:idx val="58"/>
              <c:delete val="1"/>
            </c:dLbl>
            <c:dLbl>
              <c:idx val="59"/>
              <c:delete val="1"/>
            </c:dLbl>
            <c:dLbl>
              <c:idx val="60"/>
              <c:delete val="1"/>
            </c:dLbl>
            <c:dLbl>
              <c:idx val="61"/>
              <c:delete val="1"/>
            </c:dLbl>
            <c:dLbl>
              <c:idx val="62"/>
              <c:delete val="1"/>
            </c:dLbl>
            <c:dLbl>
              <c:idx val="63"/>
              <c:delete val="1"/>
            </c:dLbl>
            <c:dLbl>
              <c:idx val="64"/>
              <c:layout>
                <c:manualLayout>
                  <c:x val="0.00736614755030121"/>
                  <c:y val="0.0266739996710795"/>
                </c:manualLayout>
              </c:layout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5"/>
              <c:delete val="1"/>
            </c:dLbl>
            <c:dLbl>
              <c:idx val="66"/>
              <c:delete val="1"/>
            </c:dLbl>
            <c:dLbl>
              <c:idx val="67"/>
              <c:delete val="1"/>
            </c:dLbl>
            <c:dLbl>
              <c:idx val="68"/>
              <c:delete val="1"/>
            </c:dLbl>
            <c:dLbl>
              <c:idx val="69"/>
              <c:layout>
                <c:manualLayout>
                  <c:x val="-0.0252358758667728"/>
                  <c:y val="0.0392776523702032"/>
                </c:manualLayout>
              </c:layout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0"/>
              <c:delete val="1"/>
            </c:dLbl>
            <c:dLbl>
              <c:idx val="71"/>
              <c:delete val="1"/>
            </c:dLbl>
            <c:dLbl>
              <c:idx val="72"/>
              <c:delete val="1"/>
            </c:dLbl>
            <c:dLbl>
              <c:idx val="73"/>
              <c:delete val="1"/>
            </c:dLbl>
            <c:dLbl>
              <c:idx val="74"/>
              <c:delete val="1"/>
            </c:dLbl>
            <c:dLbl>
              <c:idx val="75"/>
              <c:delete val="1"/>
            </c:dLbl>
            <c:dLbl>
              <c:idx val="76"/>
              <c:delete val="1"/>
            </c:dLbl>
            <c:dLbl>
              <c:idx val="77"/>
              <c:delete val="1"/>
            </c:dLbl>
            <c:dLbl>
              <c:idx val="78"/>
              <c:delete val="1"/>
            </c:dLbl>
            <c:dLbl>
              <c:idx val="79"/>
              <c:delete val="1"/>
            </c:dLbl>
            <c:dLbl>
              <c:idx val="80"/>
              <c:delete val="1"/>
            </c:dLbl>
            <c:dLbl>
              <c:idx val="81"/>
              <c:delete val="1"/>
            </c:dLbl>
            <c:dLbl>
              <c:idx val="82"/>
              <c:delete val="1"/>
            </c:dLbl>
            <c:dLbl>
              <c:idx val="83"/>
              <c:delete val="1"/>
            </c:dLbl>
            <c:dLbl>
              <c:idx val="84"/>
              <c:delete val="1"/>
            </c:dLbl>
            <c:dLbl>
              <c:idx val="85"/>
              <c:delete val="1"/>
            </c:dLbl>
            <c:dLbl>
              <c:idx val="86"/>
              <c:delete val="1"/>
            </c:dLbl>
            <c:dLbl>
              <c:idx val="87"/>
              <c:delete val="1"/>
            </c:dLbl>
            <c:dLbl>
              <c:idx val="88"/>
              <c:delete val="1"/>
            </c:dLbl>
            <c:dLbl>
              <c:idx val="89"/>
              <c:delete val="1"/>
            </c:dLbl>
            <c:dLbl>
              <c:idx val="90"/>
              <c:delete val="1"/>
            </c:dLbl>
            <c:dLbl>
              <c:idx val="91"/>
              <c:delete val="1"/>
            </c:dLbl>
            <c:dLbl>
              <c:idx val="92"/>
              <c:delete val="1"/>
            </c:dLbl>
            <c:dLbl>
              <c:idx val="93"/>
              <c:delete val="1"/>
            </c:dLbl>
            <c:dLbl>
              <c:idx val="94"/>
              <c:delete val="1"/>
            </c:dLbl>
            <c:dLbl>
              <c:idx val="95"/>
              <c:delete val="1"/>
            </c:dLbl>
            <c:dLbl>
              <c:idx val="96"/>
              <c:delete val="1"/>
            </c:dLbl>
            <c:dLbl>
              <c:idx val="97"/>
              <c:delete val="1"/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下载!$C$2:$C$99</c:f>
              <c:numCache>
                <c:formatCode>h:mm</c:formatCode>
                <c:ptCount val="98"/>
                <c:pt idx="0">
                  <c:v>45475.375</c:v>
                </c:pt>
                <c:pt idx="1">
                  <c:v>45475.3965277778</c:v>
                </c:pt>
                <c:pt idx="2">
                  <c:v>45475.4069444444</c:v>
                </c:pt>
                <c:pt idx="3">
                  <c:v>45475.4097222222</c:v>
                </c:pt>
                <c:pt idx="4">
                  <c:v>45475.4131944444</c:v>
                </c:pt>
                <c:pt idx="5">
                  <c:v>45475.4166666667</c:v>
                </c:pt>
                <c:pt idx="6">
                  <c:v>45475.4215277778</c:v>
                </c:pt>
                <c:pt idx="7">
                  <c:v>45475.4243055556</c:v>
                </c:pt>
                <c:pt idx="8">
                  <c:v>45475.4270833333</c:v>
                </c:pt>
                <c:pt idx="9">
                  <c:v>45475.43125</c:v>
                </c:pt>
                <c:pt idx="10">
                  <c:v>45475.4340277778</c:v>
                </c:pt>
                <c:pt idx="11">
                  <c:v>45475.4375</c:v>
                </c:pt>
                <c:pt idx="12">
                  <c:v>45475.4409722222</c:v>
                </c:pt>
                <c:pt idx="13">
                  <c:v>45475.4444444444</c:v>
                </c:pt>
                <c:pt idx="14">
                  <c:v>45475.4486111111</c:v>
                </c:pt>
                <c:pt idx="15">
                  <c:v>45475.4513888889</c:v>
                </c:pt>
                <c:pt idx="16">
                  <c:v>45475.4548611111</c:v>
                </c:pt>
                <c:pt idx="17">
                  <c:v>45475.4618055556</c:v>
                </c:pt>
                <c:pt idx="18">
                  <c:v>45475.4659722222</c:v>
                </c:pt>
                <c:pt idx="19">
                  <c:v>45475.46875</c:v>
                </c:pt>
                <c:pt idx="20">
                  <c:v>45475.4722222222</c:v>
                </c:pt>
                <c:pt idx="21">
                  <c:v>45475.4756944444</c:v>
                </c:pt>
                <c:pt idx="22">
                  <c:v>45475.4791666667</c:v>
                </c:pt>
                <c:pt idx="23">
                  <c:v>45475.4833333333</c:v>
                </c:pt>
                <c:pt idx="24">
                  <c:v>45475.4861111111</c:v>
                </c:pt>
                <c:pt idx="25">
                  <c:v>45475.4895833333</c:v>
                </c:pt>
                <c:pt idx="26">
                  <c:v>45475.49375</c:v>
                </c:pt>
                <c:pt idx="27">
                  <c:v>45475.4979166667</c:v>
                </c:pt>
                <c:pt idx="28">
                  <c:v>45475.5</c:v>
                </c:pt>
                <c:pt idx="29">
                  <c:v>45475.5034722222</c:v>
                </c:pt>
                <c:pt idx="30">
                  <c:v>45475.5069444444</c:v>
                </c:pt>
                <c:pt idx="31">
                  <c:v>45475.5104166667</c:v>
                </c:pt>
                <c:pt idx="32">
                  <c:v>45475.51875</c:v>
                </c:pt>
                <c:pt idx="33">
                  <c:v>45475.5208333333</c:v>
                </c:pt>
                <c:pt idx="34">
                  <c:v>45475.5243055556</c:v>
                </c:pt>
                <c:pt idx="35">
                  <c:v>45475.5284722222</c:v>
                </c:pt>
                <c:pt idx="36">
                  <c:v>45475.5326388889</c:v>
                </c:pt>
                <c:pt idx="37">
                  <c:v>45475.5423611111</c:v>
                </c:pt>
                <c:pt idx="38">
                  <c:v>45475.5486111111</c:v>
                </c:pt>
                <c:pt idx="39">
                  <c:v>45475.5555555556</c:v>
                </c:pt>
                <c:pt idx="40">
                  <c:v>45475.5625</c:v>
                </c:pt>
                <c:pt idx="41">
                  <c:v>45475.5694444444</c:v>
                </c:pt>
                <c:pt idx="42">
                  <c:v>45475.5784722222</c:v>
                </c:pt>
                <c:pt idx="43">
                  <c:v>45475.5854166667</c:v>
                </c:pt>
                <c:pt idx="44">
                  <c:v>45475.6263888889</c:v>
                </c:pt>
                <c:pt idx="45">
                  <c:v>45475.6590277778</c:v>
                </c:pt>
                <c:pt idx="46">
                  <c:v>45475.6875</c:v>
                </c:pt>
                <c:pt idx="47">
                  <c:v>45475.7090277778</c:v>
                </c:pt>
                <c:pt idx="48">
                  <c:v>45475.7215277778</c:v>
                </c:pt>
                <c:pt idx="49">
                  <c:v>45475.7340277778</c:v>
                </c:pt>
                <c:pt idx="50">
                  <c:v>45475.7541666667</c:v>
                </c:pt>
                <c:pt idx="51">
                  <c:v>45475.78125</c:v>
                </c:pt>
                <c:pt idx="52">
                  <c:v>45475.8041666667</c:v>
                </c:pt>
                <c:pt idx="53">
                  <c:v>45475.8222222222</c:v>
                </c:pt>
                <c:pt idx="54">
                  <c:v>45475.8333333333</c:v>
                </c:pt>
                <c:pt idx="55">
                  <c:v>45475.85625</c:v>
                </c:pt>
                <c:pt idx="56">
                  <c:v>45475.8756944444</c:v>
                </c:pt>
                <c:pt idx="57">
                  <c:v>45475.9069444444</c:v>
                </c:pt>
                <c:pt idx="58">
                  <c:v>45475.9319444444</c:v>
                </c:pt>
                <c:pt idx="59">
                  <c:v>45475.9513888889</c:v>
                </c:pt>
                <c:pt idx="60">
                  <c:v>45475.96875</c:v>
                </c:pt>
                <c:pt idx="61">
                  <c:v>45475.9798611111</c:v>
                </c:pt>
                <c:pt idx="62">
                  <c:v>45475.9875</c:v>
                </c:pt>
                <c:pt idx="63">
                  <c:v>45475.99375</c:v>
                </c:pt>
                <c:pt idx="64">
                  <c:v>45476</c:v>
                </c:pt>
                <c:pt idx="65">
                  <c:v>45476.2548611111</c:v>
                </c:pt>
                <c:pt idx="66">
                  <c:v>45476.4305555556</c:v>
                </c:pt>
                <c:pt idx="67">
                  <c:v>45476.9166666667</c:v>
                </c:pt>
                <c:pt idx="68">
                  <c:v>45476.9583333333</c:v>
                </c:pt>
                <c:pt idx="69">
                  <c:v>45477</c:v>
                </c:pt>
                <c:pt idx="70">
                  <c:v>45477.2861111111</c:v>
                </c:pt>
                <c:pt idx="71">
                  <c:v>45477.3618055556</c:v>
                </c:pt>
                <c:pt idx="72">
                  <c:v>45477.4166666667</c:v>
                </c:pt>
                <c:pt idx="73">
                  <c:v>45477.4583333333</c:v>
                </c:pt>
                <c:pt idx="74">
                  <c:v>45477.5236111111</c:v>
                </c:pt>
                <c:pt idx="75">
                  <c:v>45477.6527777778</c:v>
                </c:pt>
                <c:pt idx="76">
                  <c:v>45477.9166666667</c:v>
                </c:pt>
                <c:pt idx="77">
                  <c:v>45478</c:v>
                </c:pt>
                <c:pt idx="78">
                  <c:v>45478.2743055556</c:v>
                </c:pt>
                <c:pt idx="79">
                  <c:v>45478.4638888889</c:v>
                </c:pt>
                <c:pt idx="80">
                  <c:v>45478.6847222222</c:v>
                </c:pt>
                <c:pt idx="81">
                  <c:v>45478.9583333333</c:v>
                </c:pt>
                <c:pt idx="82">
                  <c:v>45479.0048611111</c:v>
                </c:pt>
                <c:pt idx="83">
                  <c:v>45479.2777777778</c:v>
                </c:pt>
                <c:pt idx="84">
                  <c:v>45480.1173611111</c:v>
                </c:pt>
                <c:pt idx="85">
                  <c:v>45480.375</c:v>
                </c:pt>
                <c:pt idx="86">
                  <c:v>45480.9708333333</c:v>
                </c:pt>
              </c:numCache>
            </c:numRef>
          </c:xVal>
          <c:yVal>
            <c:numRef>
              <c:f>下载!$D$2:$D$99</c:f>
              <c:numCache>
                <c:formatCode>General</c:formatCode>
                <c:ptCount val="98"/>
                <c:pt idx="0">
                  <c:v>0</c:v>
                </c:pt>
                <c:pt idx="1">
                  <c:v>34.5</c:v>
                </c:pt>
                <c:pt idx="2">
                  <c:v>45.1</c:v>
                </c:pt>
                <c:pt idx="3">
                  <c:v>47.7</c:v>
                </c:pt>
                <c:pt idx="4">
                  <c:v>51.2</c:v>
                </c:pt>
                <c:pt idx="5">
                  <c:v>54.4</c:v>
                </c:pt>
                <c:pt idx="6">
                  <c:v>58</c:v>
                </c:pt>
                <c:pt idx="7">
                  <c:v>59.4</c:v>
                </c:pt>
                <c:pt idx="8">
                  <c:v>60.5</c:v>
                </c:pt>
                <c:pt idx="9">
                  <c:v>62.3</c:v>
                </c:pt>
                <c:pt idx="10">
                  <c:v>63.4</c:v>
                </c:pt>
                <c:pt idx="11">
                  <c:v>65.1</c:v>
                </c:pt>
                <c:pt idx="12">
                  <c:v>66.8</c:v>
                </c:pt>
                <c:pt idx="13">
                  <c:v>68.7</c:v>
                </c:pt>
                <c:pt idx="14">
                  <c:v>70.8</c:v>
                </c:pt>
                <c:pt idx="15">
                  <c:v>72.4</c:v>
                </c:pt>
                <c:pt idx="16">
                  <c:v>75.1</c:v>
                </c:pt>
                <c:pt idx="17">
                  <c:v>79.2</c:v>
                </c:pt>
                <c:pt idx="18">
                  <c:v>81.7</c:v>
                </c:pt>
                <c:pt idx="19">
                  <c:v>83.6</c:v>
                </c:pt>
                <c:pt idx="20">
                  <c:v>86.2</c:v>
                </c:pt>
                <c:pt idx="21">
                  <c:v>88.9</c:v>
                </c:pt>
                <c:pt idx="22">
                  <c:v>91.6</c:v>
                </c:pt>
                <c:pt idx="23">
                  <c:v>95.4</c:v>
                </c:pt>
                <c:pt idx="24">
                  <c:v>98</c:v>
                </c:pt>
                <c:pt idx="25">
                  <c:v>101.1</c:v>
                </c:pt>
                <c:pt idx="26">
                  <c:v>105.2</c:v>
                </c:pt>
                <c:pt idx="27">
                  <c:v>108.9</c:v>
                </c:pt>
                <c:pt idx="28">
                  <c:v>110.5</c:v>
                </c:pt>
                <c:pt idx="29">
                  <c:v>113.5</c:v>
                </c:pt>
                <c:pt idx="30">
                  <c:v>116.9</c:v>
                </c:pt>
                <c:pt idx="31">
                  <c:v>120.2</c:v>
                </c:pt>
                <c:pt idx="32">
                  <c:v>127.5</c:v>
                </c:pt>
                <c:pt idx="33">
                  <c:v>129.6</c:v>
                </c:pt>
                <c:pt idx="34">
                  <c:v>132.5</c:v>
                </c:pt>
                <c:pt idx="35">
                  <c:v>135.4</c:v>
                </c:pt>
                <c:pt idx="36">
                  <c:v>138.2</c:v>
                </c:pt>
                <c:pt idx="37">
                  <c:v>144.6</c:v>
                </c:pt>
                <c:pt idx="38">
                  <c:v>147.8</c:v>
                </c:pt>
                <c:pt idx="39">
                  <c:v>151.4</c:v>
                </c:pt>
                <c:pt idx="40">
                  <c:v>154.4</c:v>
                </c:pt>
                <c:pt idx="41">
                  <c:v>157.3</c:v>
                </c:pt>
                <c:pt idx="42">
                  <c:v>160.7</c:v>
                </c:pt>
                <c:pt idx="43">
                  <c:v>161.6</c:v>
                </c:pt>
                <c:pt idx="44">
                  <c:v>173.9</c:v>
                </c:pt>
                <c:pt idx="45">
                  <c:v>181.3</c:v>
                </c:pt>
                <c:pt idx="46">
                  <c:v>188.2</c:v>
                </c:pt>
                <c:pt idx="47">
                  <c:v>192.3</c:v>
                </c:pt>
                <c:pt idx="48">
                  <c:v>195.3</c:v>
                </c:pt>
                <c:pt idx="49">
                  <c:v>198.4</c:v>
                </c:pt>
                <c:pt idx="50">
                  <c:v>203.5</c:v>
                </c:pt>
                <c:pt idx="51">
                  <c:v>210.5</c:v>
                </c:pt>
                <c:pt idx="52">
                  <c:v>215.6</c:v>
                </c:pt>
                <c:pt idx="53">
                  <c:v>219.3</c:v>
                </c:pt>
                <c:pt idx="54">
                  <c:v>221.3</c:v>
                </c:pt>
                <c:pt idx="55">
                  <c:v>225.5</c:v>
                </c:pt>
                <c:pt idx="56">
                  <c:v>228.7</c:v>
                </c:pt>
                <c:pt idx="57">
                  <c:v>234.2</c:v>
                </c:pt>
                <c:pt idx="58">
                  <c:v>238.7</c:v>
                </c:pt>
                <c:pt idx="59">
                  <c:v>242.2</c:v>
                </c:pt>
                <c:pt idx="60">
                  <c:v>244.9</c:v>
                </c:pt>
                <c:pt idx="61">
                  <c:v>246.3</c:v>
                </c:pt>
                <c:pt idx="62">
                  <c:v>247.2</c:v>
                </c:pt>
                <c:pt idx="63">
                  <c:v>247.9</c:v>
                </c:pt>
                <c:pt idx="64">
                  <c:v>248.6</c:v>
                </c:pt>
                <c:pt idx="65">
                  <c:v>257.3</c:v>
                </c:pt>
                <c:pt idx="66">
                  <c:v>264.4</c:v>
                </c:pt>
                <c:pt idx="67">
                  <c:v>289.7</c:v>
                </c:pt>
                <c:pt idx="68">
                  <c:v>292.5</c:v>
                </c:pt>
                <c:pt idx="69">
                  <c:v>294.9</c:v>
                </c:pt>
                <c:pt idx="70">
                  <c:v>300.4</c:v>
                </c:pt>
                <c:pt idx="71">
                  <c:v>304.9</c:v>
                </c:pt>
                <c:pt idx="72">
                  <c:v>308.5</c:v>
                </c:pt>
                <c:pt idx="73">
                  <c:v>311.4</c:v>
                </c:pt>
                <c:pt idx="74">
                  <c:v>315.7</c:v>
                </c:pt>
                <c:pt idx="75">
                  <c:v>321.3</c:v>
                </c:pt>
                <c:pt idx="76">
                  <c:v>333</c:v>
                </c:pt>
                <c:pt idx="77">
                  <c:v>336.2</c:v>
                </c:pt>
                <c:pt idx="78">
                  <c:v>338.7</c:v>
                </c:pt>
                <c:pt idx="79">
                  <c:v>341.7</c:v>
                </c:pt>
                <c:pt idx="80">
                  <c:v>347.6</c:v>
                </c:pt>
                <c:pt idx="81">
                  <c:v>357.5</c:v>
                </c:pt>
                <c:pt idx="82">
                  <c:v>358.6</c:v>
                </c:pt>
                <c:pt idx="83">
                  <c:v>360.5</c:v>
                </c:pt>
                <c:pt idx="84">
                  <c:v>376</c:v>
                </c:pt>
                <c:pt idx="85">
                  <c:v>377.1</c:v>
                </c:pt>
                <c:pt idx="86">
                  <c:v>386.6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下载!$E$1</c:f>
              <c:strCache>
                <c:ptCount val="1"/>
                <c:pt idx="0">
                  <c:v>tap下载</c:v>
                </c:pt>
              </c:strCache>
            </c:strRef>
          </c:tx>
          <c:spPr>
            <a:ln w="28575" cap="rnd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8"/>
              <c:delete val="1"/>
            </c:dLbl>
            <c:dLbl>
              <c:idx val="9"/>
              <c:delete val="1"/>
            </c:dLbl>
            <c:dLbl>
              <c:idx val="10"/>
              <c:delete val="1"/>
            </c:dLbl>
            <c:dLbl>
              <c:idx val="11"/>
              <c:delete val="1"/>
            </c:dLbl>
            <c:dLbl>
              <c:idx val="12"/>
              <c:delete val="1"/>
            </c:dLbl>
            <c:dLbl>
              <c:idx val="13"/>
              <c:delete val="1"/>
            </c:dLbl>
            <c:dLbl>
              <c:idx val="14"/>
              <c:delete val="1"/>
            </c:dLbl>
            <c:dLbl>
              <c:idx val="15"/>
              <c:delete val="1"/>
            </c:dLbl>
            <c:dLbl>
              <c:idx val="16"/>
              <c:delete val="1"/>
            </c:dLbl>
            <c:dLbl>
              <c:idx val="17"/>
              <c:delete val="1"/>
            </c:dLbl>
            <c:dLbl>
              <c:idx val="18"/>
              <c:delete val="1"/>
            </c:dLbl>
            <c:dLbl>
              <c:idx val="19"/>
              <c:delete val="1"/>
            </c:dLbl>
            <c:dLbl>
              <c:idx val="20"/>
              <c:delete val="1"/>
            </c:dLbl>
            <c:dLbl>
              <c:idx val="21"/>
              <c:delete val="1"/>
            </c:dLbl>
            <c:dLbl>
              <c:idx val="22"/>
              <c:delete val="1"/>
            </c:dLbl>
            <c:dLbl>
              <c:idx val="23"/>
              <c:delete val="1"/>
            </c:dLbl>
            <c:dLbl>
              <c:idx val="24"/>
              <c:delete val="1"/>
            </c:dLbl>
            <c:dLbl>
              <c:idx val="25"/>
              <c:delete val="1"/>
            </c:dLbl>
            <c:dLbl>
              <c:idx val="26"/>
              <c:delete val="1"/>
            </c:dLbl>
            <c:dLbl>
              <c:idx val="27"/>
              <c:delete val="1"/>
            </c:dLbl>
            <c:dLbl>
              <c:idx val="28"/>
              <c:delete val="1"/>
            </c:dLbl>
            <c:dLbl>
              <c:idx val="29"/>
              <c:delete val="1"/>
            </c:dLbl>
            <c:dLbl>
              <c:idx val="30"/>
              <c:delete val="1"/>
            </c:dLbl>
            <c:dLbl>
              <c:idx val="31"/>
              <c:delete val="1"/>
            </c:dLbl>
            <c:dLbl>
              <c:idx val="32"/>
              <c:delete val="1"/>
            </c:dLbl>
            <c:dLbl>
              <c:idx val="33"/>
              <c:delete val="1"/>
            </c:dLbl>
            <c:dLbl>
              <c:idx val="34"/>
              <c:delete val="1"/>
            </c:dLbl>
            <c:dLbl>
              <c:idx val="35"/>
              <c:delete val="1"/>
            </c:dLbl>
            <c:dLbl>
              <c:idx val="36"/>
              <c:delete val="1"/>
            </c:dLbl>
            <c:dLbl>
              <c:idx val="37"/>
              <c:delete val="1"/>
            </c:dLbl>
            <c:dLbl>
              <c:idx val="38"/>
              <c:delete val="1"/>
            </c:dLbl>
            <c:dLbl>
              <c:idx val="39"/>
              <c:delete val="1"/>
            </c:dLbl>
            <c:dLbl>
              <c:idx val="40"/>
              <c:delete val="1"/>
            </c:dLbl>
            <c:dLbl>
              <c:idx val="41"/>
              <c:delete val="1"/>
            </c:dLbl>
            <c:dLbl>
              <c:idx val="42"/>
              <c:delete val="1"/>
            </c:dLbl>
            <c:dLbl>
              <c:idx val="43"/>
              <c:delete val="1"/>
            </c:dLbl>
            <c:dLbl>
              <c:idx val="44"/>
              <c:delete val="1"/>
            </c:dLbl>
            <c:dLbl>
              <c:idx val="45"/>
              <c:delete val="1"/>
            </c:dLbl>
            <c:dLbl>
              <c:idx val="46"/>
              <c:delete val="1"/>
            </c:dLbl>
            <c:dLbl>
              <c:idx val="47"/>
              <c:delete val="1"/>
            </c:dLbl>
            <c:dLbl>
              <c:idx val="48"/>
              <c:delete val="1"/>
            </c:dLbl>
            <c:dLbl>
              <c:idx val="49"/>
              <c:delete val="1"/>
            </c:dLbl>
            <c:dLbl>
              <c:idx val="50"/>
              <c:delete val="1"/>
            </c:dLbl>
            <c:dLbl>
              <c:idx val="51"/>
              <c:delete val="1"/>
            </c:dLbl>
            <c:dLbl>
              <c:idx val="52"/>
              <c:delete val="1"/>
            </c:dLbl>
            <c:dLbl>
              <c:idx val="53"/>
              <c:delete val="1"/>
            </c:dLbl>
            <c:dLbl>
              <c:idx val="54"/>
              <c:delete val="1"/>
            </c:dLbl>
            <c:dLbl>
              <c:idx val="55"/>
              <c:delete val="1"/>
            </c:dLbl>
            <c:dLbl>
              <c:idx val="56"/>
              <c:delete val="1"/>
            </c:dLbl>
            <c:dLbl>
              <c:idx val="57"/>
              <c:delete val="1"/>
            </c:dLbl>
            <c:dLbl>
              <c:idx val="58"/>
              <c:delete val="1"/>
            </c:dLbl>
            <c:dLbl>
              <c:idx val="59"/>
              <c:delete val="1"/>
            </c:dLbl>
            <c:dLbl>
              <c:idx val="60"/>
              <c:delete val="1"/>
            </c:dLbl>
            <c:dLbl>
              <c:idx val="61"/>
              <c:delete val="1"/>
            </c:dLbl>
            <c:dLbl>
              <c:idx val="62"/>
              <c:delete val="1"/>
            </c:dLbl>
            <c:dLbl>
              <c:idx val="63"/>
              <c:delete val="1"/>
            </c:dLbl>
            <c:dLbl>
              <c:idx val="64"/>
              <c:layout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5"/>
              <c:delete val="1"/>
            </c:dLbl>
            <c:dLbl>
              <c:idx val="66"/>
              <c:delete val="1"/>
            </c:dLbl>
            <c:dLbl>
              <c:idx val="67"/>
              <c:delete val="1"/>
            </c:dLbl>
            <c:dLbl>
              <c:idx val="68"/>
              <c:delete val="1"/>
            </c:dLbl>
            <c:dLbl>
              <c:idx val="69"/>
              <c:layout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70"/>
              <c:delete val="1"/>
            </c:dLbl>
            <c:dLbl>
              <c:idx val="71"/>
              <c:delete val="1"/>
            </c:dLbl>
            <c:dLbl>
              <c:idx val="72"/>
              <c:delete val="1"/>
            </c:dLbl>
            <c:dLbl>
              <c:idx val="73"/>
              <c:delete val="1"/>
            </c:dLbl>
            <c:dLbl>
              <c:idx val="74"/>
              <c:delete val="1"/>
            </c:dLbl>
            <c:dLbl>
              <c:idx val="75"/>
              <c:delete val="1"/>
            </c:dLbl>
            <c:dLbl>
              <c:idx val="76"/>
              <c:delete val="1"/>
            </c:dLbl>
            <c:dLbl>
              <c:idx val="77"/>
              <c:delete val="1"/>
            </c:dLbl>
            <c:dLbl>
              <c:idx val="78"/>
              <c:delete val="1"/>
            </c:dLbl>
            <c:dLbl>
              <c:idx val="79"/>
              <c:delete val="1"/>
            </c:dLbl>
            <c:dLbl>
              <c:idx val="80"/>
              <c:delete val="1"/>
            </c:dLbl>
            <c:dLbl>
              <c:idx val="81"/>
              <c:delete val="1"/>
            </c:dLbl>
            <c:dLbl>
              <c:idx val="82"/>
              <c:delete val="1"/>
            </c:dLbl>
            <c:dLbl>
              <c:idx val="83"/>
              <c:delete val="1"/>
            </c:dLbl>
            <c:dLbl>
              <c:idx val="84"/>
              <c:delete val="1"/>
            </c:dLbl>
            <c:dLbl>
              <c:idx val="85"/>
              <c:delete val="1"/>
            </c:dLbl>
            <c:dLbl>
              <c:idx val="86"/>
              <c:delete val="1"/>
            </c:dLbl>
            <c:dLbl>
              <c:idx val="87"/>
              <c:delete val="1"/>
            </c:dLbl>
            <c:dLbl>
              <c:idx val="88"/>
              <c:delete val="1"/>
            </c:dLbl>
            <c:dLbl>
              <c:idx val="89"/>
              <c:delete val="1"/>
            </c:dLbl>
            <c:dLbl>
              <c:idx val="90"/>
              <c:delete val="1"/>
            </c:dLbl>
            <c:dLbl>
              <c:idx val="91"/>
              <c:delete val="1"/>
            </c:dLbl>
            <c:dLbl>
              <c:idx val="92"/>
              <c:delete val="1"/>
            </c:dLbl>
            <c:dLbl>
              <c:idx val="93"/>
              <c:delete val="1"/>
            </c:dLbl>
            <c:dLbl>
              <c:idx val="94"/>
              <c:delete val="1"/>
            </c:dLbl>
            <c:dLbl>
              <c:idx val="95"/>
              <c:delete val="1"/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下载!$C$2:$C$97</c:f>
              <c:numCache>
                <c:formatCode>h:mm</c:formatCode>
                <c:ptCount val="96"/>
                <c:pt idx="0">
                  <c:v>45475.375</c:v>
                </c:pt>
                <c:pt idx="1">
                  <c:v>45475.3965277778</c:v>
                </c:pt>
                <c:pt idx="2">
                  <c:v>45475.4069444444</c:v>
                </c:pt>
                <c:pt idx="3">
                  <c:v>45475.4097222222</c:v>
                </c:pt>
                <c:pt idx="4">
                  <c:v>45475.4131944444</c:v>
                </c:pt>
                <c:pt idx="5">
                  <c:v>45475.4166666667</c:v>
                </c:pt>
                <c:pt idx="6">
                  <c:v>45475.4215277778</c:v>
                </c:pt>
                <c:pt idx="7">
                  <c:v>45475.4243055556</c:v>
                </c:pt>
                <c:pt idx="8">
                  <c:v>45475.4270833333</c:v>
                </c:pt>
                <c:pt idx="9">
                  <c:v>45475.43125</c:v>
                </c:pt>
                <c:pt idx="10">
                  <c:v>45475.4340277778</c:v>
                </c:pt>
                <c:pt idx="11">
                  <c:v>45475.4375</c:v>
                </c:pt>
                <c:pt idx="12">
                  <c:v>45475.4409722222</c:v>
                </c:pt>
                <c:pt idx="13">
                  <c:v>45475.4444444444</c:v>
                </c:pt>
                <c:pt idx="14">
                  <c:v>45475.4486111111</c:v>
                </c:pt>
                <c:pt idx="15">
                  <c:v>45475.4513888889</c:v>
                </c:pt>
                <c:pt idx="16">
                  <c:v>45475.4548611111</c:v>
                </c:pt>
                <c:pt idx="17">
                  <c:v>45475.4618055556</c:v>
                </c:pt>
                <c:pt idx="18">
                  <c:v>45475.4659722222</c:v>
                </c:pt>
                <c:pt idx="19">
                  <c:v>45475.46875</c:v>
                </c:pt>
                <c:pt idx="20">
                  <c:v>45475.4722222222</c:v>
                </c:pt>
                <c:pt idx="21">
                  <c:v>45475.4756944444</c:v>
                </c:pt>
                <c:pt idx="22">
                  <c:v>45475.4791666667</c:v>
                </c:pt>
                <c:pt idx="23">
                  <c:v>45475.4833333333</c:v>
                </c:pt>
                <c:pt idx="24">
                  <c:v>45475.4861111111</c:v>
                </c:pt>
                <c:pt idx="25">
                  <c:v>45475.4895833333</c:v>
                </c:pt>
                <c:pt idx="26">
                  <c:v>45475.49375</c:v>
                </c:pt>
                <c:pt idx="27">
                  <c:v>45475.4979166667</c:v>
                </c:pt>
                <c:pt idx="28">
                  <c:v>45475.5</c:v>
                </c:pt>
                <c:pt idx="29">
                  <c:v>45475.5034722222</c:v>
                </c:pt>
                <c:pt idx="30">
                  <c:v>45475.5069444444</c:v>
                </c:pt>
                <c:pt idx="31">
                  <c:v>45475.5104166667</c:v>
                </c:pt>
                <c:pt idx="32">
                  <c:v>45475.51875</c:v>
                </c:pt>
                <c:pt idx="33">
                  <c:v>45475.5208333333</c:v>
                </c:pt>
                <c:pt idx="34">
                  <c:v>45475.5243055556</c:v>
                </c:pt>
                <c:pt idx="35">
                  <c:v>45475.5284722222</c:v>
                </c:pt>
                <c:pt idx="36">
                  <c:v>45475.5326388889</c:v>
                </c:pt>
                <c:pt idx="37">
                  <c:v>45475.5423611111</c:v>
                </c:pt>
                <c:pt idx="38">
                  <c:v>45475.5486111111</c:v>
                </c:pt>
                <c:pt idx="39">
                  <c:v>45475.5555555556</c:v>
                </c:pt>
                <c:pt idx="40">
                  <c:v>45475.5625</c:v>
                </c:pt>
                <c:pt idx="41">
                  <c:v>45475.5694444444</c:v>
                </c:pt>
                <c:pt idx="42">
                  <c:v>45475.5784722222</c:v>
                </c:pt>
                <c:pt idx="43">
                  <c:v>45475.5854166667</c:v>
                </c:pt>
                <c:pt idx="44">
                  <c:v>45475.6263888889</c:v>
                </c:pt>
                <c:pt idx="45">
                  <c:v>45475.6590277778</c:v>
                </c:pt>
                <c:pt idx="46">
                  <c:v>45475.6875</c:v>
                </c:pt>
                <c:pt idx="47">
                  <c:v>45475.7090277778</c:v>
                </c:pt>
                <c:pt idx="48">
                  <c:v>45475.7215277778</c:v>
                </c:pt>
                <c:pt idx="49">
                  <c:v>45475.7340277778</c:v>
                </c:pt>
                <c:pt idx="50">
                  <c:v>45475.7541666667</c:v>
                </c:pt>
                <c:pt idx="51">
                  <c:v>45475.78125</c:v>
                </c:pt>
                <c:pt idx="52">
                  <c:v>45475.8041666667</c:v>
                </c:pt>
                <c:pt idx="53">
                  <c:v>45475.8222222222</c:v>
                </c:pt>
                <c:pt idx="54">
                  <c:v>45475.8333333333</c:v>
                </c:pt>
                <c:pt idx="55">
                  <c:v>45475.85625</c:v>
                </c:pt>
                <c:pt idx="56">
                  <c:v>45475.8756944444</c:v>
                </c:pt>
                <c:pt idx="57">
                  <c:v>45475.9069444444</c:v>
                </c:pt>
                <c:pt idx="58">
                  <c:v>45475.9319444444</c:v>
                </c:pt>
                <c:pt idx="59">
                  <c:v>45475.9513888889</c:v>
                </c:pt>
                <c:pt idx="60">
                  <c:v>45475.96875</c:v>
                </c:pt>
                <c:pt idx="61">
                  <c:v>45475.9798611111</c:v>
                </c:pt>
                <c:pt idx="62">
                  <c:v>45475.9875</c:v>
                </c:pt>
                <c:pt idx="63">
                  <c:v>45475.99375</c:v>
                </c:pt>
                <c:pt idx="64">
                  <c:v>45476</c:v>
                </c:pt>
                <c:pt idx="65">
                  <c:v>45476.2548611111</c:v>
                </c:pt>
                <c:pt idx="66">
                  <c:v>45476.4305555556</c:v>
                </c:pt>
                <c:pt idx="67">
                  <c:v>45476.9166666667</c:v>
                </c:pt>
                <c:pt idx="68">
                  <c:v>45476.9583333333</c:v>
                </c:pt>
                <c:pt idx="69">
                  <c:v>45477</c:v>
                </c:pt>
                <c:pt idx="70">
                  <c:v>45477.2861111111</c:v>
                </c:pt>
                <c:pt idx="71">
                  <c:v>45477.3618055556</c:v>
                </c:pt>
                <c:pt idx="72">
                  <c:v>45477.4166666667</c:v>
                </c:pt>
                <c:pt idx="73">
                  <c:v>45477.4583333333</c:v>
                </c:pt>
                <c:pt idx="74">
                  <c:v>45477.5236111111</c:v>
                </c:pt>
                <c:pt idx="75">
                  <c:v>45477.6527777778</c:v>
                </c:pt>
                <c:pt idx="76">
                  <c:v>45477.9166666667</c:v>
                </c:pt>
                <c:pt idx="77">
                  <c:v>45478</c:v>
                </c:pt>
                <c:pt idx="78">
                  <c:v>45478.2743055556</c:v>
                </c:pt>
                <c:pt idx="79">
                  <c:v>45478.4638888889</c:v>
                </c:pt>
                <c:pt idx="80">
                  <c:v>45478.6847222222</c:v>
                </c:pt>
                <c:pt idx="81">
                  <c:v>45478.9583333333</c:v>
                </c:pt>
                <c:pt idx="82">
                  <c:v>45479.0048611111</c:v>
                </c:pt>
                <c:pt idx="83">
                  <c:v>45479.2777777778</c:v>
                </c:pt>
                <c:pt idx="84">
                  <c:v>45480.1173611111</c:v>
                </c:pt>
                <c:pt idx="85">
                  <c:v>45480.375</c:v>
                </c:pt>
                <c:pt idx="86">
                  <c:v>45480.9708333333</c:v>
                </c:pt>
              </c:numCache>
            </c:numRef>
          </c:xVal>
          <c:yVal>
            <c:numRef>
              <c:f>下载!$E$2:$E$97</c:f>
              <c:numCache>
                <c:formatCode>General</c:formatCode>
                <c:ptCount val="96"/>
                <c:pt idx="0">
                  <c:v>0</c:v>
                </c:pt>
                <c:pt idx="1">
                  <c:v>20</c:v>
                </c:pt>
                <c:pt idx="2">
                  <c:v>26</c:v>
                </c:pt>
                <c:pt idx="3">
                  <c:v>27</c:v>
                </c:pt>
                <c:pt idx="4">
                  <c:v>29</c:v>
                </c:pt>
                <c:pt idx="5">
                  <c:v>31</c:v>
                </c:pt>
                <c:pt idx="6">
                  <c:v>33</c:v>
                </c:pt>
                <c:pt idx="7">
                  <c:v>35</c:v>
                </c:pt>
                <c:pt idx="8">
                  <c:v>36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42</c:v>
                </c:pt>
                <c:pt idx="13">
                  <c:v>43</c:v>
                </c:pt>
                <c:pt idx="14">
                  <c:v>47</c:v>
                </c:pt>
                <c:pt idx="15">
                  <c:v>50</c:v>
                </c:pt>
                <c:pt idx="16">
                  <c:v>58</c:v>
                </c:pt>
                <c:pt idx="17">
                  <c:v>67</c:v>
                </c:pt>
                <c:pt idx="18">
                  <c:v>73</c:v>
                </c:pt>
                <c:pt idx="19">
                  <c:v>78</c:v>
                </c:pt>
                <c:pt idx="20">
                  <c:v>83</c:v>
                </c:pt>
                <c:pt idx="21">
                  <c:v>87</c:v>
                </c:pt>
                <c:pt idx="22">
                  <c:v>92</c:v>
                </c:pt>
                <c:pt idx="23">
                  <c:v>99</c:v>
                </c:pt>
                <c:pt idx="24">
                  <c:v>103</c:v>
                </c:pt>
                <c:pt idx="25">
                  <c:v>109</c:v>
                </c:pt>
                <c:pt idx="26">
                  <c:v>116</c:v>
                </c:pt>
                <c:pt idx="27">
                  <c:v>121</c:v>
                </c:pt>
                <c:pt idx="28">
                  <c:v>124</c:v>
                </c:pt>
                <c:pt idx="29">
                  <c:v>130</c:v>
                </c:pt>
                <c:pt idx="30">
                  <c:v>135</c:v>
                </c:pt>
                <c:pt idx="31">
                  <c:v>140</c:v>
                </c:pt>
                <c:pt idx="32">
                  <c:v>147</c:v>
                </c:pt>
                <c:pt idx="33">
                  <c:v>149</c:v>
                </c:pt>
                <c:pt idx="34">
                  <c:v>151</c:v>
                </c:pt>
                <c:pt idx="35">
                  <c:v>153</c:v>
                </c:pt>
                <c:pt idx="36">
                  <c:v>156</c:v>
                </c:pt>
                <c:pt idx="37">
                  <c:v>161</c:v>
                </c:pt>
                <c:pt idx="38">
                  <c:v>164</c:v>
                </c:pt>
                <c:pt idx="39">
                  <c:v>167</c:v>
                </c:pt>
                <c:pt idx="40">
                  <c:v>169</c:v>
                </c:pt>
                <c:pt idx="41">
                  <c:v>171</c:v>
                </c:pt>
                <c:pt idx="42">
                  <c:v>174</c:v>
                </c:pt>
                <c:pt idx="43">
                  <c:v>177</c:v>
                </c:pt>
                <c:pt idx="44">
                  <c:v>188</c:v>
                </c:pt>
                <c:pt idx="45">
                  <c:v>194</c:v>
                </c:pt>
                <c:pt idx="46">
                  <c:v>201</c:v>
                </c:pt>
                <c:pt idx="47">
                  <c:v>205</c:v>
                </c:pt>
                <c:pt idx="48">
                  <c:v>209</c:v>
                </c:pt>
                <c:pt idx="49">
                  <c:v>212</c:v>
                </c:pt>
                <c:pt idx="50">
                  <c:v>217</c:v>
                </c:pt>
                <c:pt idx="51">
                  <c:v>223</c:v>
                </c:pt>
                <c:pt idx="52">
                  <c:v>229</c:v>
                </c:pt>
                <c:pt idx="53">
                  <c:v>233</c:v>
                </c:pt>
                <c:pt idx="54">
                  <c:v>235</c:v>
                </c:pt>
                <c:pt idx="55">
                  <c:v>240</c:v>
                </c:pt>
                <c:pt idx="56">
                  <c:v>243</c:v>
                </c:pt>
                <c:pt idx="57">
                  <c:v>250</c:v>
                </c:pt>
                <c:pt idx="58">
                  <c:v>255</c:v>
                </c:pt>
                <c:pt idx="59">
                  <c:v>259</c:v>
                </c:pt>
                <c:pt idx="60">
                  <c:v>262</c:v>
                </c:pt>
                <c:pt idx="61">
                  <c:v>263</c:v>
                </c:pt>
                <c:pt idx="62">
                  <c:v>264</c:v>
                </c:pt>
                <c:pt idx="63">
                  <c:v>265</c:v>
                </c:pt>
                <c:pt idx="64">
                  <c:v>266</c:v>
                </c:pt>
                <c:pt idx="65">
                  <c:v>279</c:v>
                </c:pt>
                <c:pt idx="66">
                  <c:v>291</c:v>
                </c:pt>
                <c:pt idx="67">
                  <c:v>350</c:v>
                </c:pt>
                <c:pt idx="68">
                  <c:v>358</c:v>
                </c:pt>
                <c:pt idx="69">
                  <c:v>365</c:v>
                </c:pt>
                <c:pt idx="70">
                  <c:v>385</c:v>
                </c:pt>
                <c:pt idx="71">
                  <c:v>398</c:v>
                </c:pt>
                <c:pt idx="72">
                  <c:v>412</c:v>
                </c:pt>
                <c:pt idx="73">
                  <c:v>422</c:v>
                </c:pt>
                <c:pt idx="74">
                  <c:v>436</c:v>
                </c:pt>
                <c:pt idx="75">
                  <c:v>454</c:v>
                </c:pt>
                <c:pt idx="76">
                  <c:v>483</c:v>
                </c:pt>
                <c:pt idx="77">
                  <c:v>490</c:v>
                </c:pt>
                <c:pt idx="78">
                  <c:v>497</c:v>
                </c:pt>
                <c:pt idx="79">
                  <c:v>502</c:v>
                </c:pt>
                <c:pt idx="80">
                  <c:v>514</c:v>
                </c:pt>
                <c:pt idx="81">
                  <c:v>531</c:v>
                </c:pt>
                <c:pt idx="82">
                  <c:v>533</c:v>
                </c:pt>
                <c:pt idx="83">
                  <c:v>537</c:v>
                </c:pt>
                <c:pt idx="84">
                  <c:v>566</c:v>
                </c:pt>
                <c:pt idx="85">
                  <c:v>568</c:v>
                </c:pt>
                <c:pt idx="86">
                  <c:v>586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1660583"/>
        <c:axId val="919208103"/>
      </c:scatterChart>
      <c:valAx>
        <c:axId val="991660583"/>
        <c:scaling>
          <c:orientation val="minMax"/>
          <c:min val="45475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919208103"/>
        <c:crosses val="autoZero"/>
        <c:crossBetween val="midCat"/>
        <c:majorUnit val="0.25"/>
      </c:valAx>
      <c:valAx>
        <c:axId val="919208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  <a:r>
                  <a:t>累计下载量（单位：万）</a:t>
                </a:r>
              </a:p>
            </c:rich>
          </c:tx>
          <c:layout>
            <c:manualLayout>
              <c:xMode val="edge"/>
              <c:yMode val="edge"/>
              <c:x val="0.973975792734101"/>
              <c:y val="0.37759870650633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991660583"/>
        <c:crosses val="autoZero"/>
        <c:crossBetween val="midCat"/>
        <c:majorUnit val="30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ayout>
        <c:manualLayout>
          <c:xMode val="edge"/>
          <c:yMode val="edge"/>
          <c:x val="0.409940888939411"/>
          <c:y val="0.181333002358198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defRPr>
          </a:pPr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latin typeface="Microsoft YaHei UI" panose="020B0503020204020204" charset="-122"/>
          <a:ea typeface="Microsoft YaHei UI" panose="020B0503020204020204" charset="-122"/>
          <a:cs typeface="Microsoft YaHei UI" panose="020B0503020204020204" charset="-122"/>
          <a:sym typeface="Microsoft YaHei UI" panose="020B0503020204020204" charset="-122"/>
        </a:defRPr>
      </a:pPr>
    </a:p>
  </c:txPr>
  <c:externalData r:id="rId1">
    <c:autoUpdate val="0"/>
  </c:externalData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solidFill>
                  <a:srgbClr val="FF0000"/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绝区零</a:t>
            </a:r>
            <a:r>
              <a:rPr lang="en-US" altLang="zh-CN">
                <a:solidFill>
                  <a:sysClr val="windowText" lastClr="000000"/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UID</a:t>
            </a:r>
            <a:r>
              <a:rPr altLang="en-US">
                <a:solidFill>
                  <a:sysClr val="windowText" lastClr="000000"/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增量走势（外服数据暂缺）</a:t>
            </a:r>
            <a:endParaRPr altLang="en-US">
              <a:solidFill>
                <a:sysClr val="windowText" lastClr="000000"/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 lang="en-US" altLang="zh-CN"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   </a:t>
            </a:r>
            <a:r>
              <a:rPr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统计：壁吧专楼吧，个二个一</a:t>
            </a:r>
            <a:endParaRPr>
              <a:solidFill>
                <a:schemeClr val="bg1">
                  <a:lumMod val="7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协力：壁吧专楼吧全体吧友</a:t>
            </a:r>
            <a:endParaRPr>
              <a:solidFill>
                <a:schemeClr val="bg1">
                  <a:lumMod val="7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特别感谢：考古用小号</a:t>
            </a:r>
            <a:endParaRPr>
              <a:solidFill>
                <a:schemeClr val="bg1">
                  <a:lumMod val="7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</c:rich>
      </c:tx>
      <c:layout>
        <c:manualLayout>
          <c:xMode val="edge"/>
          <c:yMode val="edge"/>
          <c:x val="0.398997804950044"/>
          <c:y val="0.38265714624648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56761407793938"/>
          <c:y val="0.0189620758483034"/>
          <c:w val="0.868541134673032"/>
          <c:h val="0.869618657421998"/>
        </c:manualLayout>
      </c:layout>
      <c:scatterChart>
        <c:scatterStyle val="lineMarker"/>
        <c:varyColors val="0"/>
        <c:ser>
          <c:idx val="0"/>
          <c:order val="0"/>
          <c:tx>
            <c:strRef>
              <c:f>UID!$D$1</c:f>
              <c:strCache>
                <c:ptCount val="1"/>
                <c:pt idx="0">
                  <c:v>国服账号数量</c:v>
                </c:pt>
              </c:strCache>
            </c:strRef>
          </c:tx>
          <c:spPr>
            <a:ln w="2857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UID!$B$2:$B$163</c:f>
              <c:numCache>
                <c:formatCode>h:mm</c:formatCode>
                <c:ptCount val="162"/>
                <c:pt idx="0">
                  <c:v>0.349999999998545</c:v>
                </c:pt>
                <c:pt idx="1">
                  <c:v>0.349999999998545</c:v>
                </c:pt>
                <c:pt idx="2">
                  <c:v>0.349999999998545</c:v>
                </c:pt>
                <c:pt idx="3">
                  <c:v>0.349999999998545</c:v>
                </c:pt>
                <c:pt idx="4">
                  <c:v>0.349999999998545</c:v>
                </c:pt>
                <c:pt idx="5">
                  <c:v>0.349999999998545</c:v>
                </c:pt>
                <c:pt idx="6">
                  <c:v>0.349999999998545</c:v>
                </c:pt>
                <c:pt idx="7">
                  <c:v>0.349999999998545</c:v>
                </c:pt>
                <c:pt idx="8">
                  <c:v>0.349999999998545</c:v>
                </c:pt>
                <c:pt idx="9">
                  <c:v>0.349999999998545</c:v>
                </c:pt>
                <c:pt idx="10">
                  <c:v>0.349999999998545</c:v>
                </c:pt>
                <c:pt idx="11">
                  <c:v>0.350694444401597</c:v>
                </c:pt>
                <c:pt idx="12">
                  <c:v>0.350694444401597</c:v>
                </c:pt>
                <c:pt idx="13">
                  <c:v>0.350694444401597</c:v>
                </c:pt>
                <c:pt idx="14">
                  <c:v>0.350694444401597</c:v>
                </c:pt>
                <c:pt idx="15">
                  <c:v>0.350694444401597</c:v>
                </c:pt>
                <c:pt idx="16">
                  <c:v>0.350694444401597</c:v>
                </c:pt>
                <c:pt idx="17">
                  <c:v>0.350694444401597</c:v>
                </c:pt>
                <c:pt idx="18">
                  <c:v>0.351388888899237</c:v>
                </c:pt>
                <c:pt idx="19">
                  <c:v>0.351388888899237</c:v>
                </c:pt>
                <c:pt idx="20">
                  <c:v>0.351388888899237</c:v>
                </c:pt>
                <c:pt idx="21">
                  <c:v>0.351388888899237</c:v>
                </c:pt>
                <c:pt idx="22">
                  <c:v>0.351388888899237</c:v>
                </c:pt>
                <c:pt idx="23">
                  <c:v>0.351388888899237</c:v>
                </c:pt>
                <c:pt idx="24">
                  <c:v>0.351388888899237</c:v>
                </c:pt>
                <c:pt idx="25">
                  <c:v>0.351388888899237</c:v>
                </c:pt>
                <c:pt idx="26">
                  <c:v>0.351388888899237</c:v>
                </c:pt>
                <c:pt idx="27">
                  <c:v>0.352083333302289</c:v>
                </c:pt>
                <c:pt idx="28">
                  <c:v>0.352083333302289</c:v>
                </c:pt>
                <c:pt idx="29">
                  <c:v>0.352083333302289</c:v>
                </c:pt>
                <c:pt idx="30">
                  <c:v>0.352083333302289</c:v>
                </c:pt>
                <c:pt idx="31">
                  <c:v>0.352083333302289</c:v>
                </c:pt>
                <c:pt idx="32">
                  <c:v>0.352083333302289</c:v>
                </c:pt>
                <c:pt idx="33">
                  <c:v>0.352083333302289</c:v>
                </c:pt>
                <c:pt idx="34">
                  <c:v>0.352083333302289</c:v>
                </c:pt>
                <c:pt idx="35">
                  <c:v>0.352777777799929</c:v>
                </c:pt>
                <c:pt idx="36">
                  <c:v>0.352777777799929</c:v>
                </c:pt>
                <c:pt idx="37">
                  <c:v>0.354166666700621</c:v>
                </c:pt>
                <c:pt idx="38">
                  <c:v>0.354166666700621</c:v>
                </c:pt>
                <c:pt idx="39">
                  <c:v>0.354166666700621</c:v>
                </c:pt>
                <c:pt idx="40">
                  <c:v>0.354861111096398</c:v>
                </c:pt>
                <c:pt idx="41">
                  <c:v>0.35624999999709</c:v>
                </c:pt>
                <c:pt idx="42">
                  <c:v>0.357638888897782</c:v>
                </c:pt>
                <c:pt idx="43">
                  <c:v>0.358333333300834</c:v>
                </c:pt>
                <c:pt idx="44">
                  <c:v>0.359027777798474</c:v>
                </c:pt>
                <c:pt idx="45">
                  <c:v>0.359722222201526</c:v>
                </c:pt>
                <c:pt idx="46">
                  <c:v>0.361111111102218</c:v>
                </c:pt>
                <c:pt idx="47">
                  <c:v>0.361805555599858</c:v>
                </c:pt>
                <c:pt idx="48">
                  <c:v>0.361805555599858</c:v>
                </c:pt>
                <c:pt idx="49">
                  <c:v>0.363194444398687</c:v>
                </c:pt>
                <c:pt idx="50">
                  <c:v>0.365277777797019</c:v>
                </c:pt>
                <c:pt idx="51">
                  <c:v>0.366666666697711</c:v>
                </c:pt>
                <c:pt idx="52">
                  <c:v>0.367361111100763</c:v>
                </c:pt>
                <c:pt idx="53">
                  <c:v>0.368750000001455</c:v>
                </c:pt>
                <c:pt idx="54">
                  <c:v>0.370138888902147</c:v>
                </c:pt>
                <c:pt idx="55">
                  <c:v>0.371527777802839</c:v>
                </c:pt>
                <c:pt idx="56">
                  <c:v>0.378472222197161</c:v>
                </c:pt>
                <c:pt idx="57">
                  <c:v>0.382638888899237</c:v>
                </c:pt>
                <c:pt idx="58">
                  <c:v>0.386111111096398</c:v>
                </c:pt>
                <c:pt idx="59">
                  <c:v>0.391666666699166</c:v>
                </c:pt>
                <c:pt idx="60">
                  <c:v>0.395833333299379</c:v>
                </c:pt>
                <c:pt idx="61">
                  <c:v>0.400000000001455</c:v>
                </c:pt>
                <c:pt idx="62">
                  <c:v>0.411111111097853</c:v>
                </c:pt>
                <c:pt idx="63">
                  <c:v>0.413194444401597</c:v>
                </c:pt>
                <c:pt idx="64">
                  <c:v>0.417361111096398</c:v>
                </c:pt>
                <c:pt idx="65">
                  <c:v>0.417361111096398</c:v>
                </c:pt>
                <c:pt idx="66">
                  <c:v>0.41874999999709</c:v>
                </c:pt>
                <c:pt idx="67">
                  <c:v>0.420138888897782</c:v>
                </c:pt>
                <c:pt idx="68">
                  <c:v>0.426388888903602</c:v>
                </c:pt>
                <c:pt idx="69">
                  <c:v>0.441666666702076</c:v>
                </c:pt>
                <c:pt idx="70">
                  <c:v>0.443749999998545</c:v>
                </c:pt>
                <c:pt idx="71">
                  <c:v>0.445833333302289</c:v>
                </c:pt>
                <c:pt idx="72">
                  <c:v>0.46875</c:v>
                </c:pt>
                <c:pt idx="73">
                  <c:v>0.474305555602768</c:v>
                </c:pt>
                <c:pt idx="74">
                  <c:v>0.486111111102218</c:v>
                </c:pt>
                <c:pt idx="75">
                  <c:v>0.493055555598403</c:v>
                </c:pt>
                <c:pt idx="76">
                  <c:v>0.501388888900692</c:v>
                </c:pt>
                <c:pt idx="77">
                  <c:v>0.51875000000291</c:v>
                </c:pt>
                <c:pt idx="78">
                  <c:v>0.5625</c:v>
                </c:pt>
                <c:pt idx="79">
                  <c:v>0.575694444400142</c:v>
                </c:pt>
                <c:pt idx="80">
                  <c:v>0.599305555602768</c:v>
                </c:pt>
                <c:pt idx="81">
                  <c:v>0.604166666700621</c:v>
                </c:pt>
                <c:pt idx="82">
                  <c:v>0.616666666697711</c:v>
                </c:pt>
                <c:pt idx="83">
                  <c:v>0.672916666699166</c:v>
                </c:pt>
                <c:pt idx="84">
                  <c:v>0.722916666702076</c:v>
                </c:pt>
                <c:pt idx="85">
                  <c:v>0.796527777798474</c:v>
                </c:pt>
                <c:pt idx="86">
                  <c:v>0.989583333299379</c:v>
                </c:pt>
                <c:pt idx="87">
                  <c:v>1</c:v>
                </c:pt>
                <c:pt idx="88">
                  <c:v>1.22638888889924</c:v>
                </c:pt>
                <c:pt idx="89">
                  <c:v>1.27083333329938</c:v>
                </c:pt>
                <c:pt idx="90">
                  <c:v>1.45833333329938</c:v>
                </c:pt>
                <c:pt idx="91">
                  <c:v>1.66458333330229</c:v>
                </c:pt>
                <c:pt idx="92">
                  <c:v>1.77847222219862</c:v>
                </c:pt>
                <c:pt idx="93">
                  <c:v>1.78194444440305</c:v>
                </c:pt>
                <c:pt idx="94">
                  <c:v>1.78541666670208</c:v>
                </c:pt>
                <c:pt idx="95">
                  <c:v>1.78888888889924</c:v>
                </c:pt>
                <c:pt idx="96">
                  <c:v>1.79027777779993</c:v>
                </c:pt>
                <c:pt idx="97">
                  <c:v>1.85624999999709</c:v>
                </c:pt>
                <c:pt idx="98">
                  <c:v>1.96319444439723</c:v>
                </c:pt>
                <c:pt idx="99">
                  <c:v>2.02777777780284</c:v>
                </c:pt>
                <c:pt idx="100">
                  <c:v>2.11111111110222</c:v>
                </c:pt>
                <c:pt idx="101">
                  <c:v>2.27500000000146</c:v>
                </c:pt>
                <c:pt idx="102">
                  <c:v>2.34722222219716</c:v>
                </c:pt>
                <c:pt idx="103">
                  <c:v>2.56805555560277</c:v>
                </c:pt>
                <c:pt idx="104">
                  <c:v>2.75</c:v>
                </c:pt>
                <c:pt idx="105">
                  <c:v>2.81458333329647</c:v>
                </c:pt>
                <c:pt idx="106">
                  <c:v>3.07499999999709</c:v>
                </c:pt>
                <c:pt idx="107">
                  <c:v>3.34861111109785</c:v>
                </c:pt>
                <c:pt idx="108">
                  <c:v>3.44097222219716</c:v>
                </c:pt>
                <c:pt idx="109">
                  <c:v>3.58333333329938</c:v>
                </c:pt>
                <c:pt idx="110">
                  <c:v>3.8125</c:v>
                </c:pt>
                <c:pt idx="111">
                  <c:v>3.97291666670208</c:v>
                </c:pt>
                <c:pt idx="112">
                  <c:v>4</c:v>
                </c:pt>
                <c:pt idx="113">
                  <c:v>4.0868055555984</c:v>
                </c:pt>
                <c:pt idx="114">
                  <c:v>4.5555555555984</c:v>
                </c:pt>
                <c:pt idx="115">
                  <c:v>4.86597222220007</c:v>
                </c:pt>
                <c:pt idx="116">
                  <c:v>5.00347222219716</c:v>
                </c:pt>
                <c:pt idx="117">
                  <c:v>5.04861111110222</c:v>
                </c:pt>
                <c:pt idx="118">
                  <c:v>5.12361111109931</c:v>
                </c:pt>
                <c:pt idx="119">
                  <c:v>5.16666666670062</c:v>
                </c:pt>
                <c:pt idx="120">
                  <c:v>5.3194444444016</c:v>
                </c:pt>
                <c:pt idx="121">
                  <c:v>5.33611111110076</c:v>
                </c:pt>
                <c:pt idx="122">
                  <c:v>5.59027777780284</c:v>
                </c:pt>
                <c:pt idx="123">
                  <c:v>5.70138888889778</c:v>
                </c:pt>
                <c:pt idx="124">
                  <c:v>5.91458333330229</c:v>
                </c:pt>
                <c:pt idx="125">
                  <c:v>6.00347222219716</c:v>
                </c:pt>
                <c:pt idx="126">
                  <c:v>6.50208333329647</c:v>
                </c:pt>
                <c:pt idx="127">
                  <c:v>6.86041666669917</c:v>
                </c:pt>
                <c:pt idx="128">
                  <c:v>7</c:v>
                </c:pt>
                <c:pt idx="129">
                  <c:v>7.48333333332994</c:v>
                </c:pt>
                <c:pt idx="130">
                  <c:v>7.83333333333576</c:v>
                </c:pt>
                <c:pt idx="131">
                  <c:v>8.02430555555475</c:v>
                </c:pt>
                <c:pt idx="132">
                  <c:v>8.00486111109785</c:v>
                </c:pt>
                <c:pt idx="133">
                  <c:v>8.50138888888614</c:v>
                </c:pt>
                <c:pt idx="134">
                  <c:v>8.63055555555911</c:v>
                </c:pt>
                <c:pt idx="135">
                  <c:v>8.75972222222481</c:v>
                </c:pt>
                <c:pt idx="136">
                  <c:v>8.91458333333139</c:v>
                </c:pt>
                <c:pt idx="137">
                  <c:v>9.0090277777781</c:v>
                </c:pt>
                <c:pt idx="138">
                  <c:v>9.53749999999854</c:v>
                </c:pt>
                <c:pt idx="139">
                  <c:v>9.89375000000291</c:v>
                </c:pt>
                <c:pt idx="140">
                  <c:v>10</c:v>
                </c:pt>
                <c:pt idx="141">
                  <c:v>10.3930555555562</c:v>
                </c:pt>
                <c:pt idx="142">
                  <c:v>10.9631944444409</c:v>
                </c:pt>
                <c:pt idx="143">
                  <c:v>11.5104166666642</c:v>
                </c:pt>
                <c:pt idx="144">
                  <c:v>11.940972222219</c:v>
                </c:pt>
                <c:pt idx="145">
                  <c:v>12</c:v>
                </c:pt>
                <c:pt idx="146">
                  <c:v>12.8083333333343</c:v>
                </c:pt>
                <c:pt idx="147">
                  <c:v>12.9583333333358</c:v>
                </c:pt>
                <c:pt idx="148">
                  <c:v>13.7770833333343</c:v>
                </c:pt>
                <c:pt idx="149">
                  <c:v>14.027777777781</c:v>
                </c:pt>
                <c:pt idx="150">
                  <c:v>14.9166666666642</c:v>
                </c:pt>
                <c:pt idx="151">
                  <c:v>14.9861111111095</c:v>
                </c:pt>
                <c:pt idx="152">
                  <c:v>15.788888888892</c:v>
                </c:pt>
                <c:pt idx="153">
                  <c:v>16.8541666666642</c:v>
                </c:pt>
                <c:pt idx="154">
                  <c:v>16.9861111111095</c:v>
                </c:pt>
              </c:numCache>
            </c:numRef>
          </c:xVal>
          <c:yVal>
            <c:numRef>
              <c:f>UID!$D$2:$D$163</c:f>
              <c:numCache>
                <c:formatCode>0"."0,"万"</c:formatCode>
                <c:ptCount val="162"/>
                <c:pt idx="0">
                  <c:v>0</c:v>
                </c:pt>
                <c:pt idx="1">
                  <c:v>111217</c:v>
                </c:pt>
                <c:pt idx="2">
                  <c:v>121400</c:v>
                </c:pt>
                <c:pt idx="3">
                  <c:v>236599</c:v>
                </c:pt>
                <c:pt idx="4">
                  <c:v>346623</c:v>
                </c:pt>
                <c:pt idx="5">
                  <c:v>389964</c:v>
                </c:pt>
                <c:pt idx="6">
                  <c:v>541984</c:v>
                </c:pt>
                <c:pt idx="7">
                  <c:v>573900</c:v>
                </c:pt>
                <c:pt idx="8">
                  <c:v>807978</c:v>
                </c:pt>
                <c:pt idx="9">
                  <c:v>809392</c:v>
                </c:pt>
                <c:pt idx="10">
                  <c:v>983936</c:v>
                </c:pt>
                <c:pt idx="11">
                  <c:v>1013837</c:v>
                </c:pt>
                <c:pt idx="12">
                  <c:v>1114011</c:v>
                </c:pt>
                <c:pt idx="13">
                  <c:v>1254300</c:v>
                </c:pt>
                <c:pt idx="14">
                  <c:v>1269633</c:v>
                </c:pt>
                <c:pt idx="15">
                  <c:v>1361337</c:v>
                </c:pt>
                <c:pt idx="16">
                  <c:v>1561100</c:v>
                </c:pt>
                <c:pt idx="17">
                  <c:v>1587419</c:v>
                </c:pt>
                <c:pt idx="18">
                  <c:v>1656884</c:v>
                </c:pt>
                <c:pt idx="19">
                  <c:v>1702701</c:v>
                </c:pt>
                <c:pt idx="20">
                  <c:v>1776653</c:v>
                </c:pt>
                <c:pt idx="21">
                  <c:v>1853596</c:v>
                </c:pt>
                <c:pt idx="22">
                  <c:v>1862774</c:v>
                </c:pt>
                <c:pt idx="23">
                  <c:v>1961500</c:v>
                </c:pt>
                <c:pt idx="24">
                  <c:v>2016278</c:v>
                </c:pt>
                <c:pt idx="25">
                  <c:v>2044900</c:v>
                </c:pt>
                <c:pt idx="26">
                  <c:v>2243237</c:v>
                </c:pt>
                <c:pt idx="27">
                  <c:v>2243592</c:v>
                </c:pt>
                <c:pt idx="28">
                  <c:v>2362059</c:v>
                </c:pt>
                <c:pt idx="29">
                  <c:v>2395505</c:v>
                </c:pt>
                <c:pt idx="30">
                  <c:v>2489900</c:v>
                </c:pt>
                <c:pt idx="31">
                  <c:v>2631100</c:v>
                </c:pt>
                <c:pt idx="32">
                  <c:v>2749072</c:v>
                </c:pt>
                <c:pt idx="33">
                  <c:v>2770572</c:v>
                </c:pt>
                <c:pt idx="34">
                  <c:v>2781400</c:v>
                </c:pt>
                <c:pt idx="35">
                  <c:v>2947592</c:v>
                </c:pt>
                <c:pt idx="36">
                  <c:v>3065931</c:v>
                </c:pt>
                <c:pt idx="37">
                  <c:v>3466900</c:v>
                </c:pt>
                <c:pt idx="38">
                  <c:v>3481587</c:v>
                </c:pt>
                <c:pt idx="39">
                  <c:v>3523100</c:v>
                </c:pt>
                <c:pt idx="40">
                  <c:v>3777600</c:v>
                </c:pt>
                <c:pt idx="41">
                  <c:v>4204400</c:v>
                </c:pt>
                <c:pt idx="42">
                  <c:v>4429057</c:v>
                </c:pt>
                <c:pt idx="43">
                  <c:v>4532400</c:v>
                </c:pt>
                <c:pt idx="44">
                  <c:v>4667068</c:v>
                </c:pt>
                <c:pt idx="45">
                  <c:v>4817224</c:v>
                </c:pt>
                <c:pt idx="46">
                  <c:v>5076227</c:v>
                </c:pt>
                <c:pt idx="47">
                  <c:v>5133500</c:v>
                </c:pt>
                <c:pt idx="48">
                  <c:v>5214900</c:v>
                </c:pt>
                <c:pt idx="49">
                  <c:v>5331122</c:v>
                </c:pt>
                <c:pt idx="50">
                  <c:v>5639900</c:v>
                </c:pt>
                <c:pt idx="51">
                  <c:v>5740175</c:v>
                </c:pt>
                <c:pt idx="52">
                  <c:v>5823332</c:v>
                </c:pt>
                <c:pt idx="53">
                  <c:v>5987659</c:v>
                </c:pt>
                <c:pt idx="54">
                  <c:v>6067000</c:v>
                </c:pt>
                <c:pt idx="55">
                  <c:v>6254900</c:v>
                </c:pt>
                <c:pt idx="56">
                  <c:v>6835900</c:v>
                </c:pt>
                <c:pt idx="57">
                  <c:v>7055808</c:v>
                </c:pt>
                <c:pt idx="58">
                  <c:v>7314329</c:v>
                </c:pt>
                <c:pt idx="59">
                  <c:v>7642300</c:v>
                </c:pt>
                <c:pt idx="60">
                  <c:v>7849858</c:v>
                </c:pt>
                <c:pt idx="61">
                  <c:v>8097563</c:v>
                </c:pt>
                <c:pt idx="62">
                  <c:v>8589900</c:v>
                </c:pt>
                <c:pt idx="63">
                  <c:v>8759365</c:v>
                </c:pt>
                <c:pt idx="64">
                  <c:v>9119836</c:v>
                </c:pt>
                <c:pt idx="65">
                  <c:v>9155680</c:v>
                </c:pt>
                <c:pt idx="66">
                  <c:v>9190683</c:v>
                </c:pt>
                <c:pt idx="67">
                  <c:v>9258870</c:v>
                </c:pt>
                <c:pt idx="68">
                  <c:v>9562821</c:v>
                </c:pt>
                <c:pt idx="69">
                  <c:v>10059031</c:v>
                </c:pt>
                <c:pt idx="70">
                  <c:v>10123264</c:v>
                </c:pt>
                <c:pt idx="71">
                  <c:v>10181137</c:v>
                </c:pt>
                <c:pt idx="72">
                  <c:v>10675422</c:v>
                </c:pt>
                <c:pt idx="73">
                  <c:v>10817300</c:v>
                </c:pt>
                <c:pt idx="74">
                  <c:v>11050787</c:v>
                </c:pt>
                <c:pt idx="75">
                  <c:v>11213970</c:v>
                </c:pt>
                <c:pt idx="76">
                  <c:v>11411148</c:v>
                </c:pt>
                <c:pt idx="77">
                  <c:v>11813200</c:v>
                </c:pt>
                <c:pt idx="78">
                  <c:v>12484700</c:v>
                </c:pt>
                <c:pt idx="79">
                  <c:v>12621969</c:v>
                </c:pt>
                <c:pt idx="80">
                  <c:v>12835479</c:v>
                </c:pt>
                <c:pt idx="81">
                  <c:v>12878900</c:v>
                </c:pt>
                <c:pt idx="82">
                  <c:v>12968839</c:v>
                </c:pt>
                <c:pt idx="83">
                  <c:v>13339939</c:v>
                </c:pt>
                <c:pt idx="84">
                  <c:v>13651439</c:v>
                </c:pt>
                <c:pt idx="85">
                  <c:v>14195800</c:v>
                </c:pt>
                <c:pt idx="86">
                  <c:v>15453900</c:v>
                </c:pt>
                <c:pt idx="87">
                  <c:v>15500900</c:v>
                </c:pt>
                <c:pt idx="88">
                  <c:v>15741560</c:v>
                </c:pt>
                <c:pt idx="89">
                  <c:v>15765100</c:v>
                </c:pt>
                <c:pt idx="90">
                  <c:v>15997100</c:v>
                </c:pt>
                <c:pt idx="91">
                  <c:v>16390935</c:v>
                </c:pt>
                <c:pt idx="92">
                  <c:v>16649900</c:v>
                </c:pt>
                <c:pt idx="93">
                  <c:v>16659900</c:v>
                </c:pt>
                <c:pt idx="94">
                  <c:v>16669900</c:v>
                </c:pt>
                <c:pt idx="95">
                  <c:v>16679900</c:v>
                </c:pt>
                <c:pt idx="96">
                  <c:v>16683400</c:v>
                </c:pt>
                <c:pt idx="97">
                  <c:v>16875634</c:v>
                </c:pt>
                <c:pt idx="98">
                  <c:v>17153300</c:v>
                </c:pt>
                <c:pt idx="99">
                  <c:v>17262900</c:v>
                </c:pt>
                <c:pt idx="100">
                  <c:v>17330651</c:v>
                </c:pt>
                <c:pt idx="101">
                  <c:v>17388650</c:v>
                </c:pt>
                <c:pt idx="102">
                  <c:v>17434400</c:v>
                </c:pt>
                <c:pt idx="103">
                  <c:v>17720900</c:v>
                </c:pt>
                <c:pt idx="104">
                  <c:v>17983900</c:v>
                </c:pt>
                <c:pt idx="105">
                  <c:v>18082655</c:v>
                </c:pt>
                <c:pt idx="106">
                  <c:v>18481150</c:v>
                </c:pt>
                <c:pt idx="107">
                  <c:v>18583655</c:v>
                </c:pt>
                <c:pt idx="108">
                  <c:v>18659900</c:v>
                </c:pt>
                <c:pt idx="109">
                  <c:v>18828900</c:v>
                </c:pt>
                <c:pt idx="110">
                  <c:v>19111200</c:v>
                </c:pt>
                <c:pt idx="111">
                  <c:v>19295300</c:v>
                </c:pt>
                <c:pt idx="112">
                  <c:v>19318900</c:v>
                </c:pt>
                <c:pt idx="113">
                  <c:v>19369600</c:v>
                </c:pt>
                <c:pt idx="114">
                  <c:v>19573900</c:v>
                </c:pt>
                <c:pt idx="115">
                  <c:v>19803900</c:v>
                </c:pt>
                <c:pt idx="116">
                  <c:v>19910900</c:v>
                </c:pt>
                <c:pt idx="117">
                  <c:v>19932900</c:v>
                </c:pt>
                <c:pt idx="118">
                  <c:v>19955908</c:v>
                </c:pt>
                <c:pt idx="119">
                  <c:v>19964800</c:v>
                </c:pt>
                <c:pt idx="120">
                  <c:v>19994900</c:v>
                </c:pt>
                <c:pt idx="121">
                  <c:v>19999900</c:v>
                </c:pt>
                <c:pt idx="122">
                  <c:v>20125010</c:v>
                </c:pt>
                <c:pt idx="123">
                  <c:v>20186900</c:v>
                </c:pt>
                <c:pt idx="124">
                  <c:v>20338400</c:v>
                </c:pt>
                <c:pt idx="125">
                  <c:v>20397100</c:v>
                </c:pt>
                <c:pt idx="126">
                  <c:v>20545924</c:v>
                </c:pt>
                <c:pt idx="127">
                  <c:v>20750900</c:v>
                </c:pt>
                <c:pt idx="128">
                  <c:v>20839600</c:v>
                </c:pt>
                <c:pt idx="129">
                  <c:v>20979900</c:v>
                </c:pt>
                <c:pt idx="130">
                  <c:v>21159900</c:v>
                </c:pt>
                <c:pt idx="131">
                  <c:v>21243900</c:v>
                </c:pt>
                <c:pt idx="132">
                  <c:v>21256200</c:v>
                </c:pt>
                <c:pt idx="133">
                  <c:v>21375900</c:v>
                </c:pt>
                <c:pt idx="134">
                  <c:v>21431900</c:v>
                </c:pt>
                <c:pt idx="135">
                  <c:v>21488900</c:v>
                </c:pt>
                <c:pt idx="136">
                  <c:v>21571900</c:v>
                </c:pt>
                <c:pt idx="137">
                  <c:v>21613900</c:v>
                </c:pt>
                <c:pt idx="138">
                  <c:v>21739900</c:v>
                </c:pt>
                <c:pt idx="139">
                  <c:v>21903900</c:v>
                </c:pt>
                <c:pt idx="140">
                  <c:v>21949900</c:v>
                </c:pt>
                <c:pt idx="141">
                  <c:v>22025900</c:v>
                </c:pt>
                <c:pt idx="142">
                  <c:v>22250900</c:v>
                </c:pt>
                <c:pt idx="143">
                  <c:v>22365900</c:v>
                </c:pt>
                <c:pt idx="144">
                  <c:v>22501900</c:v>
                </c:pt>
                <c:pt idx="145">
                  <c:v>22518900</c:v>
                </c:pt>
                <c:pt idx="146">
                  <c:v>22689900</c:v>
                </c:pt>
                <c:pt idx="147">
                  <c:v>22736900</c:v>
                </c:pt>
                <c:pt idx="148">
                  <c:v>22906900</c:v>
                </c:pt>
                <c:pt idx="149">
                  <c:v>22977665</c:v>
                </c:pt>
                <c:pt idx="150">
                  <c:v>23154900</c:v>
                </c:pt>
                <c:pt idx="151">
                  <c:v>23172900</c:v>
                </c:pt>
                <c:pt idx="152">
                  <c:v>23317900</c:v>
                </c:pt>
                <c:pt idx="153">
                  <c:v>23526900</c:v>
                </c:pt>
                <c:pt idx="154">
                  <c:v>23560900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UID!$L$1</c:f>
              <c:strCache>
                <c:ptCount val="1"/>
                <c:pt idx="0">
                  <c:v>亚服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UID!$J$2:$J$23</c:f>
              <c:numCache>
                <c:formatCode>h:mm</c:formatCode>
                <c:ptCount val="22"/>
                <c:pt idx="0">
                  <c:v>0.349999999998545</c:v>
                </c:pt>
                <c:pt idx="1">
                  <c:v>0.351388888899237</c:v>
                </c:pt>
                <c:pt idx="2">
                  <c:v>0.352083333302289</c:v>
                </c:pt>
                <c:pt idx="3">
                  <c:v>0.450694444400142</c:v>
                </c:pt>
                <c:pt idx="4">
                  <c:v>0.599305555602768</c:v>
                </c:pt>
                <c:pt idx="5">
                  <c:v>1.71250000000146</c:v>
                </c:pt>
                <c:pt idx="6">
                  <c:v>2.79861111110222</c:v>
                </c:pt>
                <c:pt idx="7">
                  <c:v>2.875</c:v>
                </c:pt>
                <c:pt idx="8">
                  <c:v>2.9736111111124</c:v>
                </c:pt>
                <c:pt idx="9">
                  <c:v>10.4583333333358</c:v>
                </c:pt>
              </c:numCache>
            </c:numRef>
          </c:xVal>
          <c:yVal>
            <c:numRef>
              <c:f>UID!$L$2:$L$20</c:f>
              <c:numCache>
                <c:formatCode>0"."0,"万"</c:formatCode>
                <c:ptCount val="19"/>
                <c:pt idx="0">
                  <c:v>0</c:v>
                </c:pt>
                <c:pt idx="1">
                  <c:v>29400</c:v>
                </c:pt>
                <c:pt idx="2">
                  <c:v>48088</c:v>
                </c:pt>
                <c:pt idx="3">
                  <c:v>740390</c:v>
                </c:pt>
                <c:pt idx="4">
                  <c:v>1345574</c:v>
                </c:pt>
                <c:pt idx="5">
                  <c:v>2683202</c:v>
                </c:pt>
                <c:pt idx="6">
                  <c:v>3300000</c:v>
                </c:pt>
                <c:pt idx="7">
                  <c:v>3390000</c:v>
                </c:pt>
                <c:pt idx="8">
                  <c:v>3480698</c:v>
                </c:pt>
                <c:pt idx="9">
                  <c:v>6835000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UID!$H$1</c:f>
              <c:strCache>
                <c:ptCount val="1"/>
                <c:pt idx="0">
                  <c:v>美服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UID!$F$2:$F$17</c:f>
              <c:numCache>
                <c:formatCode>h:mm</c:formatCode>
                <c:ptCount val="16"/>
                <c:pt idx="0">
                  <c:v>0.349999999998545</c:v>
                </c:pt>
                <c:pt idx="1">
                  <c:v>0.359722222201526</c:v>
                </c:pt>
                <c:pt idx="2">
                  <c:v>1.4375</c:v>
                </c:pt>
                <c:pt idx="3">
                  <c:v>2.79861111110949</c:v>
                </c:pt>
                <c:pt idx="4">
                  <c:v>10.7916666666642</c:v>
                </c:pt>
              </c:numCache>
            </c:numRef>
          </c:xVal>
          <c:yVal>
            <c:numRef>
              <c:f>UID!$H$2:$H$19</c:f>
              <c:numCache>
                <c:formatCode>0"."0,"万"</c:formatCode>
                <c:ptCount val="18"/>
                <c:pt idx="0">
                  <c:v>0</c:v>
                </c:pt>
                <c:pt idx="1">
                  <c:v>37619</c:v>
                </c:pt>
                <c:pt idx="2">
                  <c:v>1170000</c:v>
                </c:pt>
                <c:pt idx="3">
                  <c:v>1603330</c:v>
                </c:pt>
                <c:pt idx="4">
                  <c:v>2752660</c:v>
                </c:pt>
              </c:numCache>
            </c:numRef>
          </c:yVal>
          <c:smooth val="0"/>
        </c:ser>
        <c:ser>
          <c:idx val="4"/>
          <c:order val="3"/>
          <c:tx>
            <c:strRef>
              <c:f>UID!$P$1</c:f>
              <c:strCache>
                <c:ptCount val="1"/>
                <c:pt idx="0">
                  <c:v>欧服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xVal>
            <c:numRef>
              <c:f>UID!$N$2:$N$17</c:f>
              <c:numCache>
                <c:formatCode>h:mm</c:formatCode>
                <c:ptCount val="16"/>
                <c:pt idx="0">
                  <c:v>0.349999999998545</c:v>
                </c:pt>
                <c:pt idx="1">
                  <c:v>0.356944444443798</c:v>
                </c:pt>
                <c:pt idx="2">
                  <c:v>2.8055555555984</c:v>
                </c:pt>
                <c:pt idx="3">
                  <c:v>2.87569444444671</c:v>
                </c:pt>
                <c:pt idx="4">
                  <c:v>10.7083333333358</c:v>
                </c:pt>
              </c:numCache>
            </c:numRef>
          </c:xVal>
          <c:yVal>
            <c:numRef>
              <c:f>UID!$P$2:$P$18</c:f>
              <c:numCache>
                <c:formatCode>0"."0,"万"</c:formatCode>
                <c:ptCount val="17"/>
                <c:pt idx="0">
                  <c:v>0</c:v>
                </c:pt>
                <c:pt idx="1">
                  <c:v>10871</c:v>
                </c:pt>
                <c:pt idx="2">
                  <c:v>1600000</c:v>
                </c:pt>
                <c:pt idx="3">
                  <c:v>1645331</c:v>
                </c:pt>
                <c:pt idx="4">
                  <c:v>2600000</c:v>
                </c:pt>
              </c:numCache>
            </c:numRef>
          </c:yVal>
          <c:smooth val="0"/>
        </c:ser>
        <c:ser>
          <c:idx val="3"/>
          <c:order val="4"/>
          <c:tx>
            <c:strRef>
              <c:f>UID!$T$1</c:f>
              <c:strCache>
                <c:ptCount val="1"/>
                <c:pt idx="0">
                  <c:v>港台服（PS5港台区计做亚服）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UID!$R$2:$R$29</c:f>
              <c:numCache>
                <c:formatCode>h:mm</c:formatCode>
                <c:ptCount val="28"/>
                <c:pt idx="0">
                  <c:v>0.349999999998545</c:v>
                </c:pt>
                <c:pt idx="1">
                  <c:v>2.80555555555475</c:v>
                </c:pt>
              </c:numCache>
            </c:numRef>
          </c:xVal>
          <c:yVal>
            <c:numRef>
              <c:f>UID!$T$2:$T$23</c:f>
              <c:numCache>
                <c:formatCode>0"."0,"万"</c:formatCode>
                <c:ptCount val="22"/>
                <c:pt idx="0">
                  <c:v>0</c:v>
                </c:pt>
                <c:pt idx="1">
                  <c:v>90711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1660583"/>
        <c:axId val="919208103"/>
      </c:scatterChart>
      <c:valAx>
        <c:axId val="991660583"/>
        <c:scaling>
          <c:orientation val="minMax"/>
          <c:max val="18"/>
          <c:min val="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919208103"/>
        <c:crosses val="autoZero"/>
        <c:crossBetween val="midCat"/>
        <c:majorUnit val="1"/>
      </c:valAx>
      <c:valAx>
        <c:axId val="919208103"/>
        <c:scaling>
          <c:orientation val="minMax"/>
          <c:max val="250000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&quot;.&quot;0,&quot;万&quot;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9916605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ayout>
        <c:manualLayout>
          <c:xMode val="edge"/>
          <c:yMode val="edge"/>
          <c:x val="0.262573880291235"/>
          <c:y val="0.554896752378603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defRPr>
          </a:pPr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latin typeface="Microsoft YaHei UI" panose="020B0503020204020204" charset="-122"/>
          <a:ea typeface="Microsoft YaHei UI" panose="020B0503020204020204" charset="-122"/>
          <a:cs typeface="Microsoft YaHei UI" panose="020B0503020204020204" charset="-122"/>
          <a:sym typeface="Microsoft YaHei UI" panose="020B0503020204020204" charset="-122"/>
        </a:defRPr>
      </a:pPr>
    </a:p>
  </c:txPr>
  <c:externalData r:id="rId1">
    <c:autoUpdate val="0"/>
  </c:externalData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开服账号增量对比</a:t>
            </a:r>
            <a:endParaRPr altLang="en-US" b="0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 altLang="en-US"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统计：壁吧专楼吧</a:t>
            </a:r>
            <a:endParaRPr altLang="en-US">
              <a:solidFill>
                <a:schemeClr val="bg1">
                  <a:lumMod val="7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 altLang="en-US"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个二个一</a:t>
            </a:r>
            <a:endParaRPr altLang="en-US">
              <a:solidFill>
                <a:schemeClr val="bg1">
                  <a:lumMod val="7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endParaRPr altLang="en-US">
              <a:solidFill>
                <a:schemeClr val="bg1">
                  <a:lumMod val="7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</c:rich>
      </c:tx>
      <c:layout>
        <c:manualLayout>
          <c:xMode val="edge"/>
          <c:yMode val="edge"/>
          <c:x val="0.814331072304806"/>
          <c:y val="0.404626800523789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149142431021626"/>
          <c:y val="0.0172390389575132"/>
          <c:w val="0.958443495356247"/>
          <c:h val="0.85209719017239"/>
        </c:manualLayout>
      </c:layout>
      <c:scatterChart>
        <c:scatterStyle val="lineMarker"/>
        <c:varyColors val="0"/>
        <c:ser>
          <c:idx val="0"/>
          <c:order val="0"/>
          <c:tx>
            <c:strRef>
              <c:f>全部游戏!$B$1</c:f>
              <c:strCache>
                <c:ptCount val="1"/>
                <c:pt idx="0">
                  <c:v>鸣潮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全部游戏!$A$2:$A$34</c:f>
              <c:numCache>
                <c:formatCode>h:mm:ss;@</c:formatCode>
                <c:ptCount val="33"/>
                <c:pt idx="0">
                  <c:v>0.364583333299379</c:v>
                </c:pt>
                <c:pt idx="1">
                  <c:v>0.365277777797019</c:v>
                </c:pt>
                <c:pt idx="2">
                  <c:v>0.366666666697711</c:v>
                </c:pt>
                <c:pt idx="3">
                  <c:v>0.375</c:v>
                </c:pt>
                <c:pt idx="4">
                  <c:v>0.401388888902147</c:v>
                </c:pt>
                <c:pt idx="5">
                  <c:v>0.42500000000291</c:v>
                </c:pt>
                <c:pt idx="6">
                  <c:v>0.5625</c:v>
                </c:pt>
                <c:pt idx="7">
                  <c:v>0.680555555598403</c:v>
                </c:pt>
                <c:pt idx="8">
                  <c:v>0.979166666700621</c:v>
                </c:pt>
                <c:pt idx="9">
                  <c:v>1.24930555559695</c:v>
                </c:pt>
                <c:pt idx="10">
                  <c:v>1.6763888889036</c:v>
                </c:pt>
                <c:pt idx="11">
                  <c:v>2.24930555559695</c:v>
                </c:pt>
                <c:pt idx="12">
                  <c:v>3.24930555559695</c:v>
                </c:pt>
                <c:pt idx="13">
                  <c:v>4.24930555559695</c:v>
                </c:pt>
                <c:pt idx="14">
                  <c:v>5.24930555559695</c:v>
                </c:pt>
                <c:pt idx="15">
                  <c:v>6.24930555559695</c:v>
                </c:pt>
                <c:pt idx="16">
                  <c:v>7.24930555559695</c:v>
                </c:pt>
                <c:pt idx="17">
                  <c:v>8.24930555559695</c:v>
                </c:pt>
                <c:pt idx="18">
                  <c:v>9.24930555559695</c:v>
                </c:pt>
                <c:pt idx="19">
                  <c:v>13.0555555555984</c:v>
                </c:pt>
                <c:pt idx="20">
                  <c:v>16.9722222221972</c:v>
                </c:pt>
                <c:pt idx="21">
                  <c:v>17.9930555555984</c:v>
                </c:pt>
                <c:pt idx="22">
                  <c:v>19.0763888888978</c:v>
                </c:pt>
                <c:pt idx="23">
                  <c:v>19.9930555555984</c:v>
                </c:pt>
                <c:pt idx="24">
                  <c:v>21.0138888888978</c:v>
                </c:pt>
                <c:pt idx="25">
                  <c:v>21.9930555555984</c:v>
                </c:pt>
                <c:pt idx="26">
                  <c:v>22.9930555555984</c:v>
                </c:pt>
                <c:pt idx="27">
                  <c:v>23.9930555555984</c:v>
                </c:pt>
                <c:pt idx="28">
                  <c:v>24.9930555555984</c:v>
                </c:pt>
                <c:pt idx="29">
                  <c:v>26.1180555555984</c:v>
                </c:pt>
                <c:pt idx="30">
                  <c:v>27.1180555555984</c:v>
                </c:pt>
                <c:pt idx="31">
                  <c:v>28.0347222221972</c:v>
                </c:pt>
                <c:pt idx="32">
                  <c:v>30.0347222221972</c:v>
                </c:pt>
              </c:numCache>
            </c:numRef>
          </c:xVal>
          <c:yVal>
            <c:numRef>
              <c:f>全部游戏!$D$2:$D$34</c:f>
              <c:numCache>
                <c:formatCode>0"."0,"万"</c:formatCode>
                <c:ptCount val="33"/>
                <c:pt idx="0">
                  <c:v>0</c:v>
                </c:pt>
                <c:pt idx="1">
                  <c:v>200000</c:v>
                </c:pt>
                <c:pt idx="2">
                  <c:v>544011</c:v>
                </c:pt>
                <c:pt idx="3">
                  <c:v>1054010</c:v>
                </c:pt>
                <c:pt idx="4">
                  <c:v>2760367</c:v>
                </c:pt>
                <c:pt idx="5">
                  <c:v>3999399</c:v>
                </c:pt>
                <c:pt idx="6">
                  <c:v>6259970</c:v>
                </c:pt>
                <c:pt idx="7">
                  <c:v>7000000</c:v>
                </c:pt>
                <c:pt idx="8">
                  <c:v>8534715</c:v>
                </c:pt>
                <c:pt idx="9">
                  <c:v>8849054</c:v>
                </c:pt>
                <c:pt idx="10">
                  <c:v>9292432</c:v>
                </c:pt>
                <c:pt idx="11">
                  <c:v>10287337</c:v>
                </c:pt>
                <c:pt idx="12">
                  <c:v>11697250</c:v>
                </c:pt>
                <c:pt idx="13">
                  <c:v>12475431</c:v>
                </c:pt>
                <c:pt idx="14">
                  <c:v>12860410</c:v>
                </c:pt>
                <c:pt idx="15">
                  <c:v>13092917</c:v>
                </c:pt>
                <c:pt idx="16">
                  <c:v>13298527</c:v>
                </c:pt>
                <c:pt idx="17">
                  <c:v>13499941</c:v>
                </c:pt>
                <c:pt idx="18">
                  <c:v>13788136</c:v>
                </c:pt>
                <c:pt idx="19">
                  <c:v>14450000</c:v>
                </c:pt>
                <c:pt idx="20">
                  <c:v>15250000</c:v>
                </c:pt>
                <c:pt idx="21">
                  <c:v>15450000</c:v>
                </c:pt>
                <c:pt idx="22">
                  <c:v>15630000</c:v>
                </c:pt>
                <c:pt idx="23">
                  <c:v>15720000</c:v>
                </c:pt>
                <c:pt idx="24">
                  <c:v>15830000</c:v>
                </c:pt>
                <c:pt idx="25">
                  <c:v>15920000</c:v>
                </c:pt>
                <c:pt idx="26">
                  <c:v>16002000</c:v>
                </c:pt>
                <c:pt idx="27">
                  <c:v>16103000</c:v>
                </c:pt>
                <c:pt idx="28">
                  <c:v>16175000</c:v>
                </c:pt>
                <c:pt idx="29">
                  <c:v>16228000</c:v>
                </c:pt>
                <c:pt idx="30">
                  <c:v>16308001</c:v>
                </c:pt>
                <c:pt idx="31">
                  <c:v>16328002</c:v>
                </c:pt>
                <c:pt idx="32">
                  <c:v>16420003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全部游戏!$N$1</c:f>
              <c:strCache>
                <c:ptCount val="1"/>
                <c:pt idx="0">
                  <c:v>铁道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全部游戏!$M$2:$M$41</c:f>
              <c:numCache>
                <c:formatCode>h:mm</c:formatCode>
                <c:ptCount val="40"/>
                <c:pt idx="0">
                  <c:v>0.359722222222222</c:v>
                </c:pt>
                <c:pt idx="1">
                  <c:v>0.3625</c:v>
                </c:pt>
                <c:pt idx="2">
                  <c:v>0.363888888888889</c:v>
                </c:pt>
                <c:pt idx="3">
                  <c:v>0.365277777777778</c:v>
                </c:pt>
                <c:pt idx="4">
                  <c:v>0.365972222222222</c:v>
                </c:pt>
                <c:pt idx="5">
                  <c:v>0.366666666666667</c:v>
                </c:pt>
                <c:pt idx="6">
                  <c:v>0.369444444444444</c:v>
                </c:pt>
                <c:pt idx="7">
                  <c:v>0.375</c:v>
                </c:pt>
                <c:pt idx="8">
                  <c:v>0.379861111111111</c:v>
                </c:pt>
                <c:pt idx="9">
                  <c:v>0.386805555555556</c:v>
                </c:pt>
                <c:pt idx="10">
                  <c:v>0.388888888888889</c:v>
                </c:pt>
                <c:pt idx="11">
                  <c:v>0.389583333333333</c:v>
                </c:pt>
                <c:pt idx="12">
                  <c:v>0.393055555555556</c:v>
                </c:pt>
                <c:pt idx="13">
                  <c:v>0.394444444444444</c:v>
                </c:pt>
                <c:pt idx="14">
                  <c:v>0.395833333333333</c:v>
                </c:pt>
                <c:pt idx="15">
                  <c:v>0.397916666666667</c:v>
                </c:pt>
                <c:pt idx="16">
                  <c:v>0.401388888888889</c:v>
                </c:pt>
                <c:pt idx="17">
                  <c:v>0.404861111111111</c:v>
                </c:pt>
                <c:pt idx="18">
                  <c:v>0.407638888888889</c:v>
                </c:pt>
                <c:pt idx="19">
                  <c:v>0.410416666666667</c:v>
                </c:pt>
                <c:pt idx="20">
                  <c:v>0.413888888888889</c:v>
                </c:pt>
                <c:pt idx="21">
                  <c:v>0.415972222222222</c:v>
                </c:pt>
                <c:pt idx="22">
                  <c:v>0.416666666666667</c:v>
                </c:pt>
                <c:pt idx="23">
                  <c:v>0.447222222222222</c:v>
                </c:pt>
                <c:pt idx="24">
                  <c:v>0.482638888888889</c:v>
                </c:pt>
                <c:pt idx="25">
                  <c:v>0.754166666666667</c:v>
                </c:pt>
                <c:pt idx="26" c:formatCode="yyyy/m/d\ h:mm">
                  <c:v>1</c:v>
                </c:pt>
                <c:pt idx="27" c:formatCode="yyyy/m/d\ h:mm">
                  <c:v>1.01458333333333</c:v>
                </c:pt>
                <c:pt idx="28" c:formatCode="yyyy/m/d\ h:mm">
                  <c:v>1.95833333333333</c:v>
                </c:pt>
                <c:pt idx="29" c:formatCode="yyyy/m/d\ h:mm">
                  <c:v>2.45833333333333</c:v>
                </c:pt>
                <c:pt idx="30" c:formatCode="yyyy/m/d\ h:mm">
                  <c:v>2.90763888888889</c:v>
                </c:pt>
                <c:pt idx="31" c:formatCode="yyyy/m/d\ h:mm">
                  <c:v>3.625</c:v>
                </c:pt>
                <c:pt idx="32" c:formatCode="yyyy/m/d\ h:mm">
                  <c:v>6.54166666666667</c:v>
                </c:pt>
                <c:pt idx="33" c:formatCode="General">
                  <c:v>7.11875000000146</c:v>
                </c:pt>
                <c:pt idx="34" c:formatCode="General">
                  <c:v>8.0180555555562</c:v>
                </c:pt>
                <c:pt idx="35" c:formatCode="General">
                  <c:v>15.7361111111095</c:v>
                </c:pt>
                <c:pt idx="36" c:formatCode="General">
                  <c:v>27.0416666666642</c:v>
                </c:pt>
                <c:pt idx="37" c:formatCode="General">
                  <c:v>33.1666666666642</c:v>
                </c:pt>
                <c:pt idx="38" c:formatCode="General">
                  <c:v>57.909722222219</c:v>
                </c:pt>
                <c:pt idx="39" c:formatCode="General">
                  <c:v>65.4791666666642</c:v>
                </c:pt>
              </c:numCache>
            </c:numRef>
          </c:xVal>
          <c:yVal>
            <c:numRef>
              <c:f>全部游戏!$N$2:$N$41</c:f>
              <c:numCache>
                <c:formatCode>General</c:formatCode>
                <c:ptCount val="40"/>
                <c:pt idx="0">
                  <c:v>0</c:v>
                </c:pt>
                <c:pt idx="1">
                  <c:v>40000</c:v>
                </c:pt>
                <c:pt idx="2">
                  <c:v>180000</c:v>
                </c:pt>
                <c:pt idx="3">
                  <c:v>230000</c:v>
                </c:pt>
                <c:pt idx="4">
                  <c:v>320000</c:v>
                </c:pt>
                <c:pt idx="5">
                  <c:v>380000</c:v>
                </c:pt>
                <c:pt idx="6">
                  <c:v>500000</c:v>
                </c:pt>
                <c:pt idx="7">
                  <c:v>1250000</c:v>
                </c:pt>
                <c:pt idx="8">
                  <c:v>1800000</c:v>
                </c:pt>
                <c:pt idx="9">
                  <c:v>2120000</c:v>
                </c:pt>
                <c:pt idx="10">
                  <c:v>2370000</c:v>
                </c:pt>
                <c:pt idx="11">
                  <c:v>2490000</c:v>
                </c:pt>
                <c:pt idx="12">
                  <c:v>2590000</c:v>
                </c:pt>
                <c:pt idx="13">
                  <c:v>2760000</c:v>
                </c:pt>
                <c:pt idx="14">
                  <c:v>2800000</c:v>
                </c:pt>
                <c:pt idx="15">
                  <c:v>2910000</c:v>
                </c:pt>
                <c:pt idx="16">
                  <c:v>3170000</c:v>
                </c:pt>
                <c:pt idx="17">
                  <c:v>3390000</c:v>
                </c:pt>
                <c:pt idx="18">
                  <c:v>3620000</c:v>
                </c:pt>
                <c:pt idx="19">
                  <c:v>3840000</c:v>
                </c:pt>
                <c:pt idx="20">
                  <c:v>4180000</c:v>
                </c:pt>
                <c:pt idx="21">
                  <c:v>4410000</c:v>
                </c:pt>
                <c:pt idx="22">
                  <c:v>4490000</c:v>
                </c:pt>
                <c:pt idx="23">
                  <c:v>5860000</c:v>
                </c:pt>
                <c:pt idx="24">
                  <c:v>6500000</c:v>
                </c:pt>
                <c:pt idx="25">
                  <c:v>9090000</c:v>
                </c:pt>
                <c:pt idx="26">
                  <c:v>11240000</c:v>
                </c:pt>
                <c:pt idx="27">
                  <c:v>11288560</c:v>
                </c:pt>
                <c:pt idx="28">
                  <c:v>12500000</c:v>
                </c:pt>
                <c:pt idx="29">
                  <c:v>13150000</c:v>
                </c:pt>
                <c:pt idx="30">
                  <c:v>14492441</c:v>
                </c:pt>
                <c:pt idx="31">
                  <c:v>15300000</c:v>
                </c:pt>
                <c:pt idx="32">
                  <c:v>19000000</c:v>
                </c:pt>
                <c:pt idx="33">
                  <c:v>19560000</c:v>
                </c:pt>
                <c:pt idx="34">
                  <c:v>20060000</c:v>
                </c:pt>
                <c:pt idx="35">
                  <c:v>22700000</c:v>
                </c:pt>
                <c:pt idx="36">
                  <c:v>26000000</c:v>
                </c:pt>
                <c:pt idx="37">
                  <c:v>27260000</c:v>
                </c:pt>
                <c:pt idx="38">
                  <c:v>29810300</c:v>
                </c:pt>
                <c:pt idx="39">
                  <c:v>30268746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全部游戏!$P$1</c:f>
              <c:strCache>
                <c:ptCount val="1"/>
                <c:pt idx="0">
                  <c:v>恋与深空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全部游戏!$O$2:$O$87</c:f>
              <c:numCache>
                <c:formatCode>h:mm:ss;@</c:formatCode>
                <c:ptCount val="86"/>
                <c:pt idx="0">
                  <c:v>0.381944444444444</c:v>
                </c:pt>
                <c:pt idx="1">
                  <c:v>0.506944444444444</c:v>
                </c:pt>
                <c:pt idx="2">
                  <c:v>0.548611111111111</c:v>
                </c:pt>
                <c:pt idx="3">
                  <c:v>0.590277777777777</c:v>
                </c:pt>
                <c:pt idx="4">
                  <c:v>0.631944444444444</c:v>
                </c:pt>
                <c:pt idx="5">
                  <c:v>0.673611111111111</c:v>
                </c:pt>
                <c:pt idx="6">
                  <c:v>0.798611111111111</c:v>
                </c:pt>
                <c:pt idx="7">
                  <c:v>0.840277777777777</c:v>
                </c:pt>
                <c:pt idx="8">
                  <c:v>0.881944444444444</c:v>
                </c:pt>
                <c:pt idx="9">
                  <c:v>0.923611111111111</c:v>
                </c:pt>
                <c:pt idx="10">
                  <c:v>0.965277777777777</c:v>
                </c:pt>
                <c:pt idx="11">
                  <c:v>1.00694444444444</c:v>
                </c:pt>
                <c:pt idx="12">
                  <c:v>1.04861111111111</c:v>
                </c:pt>
                <c:pt idx="13">
                  <c:v>1.38194444444444</c:v>
                </c:pt>
                <c:pt idx="14">
                  <c:v>1.42361111111111</c:v>
                </c:pt>
                <c:pt idx="15">
                  <c:v>1.50694444444444</c:v>
                </c:pt>
                <c:pt idx="16">
                  <c:v>1.63194444444444</c:v>
                </c:pt>
                <c:pt idx="17">
                  <c:v>1.71527777777778</c:v>
                </c:pt>
                <c:pt idx="18">
                  <c:v>1.75694444444444</c:v>
                </c:pt>
                <c:pt idx="19">
                  <c:v>1.84027777777778</c:v>
                </c:pt>
                <c:pt idx="20">
                  <c:v>1.92361111111111</c:v>
                </c:pt>
                <c:pt idx="21">
                  <c:v>1.96527777777778</c:v>
                </c:pt>
                <c:pt idx="22">
                  <c:v>2.00694444444444</c:v>
                </c:pt>
                <c:pt idx="23">
                  <c:v>2.04861111111111</c:v>
                </c:pt>
                <c:pt idx="24">
                  <c:v>2.09027777777778</c:v>
                </c:pt>
                <c:pt idx="25">
                  <c:v>2.42361111111111</c:v>
                </c:pt>
                <c:pt idx="26">
                  <c:v>2.46527777777778</c:v>
                </c:pt>
                <c:pt idx="27">
                  <c:v>2.54861111111111</c:v>
                </c:pt>
                <c:pt idx="28">
                  <c:v>2.59027777777778</c:v>
                </c:pt>
                <c:pt idx="29">
                  <c:v>2.71527777777778</c:v>
                </c:pt>
                <c:pt idx="30">
                  <c:v>2.84027777777778</c:v>
                </c:pt>
                <c:pt idx="31">
                  <c:v>3.00694444444444</c:v>
                </c:pt>
                <c:pt idx="32">
                  <c:v>3.04861111111111</c:v>
                </c:pt>
                <c:pt idx="33">
                  <c:v>3.09027777777778</c:v>
                </c:pt>
                <c:pt idx="34">
                  <c:v>3.42361111111111</c:v>
                </c:pt>
                <c:pt idx="35">
                  <c:v>3.46527777777778</c:v>
                </c:pt>
                <c:pt idx="36">
                  <c:v>3.50694444444444</c:v>
                </c:pt>
                <c:pt idx="37">
                  <c:v>3.59027777777778</c:v>
                </c:pt>
                <c:pt idx="38">
                  <c:v>3.67361111111111</c:v>
                </c:pt>
                <c:pt idx="39">
                  <c:v>3.75694444444444</c:v>
                </c:pt>
                <c:pt idx="40">
                  <c:v>3.84027777777778</c:v>
                </c:pt>
                <c:pt idx="41">
                  <c:v>3.88194444444444</c:v>
                </c:pt>
                <c:pt idx="42">
                  <c:v>3.96527777777778</c:v>
                </c:pt>
                <c:pt idx="43">
                  <c:v>4.00694444444444</c:v>
                </c:pt>
                <c:pt idx="44">
                  <c:v>4.04861111111111</c:v>
                </c:pt>
                <c:pt idx="45">
                  <c:v>4.09027777777778</c:v>
                </c:pt>
                <c:pt idx="46">
                  <c:v>4.42361111111111</c:v>
                </c:pt>
                <c:pt idx="47">
                  <c:v>4.46527777777778</c:v>
                </c:pt>
                <c:pt idx="48">
                  <c:v>4.50694444444444</c:v>
                </c:pt>
                <c:pt idx="49">
                  <c:v>4.54861111111111</c:v>
                </c:pt>
                <c:pt idx="50">
                  <c:v>4.59027777777778</c:v>
                </c:pt>
                <c:pt idx="51">
                  <c:v>4.71527777777778</c:v>
                </c:pt>
                <c:pt idx="52">
                  <c:v>4.84027777777778</c:v>
                </c:pt>
                <c:pt idx="53">
                  <c:v>4.88194444444444</c:v>
                </c:pt>
                <c:pt idx="54">
                  <c:v>4.96527777777778</c:v>
                </c:pt>
                <c:pt idx="55">
                  <c:v>5.00694444444444</c:v>
                </c:pt>
                <c:pt idx="56">
                  <c:v>5.04861111111111</c:v>
                </c:pt>
                <c:pt idx="57">
                  <c:v>5.09027777777778</c:v>
                </c:pt>
                <c:pt idx="58">
                  <c:v>5.42361111111111</c:v>
                </c:pt>
                <c:pt idx="59">
                  <c:v>5.46527777777778</c:v>
                </c:pt>
                <c:pt idx="60">
                  <c:v>5.50694444444444</c:v>
                </c:pt>
                <c:pt idx="61">
                  <c:v>5.59027777777778</c:v>
                </c:pt>
                <c:pt idx="62">
                  <c:v>5.67361111111111</c:v>
                </c:pt>
                <c:pt idx="63">
                  <c:v>5.75694444444444</c:v>
                </c:pt>
                <c:pt idx="64">
                  <c:v>5.79861111111111</c:v>
                </c:pt>
                <c:pt idx="65">
                  <c:v>5.84027777777778</c:v>
                </c:pt>
                <c:pt idx="66">
                  <c:v>5.88194444444444</c:v>
                </c:pt>
                <c:pt idx="67">
                  <c:v>5.92361111111111</c:v>
                </c:pt>
                <c:pt idx="68">
                  <c:v>5.96527777777778</c:v>
                </c:pt>
                <c:pt idx="69">
                  <c:v>6.00694444444444</c:v>
                </c:pt>
                <c:pt idx="70">
                  <c:v>6.04861111111111</c:v>
                </c:pt>
                <c:pt idx="71">
                  <c:v>6.09027777777778</c:v>
                </c:pt>
                <c:pt idx="72">
                  <c:v>6.42361111111111</c:v>
                </c:pt>
                <c:pt idx="73">
                  <c:v>6.46527777777778</c:v>
                </c:pt>
                <c:pt idx="74">
                  <c:v>6.50694444444444</c:v>
                </c:pt>
                <c:pt idx="75">
                  <c:v>6.54861111111111</c:v>
                </c:pt>
                <c:pt idx="76">
                  <c:v>6.59027777777778</c:v>
                </c:pt>
                <c:pt idx="77">
                  <c:v>6.63194444444444</c:v>
                </c:pt>
                <c:pt idx="78">
                  <c:v>6.67361111111111</c:v>
                </c:pt>
                <c:pt idx="79">
                  <c:v>6.71527777777778</c:v>
                </c:pt>
                <c:pt idx="80">
                  <c:v>6.84027777777778</c:v>
                </c:pt>
                <c:pt idx="81">
                  <c:v>6.92361111111111</c:v>
                </c:pt>
                <c:pt idx="82">
                  <c:v>6.96527777777778</c:v>
                </c:pt>
                <c:pt idx="83">
                  <c:v>7.00694444444444</c:v>
                </c:pt>
                <c:pt idx="84" c:formatCode="General">
                  <c:v>35</c:v>
                </c:pt>
                <c:pt idx="85" c:formatCode="General">
                  <c:v>114</c:v>
                </c:pt>
              </c:numCache>
            </c:numRef>
          </c:xVal>
          <c:yVal>
            <c:numRef>
              <c:f>全部游戏!$P$2:$P$87</c:f>
              <c:numCache>
                <c:formatCode>General</c:formatCode>
                <c:ptCount val="86"/>
                <c:pt idx="0">
                  <c:v>0</c:v>
                </c:pt>
                <c:pt idx="1">
                  <c:v>950000</c:v>
                </c:pt>
                <c:pt idx="2">
                  <c:v>1210000</c:v>
                </c:pt>
                <c:pt idx="3">
                  <c:v>1380000</c:v>
                </c:pt>
                <c:pt idx="4">
                  <c:v>1510000</c:v>
                </c:pt>
                <c:pt idx="5">
                  <c:v>1600000</c:v>
                </c:pt>
                <c:pt idx="6">
                  <c:v>1880000</c:v>
                </c:pt>
                <c:pt idx="7">
                  <c:v>1990000</c:v>
                </c:pt>
                <c:pt idx="8">
                  <c:v>2090000</c:v>
                </c:pt>
                <c:pt idx="9">
                  <c:v>2190000</c:v>
                </c:pt>
                <c:pt idx="10">
                  <c:v>2295000</c:v>
                </c:pt>
                <c:pt idx="11">
                  <c:v>2410000</c:v>
                </c:pt>
                <c:pt idx="12">
                  <c:v>2503000</c:v>
                </c:pt>
                <c:pt idx="13">
                  <c:v>2730000</c:v>
                </c:pt>
                <c:pt idx="14">
                  <c:v>2770000</c:v>
                </c:pt>
                <c:pt idx="15">
                  <c:v>2850000</c:v>
                </c:pt>
                <c:pt idx="16">
                  <c:v>2987000</c:v>
                </c:pt>
                <c:pt idx="17">
                  <c:v>3076000</c:v>
                </c:pt>
                <c:pt idx="18">
                  <c:v>3123000</c:v>
                </c:pt>
                <c:pt idx="19">
                  <c:v>3233000</c:v>
                </c:pt>
                <c:pt idx="20">
                  <c:v>3346000</c:v>
                </c:pt>
                <c:pt idx="21">
                  <c:v>3407000</c:v>
                </c:pt>
                <c:pt idx="22">
                  <c:v>3465000</c:v>
                </c:pt>
                <c:pt idx="23">
                  <c:v>3517000</c:v>
                </c:pt>
                <c:pt idx="24">
                  <c:v>3564000</c:v>
                </c:pt>
                <c:pt idx="25">
                  <c:v>3759000</c:v>
                </c:pt>
                <c:pt idx="26">
                  <c:v>3793000</c:v>
                </c:pt>
                <c:pt idx="27">
                  <c:v>3873000</c:v>
                </c:pt>
                <c:pt idx="28">
                  <c:v>3919000</c:v>
                </c:pt>
                <c:pt idx="29">
                  <c:v>4049000</c:v>
                </c:pt>
                <c:pt idx="30">
                  <c:v>4187000</c:v>
                </c:pt>
                <c:pt idx="31">
                  <c:v>4400000</c:v>
                </c:pt>
                <c:pt idx="32">
                  <c:v>4448000</c:v>
                </c:pt>
                <c:pt idx="33">
                  <c:v>4490000</c:v>
                </c:pt>
                <c:pt idx="34">
                  <c:v>4669000</c:v>
                </c:pt>
                <c:pt idx="35">
                  <c:v>4700000</c:v>
                </c:pt>
                <c:pt idx="36">
                  <c:v>4734000</c:v>
                </c:pt>
                <c:pt idx="37">
                  <c:v>4812000</c:v>
                </c:pt>
                <c:pt idx="38">
                  <c:v>4893000</c:v>
                </c:pt>
                <c:pt idx="39">
                  <c:v>4973000</c:v>
                </c:pt>
                <c:pt idx="40">
                  <c:v>5047000</c:v>
                </c:pt>
                <c:pt idx="41">
                  <c:v>5085000</c:v>
                </c:pt>
                <c:pt idx="42">
                  <c:v>5163000</c:v>
                </c:pt>
                <c:pt idx="43">
                  <c:v>5200000</c:v>
                </c:pt>
                <c:pt idx="44">
                  <c:v>5234000</c:v>
                </c:pt>
                <c:pt idx="45">
                  <c:v>5264000</c:v>
                </c:pt>
                <c:pt idx="46">
                  <c:v>5410000</c:v>
                </c:pt>
                <c:pt idx="47">
                  <c:v>5432000</c:v>
                </c:pt>
                <c:pt idx="48">
                  <c:v>5455000</c:v>
                </c:pt>
                <c:pt idx="49">
                  <c:v>5483000</c:v>
                </c:pt>
                <c:pt idx="50">
                  <c:v>5513000</c:v>
                </c:pt>
                <c:pt idx="51">
                  <c:v>5603000</c:v>
                </c:pt>
                <c:pt idx="52">
                  <c:v>5701000</c:v>
                </c:pt>
                <c:pt idx="53">
                  <c:v>5735000</c:v>
                </c:pt>
                <c:pt idx="54">
                  <c:v>5807000</c:v>
                </c:pt>
                <c:pt idx="55">
                  <c:v>5844000</c:v>
                </c:pt>
                <c:pt idx="56">
                  <c:v>5878000</c:v>
                </c:pt>
                <c:pt idx="57">
                  <c:v>5909000</c:v>
                </c:pt>
                <c:pt idx="58">
                  <c:v>6087000</c:v>
                </c:pt>
                <c:pt idx="59">
                  <c:v>6111000</c:v>
                </c:pt>
                <c:pt idx="60">
                  <c:v>6136000</c:v>
                </c:pt>
                <c:pt idx="61">
                  <c:v>6191000</c:v>
                </c:pt>
                <c:pt idx="62">
                  <c:v>6250000</c:v>
                </c:pt>
                <c:pt idx="63">
                  <c:v>6312000</c:v>
                </c:pt>
                <c:pt idx="64">
                  <c:v>6342000</c:v>
                </c:pt>
                <c:pt idx="65">
                  <c:v>6375000</c:v>
                </c:pt>
                <c:pt idx="66">
                  <c:v>6409000</c:v>
                </c:pt>
                <c:pt idx="67">
                  <c:v>6444000</c:v>
                </c:pt>
                <c:pt idx="68">
                  <c:v>6478000</c:v>
                </c:pt>
                <c:pt idx="69">
                  <c:v>6512000</c:v>
                </c:pt>
                <c:pt idx="70">
                  <c:v>6543000</c:v>
                </c:pt>
                <c:pt idx="71">
                  <c:v>6571000</c:v>
                </c:pt>
                <c:pt idx="72">
                  <c:v>6718500</c:v>
                </c:pt>
                <c:pt idx="73">
                  <c:v>6737500</c:v>
                </c:pt>
                <c:pt idx="74">
                  <c:v>6757500</c:v>
                </c:pt>
                <c:pt idx="75">
                  <c:v>6780500</c:v>
                </c:pt>
                <c:pt idx="76">
                  <c:v>6805200</c:v>
                </c:pt>
                <c:pt idx="77">
                  <c:v>6831400</c:v>
                </c:pt>
                <c:pt idx="78">
                  <c:v>6857400</c:v>
                </c:pt>
                <c:pt idx="79">
                  <c:v>6883800</c:v>
                </c:pt>
                <c:pt idx="80">
                  <c:v>6971300</c:v>
                </c:pt>
                <c:pt idx="81">
                  <c:v>7033200</c:v>
                </c:pt>
                <c:pt idx="82">
                  <c:v>7065200</c:v>
                </c:pt>
                <c:pt idx="83">
                  <c:v>7096300</c:v>
                </c:pt>
                <c:pt idx="84">
                  <c:v>19990000</c:v>
                </c:pt>
                <c:pt idx="85">
                  <c:v>22680000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全部游戏!$U$1</c:f>
              <c:strCache>
                <c:ptCount val="1"/>
                <c:pt idx="0">
                  <c:v>尘白禁区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全部游戏!$T$2:$T$11</c:f>
              <c:numCache>
                <c:formatCode>General</c:formatCode>
                <c:ptCount val="10"/>
                <c:pt idx="0">
                  <c:v>0.375</c:v>
                </c:pt>
                <c:pt idx="1">
                  <c:v>0.4375</c:v>
                </c:pt>
                <c:pt idx="2">
                  <c:v>0.9375</c:v>
                </c:pt>
                <c:pt idx="3">
                  <c:v>1.85416666670062</c:v>
                </c:pt>
                <c:pt idx="4">
                  <c:v>4.4375</c:v>
                </c:pt>
                <c:pt idx="5">
                  <c:v>6.9375</c:v>
                </c:pt>
                <c:pt idx="6">
                  <c:v>236.979166666701</c:v>
                </c:pt>
                <c:pt idx="7">
                  <c:v>237.979166666701</c:v>
                </c:pt>
                <c:pt idx="8">
                  <c:v>238.979166666701</c:v>
                </c:pt>
                <c:pt idx="9">
                  <c:v>239.979166666701</c:v>
                </c:pt>
              </c:numCache>
            </c:numRef>
          </c:xVal>
          <c:yVal>
            <c:numRef>
              <c:f>全部游戏!$U$2:$U$11</c:f>
              <c:numCache>
                <c:formatCode>0"."0,"万"</c:formatCode>
                <c:ptCount val="10"/>
                <c:pt idx="0">
                  <c:v>0</c:v>
                </c:pt>
                <c:pt idx="1">
                  <c:v>670000</c:v>
                </c:pt>
                <c:pt idx="2">
                  <c:v>1300000</c:v>
                </c:pt>
                <c:pt idx="3">
                  <c:v>2000000</c:v>
                </c:pt>
                <c:pt idx="4">
                  <c:v>2430000</c:v>
                </c:pt>
                <c:pt idx="5">
                  <c:v>2700000</c:v>
                </c:pt>
                <c:pt idx="6">
                  <c:v>4756880</c:v>
                </c:pt>
                <c:pt idx="7">
                  <c:v>4761149</c:v>
                </c:pt>
                <c:pt idx="8">
                  <c:v>4765540</c:v>
                </c:pt>
                <c:pt idx="9">
                  <c:v>4775837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全部游戏!$S$1</c:f>
              <c:strCache>
                <c:ptCount val="1"/>
                <c:pt idx="0">
                  <c:v>原神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xVal>
            <c:numRef>
              <c:f>全部游戏!$R$2:$R$23</c:f>
              <c:numCache>
                <c:formatCode>General</c:formatCode>
                <c:ptCount val="22"/>
                <c:pt idx="0">
                  <c:v>0.416666666700621</c:v>
                </c:pt>
                <c:pt idx="1">
                  <c:v>1.95833333329938</c:v>
                </c:pt>
                <c:pt idx="2">
                  <c:v>2.95833333329938</c:v>
                </c:pt>
                <c:pt idx="3">
                  <c:v>3.5</c:v>
                </c:pt>
                <c:pt idx="4">
                  <c:v>4.83333333329938</c:v>
                </c:pt>
                <c:pt idx="5">
                  <c:v>5.83333333329938</c:v>
                </c:pt>
                <c:pt idx="6">
                  <c:v>6.83333333329938</c:v>
                </c:pt>
                <c:pt idx="7">
                  <c:v>7.83333333329938</c:v>
                </c:pt>
                <c:pt idx="8">
                  <c:v>8.83333333329938</c:v>
                </c:pt>
                <c:pt idx="9">
                  <c:v>10.8333333332994</c:v>
                </c:pt>
                <c:pt idx="10">
                  <c:v>11.8333333332994</c:v>
                </c:pt>
                <c:pt idx="11">
                  <c:v>12.8333333332994</c:v>
                </c:pt>
                <c:pt idx="12">
                  <c:v>13.375</c:v>
                </c:pt>
                <c:pt idx="13">
                  <c:v>13.4166666667006</c:v>
                </c:pt>
                <c:pt idx="14">
                  <c:v>14.4166666667006</c:v>
                </c:pt>
                <c:pt idx="15">
                  <c:v>15.4166666667006</c:v>
                </c:pt>
                <c:pt idx="16">
                  <c:v>16.4166666667006</c:v>
                </c:pt>
                <c:pt idx="17">
                  <c:v>17.4166666667006</c:v>
                </c:pt>
                <c:pt idx="18">
                  <c:v>18.4166666667006</c:v>
                </c:pt>
                <c:pt idx="19">
                  <c:v>19.4166666667006</c:v>
                </c:pt>
                <c:pt idx="20">
                  <c:v>20.4166666667006</c:v>
                </c:pt>
                <c:pt idx="21">
                  <c:v>32.4166666667006</c:v>
                </c:pt>
              </c:numCache>
            </c:numRef>
          </c:xVal>
          <c:yVal>
            <c:numRef>
              <c:f>全部游戏!$S$2:$S$23</c:f>
              <c:numCache>
                <c:formatCode>General</c:formatCode>
                <c:ptCount val="22"/>
                <c:pt idx="0">
                  <c:v>0</c:v>
                </c:pt>
                <c:pt idx="1">
                  <c:v>2589000</c:v>
                </c:pt>
                <c:pt idx="2">
                  <c:v>3120000</c:v>
                </c:pt>
                <c:pt idx="3">
                  <c:v>3420000</c:v>
                </c:pt>
                <c:pt idx="4">
                  <c:v>4410000</c:v>
                </c:pt>
                <c:pt idx="5">
                  <c:v>4730000</c:v>
                </c:pt>
                <c:pt idx="6">
                  <c:v>5240000</c:v>
                </c:pt>
                <c:pt idx="7">
                  <c:v>5700000</c:v>
                </c:pt>
                <c:pt idx="8">
                  <c:v>6250000</c:v>
                </c:pt>
                <c:pt idx="9">
                  <c:v>7130000</c:v>
                </c:pt>
                <c:pt idx="10">
                  <c:v>7570000</c:v>
                </c:pt>
                <c:pt idx="11">
                  <c:v>8120000</c:v>
                </c:pt>
                <c:pt idx="12">
                  <c:v>8648000</c:v>
                </c:pt>
                <c:pt idx="13">
                  <c:v>8900000</c:v>
                </c:pt>
                <c:pt idx="14">
                  <c:v>11730000</c:v>
                </c:pt>
                <c:pt idx="15">
                  <c:v>13570000</c:v>
                </c:pt>
                <c:pt idx="16">
                  <c:v>14680000</c:v>
                </c:pt>
                <c:pt idx="17">
                  <c:v>16370000</c:v>
                </c:pt>
                <c:pt idx="18">
                  <c:v>17670000</c:v>
                </c:pt>
                <c:pt idx="19">
                  <c:v>19630000</c:v>
                </c:pt>
                <c:pt idx="20">
                  <c:v>21370000</c:v>
                </c:pt>
                <c:pt idx="21">
                  <c:v>34580000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全部游戏!$AA$1</c:f>
              <c:strCache>
                <c:ptCount val="1"/>
                <c:pt idx="0">
                  <c:v>原神手机开服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全部游戏!$Z$2:$Z$12</c:f>
              <c:numCache>
                <c:formatCode>General</c:formatCode>
                <c:ptCount val="11"/>
                <c:pt idx="0">
                  <c:v>0.375</c:v>
                </c:pt>
                <c:pt idx="1">
                  <c:v>0.416666666700621</c:v>
                </c:pt>
                <c:pt idx="2">
                  <c:v>1.41666666670062</c:v>
                </c:pt>
                <c:pt idx="3">
                  <c:v>2.41666666670062</c:v>
                </c:pt>
                <c:pt idx="4">
                  <c:v>3.41666666670062</c:v>
                </c:pt>
                <c:pt idx="5">
                  <c:v>4.41666666670062</c:v>
                </c:pt>
                <c:pt idx="6">
                  <c:v>5.41666666670062</c:v>
                </c:pt>
                <c:pt idx="7">
                  <c:v>6.41666666670062</c:v>
                </c:pt>
                <c:pt idx="8">
                  <c:v>7.41666666670062</c:v>
                </c:pt>
                <c:pt idx="9">
                  <c:v>19.4166666667006</c:v>
                </c:pt>
                <c:pt idx="10">
                  <c:v>30.4166666667006</c:v>
                </c:pt>
              </c:numCache>
            </c:numRef>
          </c:xVal>
          <c:yVal>
            <c:numRef>
              <c:f>全部游戏!$AA$2:$AA$12</c:f>
              <c:numCache>
                <c:formatCode>General</c:formatCode>
                <c:ptCount val="11"/>
                <c:pt idx="0">
                  <c:v>0</c:v>
                </c:pt>
                <c:pt idx="1">
                  <c:v>252000</c:v>
                </c:pt>
                <c:pt idx="2">
                  <c:v>3082000</c:v>
                </c:pt>
                <c:pt idx="3">
                  <c:v>4922000</c:v>
                </c:pt>
                <c:pt idx="4">
                  <c:v>6032000</c:v>
                </c:pt>
                <c:pt idx="5">
                  <c:v>7722000</c:v>
                </c:pt>
                <c:pt idx="6">
                  <c:v>9022000</c:v>
                </c:pt>
                <c:pt idx="7">
                  <c:v>10982000</c:v>
                </c:pt>
                <c:pt idx="8">
                  <c:v>12722000</c:v>
                </c:pt>
                <c:pt idx="9">
                  <c:v>25932000</c:v>
                </c:pt>
                <c:pt idx="10">
                  <c:v>33712000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全部游戏!$AB$1</c:f>
              <c:strCache>
                <c:ptCount val="1"/>
                <c:pt idx="0">
                  <c:v>绝区零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UID!$B$2:$B$170</c:f>
              <c:numCache>
                <c:formatCode>h:mm</c:formatCode>
                <c:ptCount val="169"/>
                <c:pt idx="0">
                  <c:v>0.349999999998545</c:v>
                </c:pt>
                <c:pt idx="1">
                  <c:v>0.349999999998545</c:v>
                </c:pt>
                <c:pt idx="2">
                  <c:v>0.349999999998545</c:v>
                </c:pt>
                <c:pt idx="3">
                  <c:v>0.349999999998545</c:v>
                </c:pt>
                <c:pt idx="4">
                  <c:v>0.349999999998545</c:v>
                </c:pt>
                <c:pt idx="5">
                  <c:v>0.349999999998545</c:v>
                </c:pt>
                <c:pt idx="6">
                  <c:v>0.349999999998545</c:v>
                </c:pt>
                <c:pt idx="7">
                  <c:v>0.349999999998545</c:v>
                </c:pt>
                <c:pt idx="8">
                  <c:v>0.349999999998545</c:v>
                </c:pt>
                <c:pt idx="9">
                  <c:v>0.349999999998545</c:v>
                </c:pt>
                <c:pt idx="10">
                  <c:v>0.349999999998545</c:v>
                </c:pt>
                <c:pt idx="11">
                  <c:v>0.350694444401597</c:v>
                </c:pt>
                <c:pt idx="12">
                  <c:v>0.350694444401597</c:v>
                </c:pt>
                <c:pt idx="13">
                  <c:v>0.350694444401597</c:v>
                </c:pt>
                <c:pt idx="14">
                  <c:v>0.350694444401597</c:v>
                </c:pt>
                <c:pt idx="15">
                  <c:v>0.350694444401597</c:v>
                </c:pt>
                <c:pt idx="16">
                  <c:v>0.350694444401597</c:v>
                </c:pt>
                <c:pt idx="17">
                  <c:v>0.350694444401597</c:v>
                </c:pt>
                <c:pt idx="18">
                  <c:v>0.351388888899237</c:v>
                </c:pt>
                <c:pt idx="19">
                  <c:v>0.351388888899237</c:v>
                </c:pt>
                <c:pt idx="20">
                  <c:v>0.351388888899237</c:v>
                </c:pt>
                <c:pt idx="21">
                  <c:v>0.351388888899237</c:v>
                </c:pt>
                <c:pt idx="22">
                  <c:v>0.351388888899237</c:v>
                </c:pt>
                <c:pt idx="23">
                  <c:v>0.351388888899237</c:v>
                </c:pt>
                <c:pt idx="24">
                  <c:v>0.351388888899237</c:v>
                </c:pt>
                <c:pt idx="25">
                  <c:v>0.351388888899237</c:v>
                </c:pt>
                <c:pt idx="26">
                  <c:v>0.351388888899237</c:v>
                </c:pt>
                <c:pt idx="27">
                  <c:v>0.352083333302289</c:v>
                </c:pt>
                <c:pt idx="28">
                  <c:v>0.352083333302289</c:v>
                </c:pt>
                <c:pt idx="29">
                  <c:v>0.352083333302289</c:v>
                </c:pt>
                <c:pt idx="30">
                  <c:v>0.352083333302289</c:v>
                </c:pt>
                <c:pt idx="31">
                  <c:v>0.352083333302289</c:v>
                </c:pt>
                <c:pt idx="32">
                  <c:v>0.352083333302289</c:v>
                </c:pt>
                <c:pt idx="33">
                  <c:v>0.352083333302289</c:v>
                </c:pt>
                <c:pt idx="34">
                  <c:v>0.352083333302289</c:v>
                </c:pt>
                <c:pt idx="35">
                  <c:v>0.352777777799929</c:v>
                </c:pt>
                <c:pt idx="36">
                  <c:v>0.352777777799929</c:v>
                </c:pt>
                <c:pt idx="37">
                  <c:v>0.354166666700621</c:v>
                </c:pt>
                <c:pt idx="38">
                  <c:v>0.354166666700621</c:v>
                </c:pt>
                <c:pt idx="39">
                  <c:v>0.354166666700621</c:v>
                </c:pt>
                <c:pt idx="40">
                  <c:v>0.354861111096398</c:v>
                </c:pt>
                <c:pt idx="41">
                  <c:v>0.35624999999709</c:v>
                </c:pt>
                <c:pt idx="42">
                  <c:v>0.357638888897782</c:v>
                </c:pt>
                <c:pt idx="43">
                  <c:v>0.358333333300834</c:v>
                </c:pt>
                <c:pt idx="44">
                  <c:v>0.359027777798474</c:v>
                </c:pt>
                <c:pt idx="45">
                  <c:v>0.359722222201526</c:v>
                </c:pt>
                <c:pt idx="46">
                  <c:v>0.361111111102218</c:v>
                </c:pt>
                <c:pt idx="47">
                  <c:v>0.361805555599858</c:v>
                </c:pt>
                <c:pt idx="48">
                  <c:v>0.361805555599858</c:v>
                </c:pt>
                <c:pt idx="49">
                  <c:v>0.363194444398687</c:v>
                </c:pt>
                <c:pt idx="50">
                  <c:v>0.365277777797019</c:v>
                </c:pt>
                <c:pt idx="51">
                  <c:v>0.366666666697711</c:v>
                </c:pt>
                <c:pt idx="52">
                  <c:v>0.367361111100763</c:v>
                </c:pt>
                <c:pt idx="53">
                  <c:v>0.368750000001455</c:v>
                </c:pt>
                <c:pt idx="54">
                  <c:v>0.370138888902147</c:v>
                </c:pt>
                <c:pt idx="55">
                  <c:v>0.371527777802839</c:v>
                </c:pt>
                <c:pt idx="56">
                  <c:v>0.378472222197161</c:v>
                </c:pt>
                <c:pt idx="57">
                  <c:v>0.382638888899237</c:v>
                </c:pt>
                <c:pt idx="58">
                  <c:v>0.386111111096398</c:v>
                </c:pt>
                <c:pt idx="59">
                  <c:v>0.391666666699166</c:v>
                </c:pt>
                <c:pt idx="60">
                  <c:v>0.395833333299379</c:v>
                </c:pt>
                <c:pt idx="61">
                  <c:v>0.400000000001455</c:v>
                </c:pt>
                <c:pt idx="62">
                  <c:v>0.411111111097853</c:v>
                </c:pt>
                <c:pt idx="63">
                  <c:v>0.413194444401597</c:v>
                </c:pt>
                <c:pt idx="64">
                  <c:v>0.417361111096398</c:v>
                </c:pt>
                <c:pt idx="65">
                  <c:v>0.417361111096398</c:v>
                </c:pt>
                <c:pt idx="66">
                  <c:v>0.41874999999709</c:v>
                </c:pt>
                <c:pt idx="67">
                  <c:v>0.420138888897782</c:v>
                </c:pt>
                <c:pt idx="68">
                  <c:v>0.426388888903602</c:v>
                </c:pt>
                <c:pt idx="69">
                  <c:v>0.441666666702076</c:v>
                </c:pt>
                <c:pt idx="70">
                  <c:v>0.443749999998545</c:v>
                </c:pt>
                <c:pt idx="71">
                  <c:v>0.445833333302289</c:v>
                </c:pt>
                <c:pt idx="72">
                  <c:v>0.46875</c:v>
                </c:pt>
                <c:pt idx="73">
                  <c:v>0.474305555602768</c:v>
                </c:pt>
                <c:pt idx="74">
                  <c:v>0.486111111102218</c:v>
                </c:pt>
                <c:pt idx="75">
                  <c:v>0.493055555598403</c:v>
                </c:pt>
                <c:pt idx="76">
                  <c:v>0.501388888900692</c:v>
                </c:pt>
                <c:pt idx="77">
                  <c:v>0.51875000000291</c:v>
                </c:pt>
                <c:pt idx="78">
                  <c:v>0.5625</c:v>
                </c:pt>
                <c:pt idx="79">
                  <c:v>0.575694444400142</c:v>
                </c:pt>
                <c:pt idx="80">
                  <c:v>0.599305555602768</c:v>
                </c:pt>
                <c:pt idx="81">
                  <c:v>0.604166666700621</c:v>
                </c:pt>
                <c:pt idx="82">
                  <c:v>0.616666666697711</c:v>
                </c:pt>
                <c:pt idx="83">
                  <c:v>0.672916666699166</c:v>
                </c:pt>
                <c:pt idx="84">
                  <c:v>0.722916666702076</c:v>
                </c:pt>
                <c:pt idx="85">
                  <c:v>0.796527777798474</c:v>
                </c:pt>
                <c:pt idx="86">
                  <c:v>0.989583333299379</c:v>
                </c:pt>
                <c:pt idx="87">
                  <c:v>1</c:v>
                </c:pt>
                <c:pt idx="88">
                  <c:v>1.22638888889924</c:v>
                </c:pt>
                <c:pt idx="89">
                  <c:v>1.27083333329938</c:v>
                </c:pt>
                <c:pt idx="90">
                  <c:v>1.45833333329938</c:v>
                </c:pt>
                <c:pt idx="91">
                  <c:v>1.66458333330229</c:v>
                </c:pt>
                <c:pt idx="92">
                  <c:v>1.77847222219862</c:v>
                </c:pt>
                <c:pt idx="93">
                  <c:v>1.78194444440305</c:v>
                </c:pt>
                <c:pt idx="94">
                  <c:v>1.78541666670208</c:v>
                </c:pt>
                <c:pt idx="95">
                  <c:v>1.78888888889924</c:v>
                </c:pt>
                <c:pt idx="96">
                  <c:v>1.79027777779993</c:v>
                </c:pt>
                <c:pt idx="97">
                  <c:v>1.85624999999709</c:v>
                </c:pt>
                <c:pt idx="98">
                  <c:v>1.96319444439723</c:v>
                </c:pt>
                <c:pt idx="99">
                  <c:v>2.02777777780284</c:v>
                </c:pt>
                <c:pt idx="100">
                  <c:v>2.11111111110222</c:v>
                </c:pt>
                <c:pt idx="101">
                  <c:v>2.27500000000146</c:v>
                </c:pt>
                <c:pt idx="102">
                  <c:v>2.34722222219716</c:v>
                </c:pt>
                <c:pt idx="103">
                  <c:v>2.56805555560277</c:v>
                </c:pt>
                <c:pt idx="104">
                  <c:v>2.75</c:v>
                </c:pt>
                <c:pt idx="105">
                  <c:v>2.81458333329647</c:v>
                </c:pt>
                <c:pt idx="106">
                  <c:v>3.07499999999709</c:v>
                </c:pt>
                <c:pt idx="107">
                  <c:v>3.34861111109785</c:v>
                </c:pt>
                <c:pt idx="108">
                  <c:v>3.44097222219716</c:v>
                </c:pt>
                <c:pt idx="109">
                  <c:v>3.58333333329938</c:v>
                </c:pt>
                <c:pt idx="110">
                  <c:v>3.8125</c:v>
                </c:pt>
                <c:pt idx="111">
                  <c:v>3.97291666670208</c:v>
                </c:pt>
                <c:pt idx="112">
                  <c:v>4</c:v>
                </c:pt>
                <c:pt idx="113">
                  <c:v>4.0868055555984</c:v>
                </c:pt>
                <c:pt idx="114">
                  <c:v>4.5555555555984</c:v>
                </c:pt>
                <c:pt idx="115">
                  <c:v>4.86597222220007</c:v>
                </c:pt>
                <c:pt idx="116">
                  <c:v>5.00347222219716</c:v>
                </c:pt>
                <c:pt idx="117">
                  <c:v>5.04861111110222</c:v>
                </c:pt>
                <c:pt idx="118">
                  <c:v>5.12361111109931</c:v>
                </c:pt>
                <c:pt idx="119">
                  <c:v>5.16666666670062</c:v>
                </c:pt>
                <c:pt idx="120">
                  <c:v>5.3194444444016</c:v>
                </c:pt>
                <c:pt idx="121">
                  <c:v>5.33611111110076</c:v>
                </c:pt>
                <c:pt idx="122">
                  <c:v>5.59027777780284</c:v>
                </c:pt>
                <c:pt idx="123">
                  <c:v>5.70138888889778</c:v>
                </c:pt>
                <c:pt idx="124">
                  <c:v>5.91458333330229</c:v>
                </c:pt>
                <c:pt idx="125">
                  <c:v>6.00347222219716</c:v>
                </c:pt>
                <c:pt idx="126">
                  <c:v>6.50208333329647</c:v>
                </c:pt>
                <c:pt idx="127">
                  <c:v>6.86041666669917</c:v>
                </c:pt>
                <c:pt idx="128">
                  <c:v>7</c:v>
                </c:pt>
                <c:pt idx="129">
                  <c:v>7.48333333332994</c:v>
                </c:pt>
                <c:pt idx="130">
                  <c:v>7.83333333333576</c:v>
                </c:pt>
                <c:pt idx="131">
                  <c:v>8.02430555555475</c:v>
                </c:pt>
                <c:pt idx="132">
                  <c:v>8.00486111109785</c:v>
                </c:pt>
                <c:pt idx="133">
                  <c:v>8.50138888888614</c:v>
                </c:pt>
                <c:pt idx="134">
                  <c:v>8.63055555555911</c:v>
                </c:pt>
                <c:pt idx="135">
                  <c:v>8.75972222222481</c:v>
                </c:pt>
                <c:pt idx="136">
                  <c:v>8.91458333333139</c:v>
                </c:pt>
                <c:pt idx="137">
                  <c:v>9.0090277777781</c:v>
                </c:pt>
                <c:pt idx="138">
                  <c:v>9.53749999999854</c:v>
                </c:pt>
                <c:pt idx="139">
                  <c:v>9.89375000000291</c:v>
                </c:pt>
                <c:pt idx="140">
                  <c:v>10</c:v>
                </c:pt>
                <c:pt idx="141">
                  <c:v>10.3930555555562</c:v>
                </c:pt>
                <c:pt idx="142">
                  <c:v>10.9631944444409</c:v>
                </c:pt>
                <c:pt idx="143">
                  <c:v>11.5104166666642</c:v>
                </c:pt>
                <c:pt idx="144">
                  <c:v>11.940972222219</c:v>
                </c:pt>
                <c:pt idx="145">
                  <c:v>12</c:v>
                </c:pt>
                <c:pt idx="146">
                  <c:v>12.8083333333343</c:v>
                </c:pt>
                <c:pt idx="147">
                  <c:v>12.9583333333358</c:v>
                </c:pt>
                <c:pt idx="148">
                  <c:v>13.7770833333343</c:v>
                </c:pt>
                <c:pt idx="149">
                  <c:v>14.027777777781</c:v>
                </c:pt>
                <c:pt idx="150">
                  <c:v>14.9166666666642</c:v>
                </c:pt>
                <c:pt idx="151">
                  <c:v>14.9861111111095</c:v>
                </c:pt>
                <c:pt idx="152">
                  <c:v>15.788888888892</c:v>
                </c:pt>
                <c:pt idx="153">
                  <c:v>16.8541666666642</c:v>
                </c:pt>
                <c:pt idx="154">
                  <c:v>16.9861111111095</c:v>
                </c:pt>
              </c:numCache>
            </c:numRef>
          </c:xVal>
          <c:yVal>
            <c:numRef>
              <c:f>UID!$D$2:$D$170</c:f>
              <c:numCache>
                <c:formatCode>0"."0,"万"</c:formatCode>
                <c:ptCount val="169"/>
                <c:pt idx="0">
                  <c:v>0</c:v>
                </c:pt>
                <c:pt idx="1">
                  <c:v>111217</c:v>
                </c:pt>
                <c:pt idx="2">
                  <c:v>121400</c:v>
                </c:pt>
                <c:pt idx="3">
                  <c:v>236599</c:v>
                </c:pt>
                <c:pt idx="4">
                  <c:v>346623</c:v>
                </c:pt>
                <c:pt idx="5">
                  <c:v>389964</c:v>
                </c:pt>
                <c:pt idx="6">
                  <c:v>541984</c:v>
                </c:pt>
                <c:pt idx="7">
                  <c:v>573900</c:v>
                </c:pt>
                <c:pt idx="8">
                  <c:v>807978</c:v>
                </c:pt>
                <c:pt idx="9">
                  <c:v>809392</c:v>
                </c:pt>
                <c:pt idx="10">
                  <c:v>983936</c:v>
                </c:pt>
                <c:pt idx="11">
                  <c:v>1013837</c:v>
                </c:pt>
                <c:pt idx="12">
                  <c:v>1114011</c:v>
                </c:pt>
                <c:pt idx="13">
                  <c:v>1254300</c:v>
                </c:pt>
                <c:pt idx="14">
                  <c:v>1269633</c:v>
                </c:pt>
                <c:pt idx="15">
                  <c:v>1361337</c:v>
                </c:pt>
                <c:pt idx="16">
                  <c:v>1561100</c:v>
                </c:pt>
                <c:pt idx="17">
                  <c:v>1587419</c:v>
                </c:pt>
                <c:pt idx="18">
                  <c:v>1656884</c:v>
                </c:pt>
                <c:pt idx="19">
                  <c:v>1702701</c:v>
                </c:pt>
                <c:pt idx="20">
                  <c:v>1776653</c:v>
                </c:pt>
                <c:pt idx="21">
                  <c:v>1853596</c:v>
                </c:pt>
                <c:pt idx="22">
                  <c:v>1862774</c:v>
                </c:pt>
                <c:pt idx="23">
                  <c:v>1961500</c:v>
                </c:pt>
                <c:pt idx="24">
                  <c:v>2016278</c:v>
                </c:pt>
                <c:pt idx="25">
                  <c:v>2044900</c:v>
                </c:pt>
                <c:pt idx="26">
                  <c:v>2243237</c:v>
                </c:pt>
                <c:pt idx="27">
                  <c:v>2243592</c:v>
                </c:pt>
                <c:pt idx="28">
                  <c:v>2362059</c:v>
                </c:pt>
                <c:pt idx="29">
                  <c:v>2395505</c:v>
                </c:pt>
                <c:pt idx="30">
                  <c:v>2489900</c:v>
                </c:pt>
                <c:pt idx="31">
                  <c:v>2631100</c:v>
                </c:pt>
                <c:pt idx="32">
                  <c:v>2749072</c:v>
                </c:pt>
                <c:pt idx="33">
                  <c:v>2770572</c:v>
                </c:pt>
                <c:pt idx="34">
                  <c:v>2781400</c:v>
                </c:pt>
                <c:pt idx="35">
                  <c:v>2947592</c:v>
                </c:pt>
                <c:pt idx="36">
                  <c:v>3065931</c:v>
                </c:pt>
                <c:pt idx="37">
                  <c:v>3466900</c:v>
                </c:pt>
                <c:pt idx="38">
                  <c:v>3481587</c:v>
                </c:pt>
                <c:pt idx="39">
                  <c:v>3523100</c:v>
                </c:pt>
                <c:pt idx="40">
                  <c:v>3777600</c:v>
                </c:pt>
                <c:pt idx="41">
                  <c:v>4204400</c:v>
                </c:pt>
                <c:pt idx="42">
                  <c:v>4429057</c:v>
                </c:pt>
                <c:pt idx="43">
                  <c:v>4532400</c:v>
                </c:pt>
                <c:pt idx="44">
                  <c:v>4667068</c:v>
                </c:pt>
                <c:pt idx="45">
                  <c:v>4817224</c:v>
                </c:pt>
                <c:pt idx="46">
                  <c:v>5076227</c:v>
                </c:pt>
                <c:pt idx="47">
                  <c:v>5133500</c:v>
                </c:pt>
                <c:pt idx="48">
                  <c:v>5214900</c:v>
                </c:pt>
                <c:pt idx="49">
                  <c:v>5331122</c:v>
                </c:pt>
                <c:pt idx="50">
                  <c:v>5639900</c:v>
                </c:pt>
                <c:pt idx="51">
                  <c:v>5740175</c:v>
                </c:pt>
                <c:pt idx="52">
                  <c:v>5823332</c:v>
                </c:pt>
                <c:pt idx="53">
                  <c:v>5987659</c:v>
                </c:pt>
                <c:pt idx="54">
                  <c:v>6067000</c:v>
                </c:pt>
                <c:pt idx="55">
                  <c:v>6254900</c:v>
                </c:pt>
                <c:pt idx="56">
                  <c:v>6835900</c:v>
                </c:pt>
                <c:pt idx="57">
                  <c:v>7055808</c:v>
                </c:pt>
                <c:pt idx="58">
                  <c:v>7314329</c:v>
                </c:pt>
                <c:pt idx="59">
                  <c:v>7642300</c:v>
                </c:pt>
                <c:pt idx="60">
                  <c:v>7849858</c:v>
                </c:pt>
                <c:pt idx="61">
                  <c:v>8097563</c:v>
                </c:pt>
                <c:pt idx="62">
                  <c:v>8589900</c:v>
                </c:pt>
                <c:pt idx="63">
                  <c:v>8759365</c:v>
                </c:pt>
                <c:pt idx="64">
                  <c:v>9119836</c:v>
                </c:pt>
                <c:pt idx="65">
                  <c:v>9155680</c:v>
                </c:pt>
                <c:pt idx="66">
                  <c:v>9190683</c:v>
                </c:pt>
                <c:pt idx="67">
                  <c:v>9258870</c:v>
                </c:pt>
                <c:pt idx="68">
                  <c:v>9562821</c:v>
                </c:pt>
                <c:pt idx="69">
                  <c:v>10059031</c:v>
                </c:pt>
                <c:pt idx="70">
                  <c:v>10123264</c:v>
                </c:pt>
                <c:pt idx="71">
                  <c:v>10181137</c:v>
                </c:pt>
                <c:pt idx="72">
                  <c:v>10675422</c:v>
                </c:pt>
                <c:pt idx="73">
                  <c:v>10817300</c:v>
                </c:pt>
                <c:pt idx="74">
                  <c:v>11050787</c:v>
                </c:pt>
                <c:pt idx="75">
                  <c:v>11213970</c:v>
                </c:pt>
                <c:pt idx="76">
                  <c:v>11411148</c:v>
                </c:pt>
                <c:pt idx="77">
                  <c:v>11813200</c:v>
                </c:pt>
                <c:pt idx="78">
                  <c:v>12484700</c:v>
                </c:pt>
                <c:pt idx="79">
                  <c:v>12621969</c:v>
                </c:pt>
                <c:pt idx="80">
                  <c:v>12835479</c:v>
                </c:pt>
                <c:pt idx="81">
                  <c:v>12878900</c:v>
                </c:pt>
                <c:pt idx="82">
                  <c:v>12968839</c:v>
                </c:pt>
                <c:pt idx="83">
                  <c:v>13339939</c:v>
                </c:pt>
                <c:pt idx="84">
                  <c:v>13651439</c:v>
                </c:pt>
                <c:pt idx="85">
                  <c:v>14195800</c:v>
                </c:pt>
                <c:pt idx="86">
                  <c:v>15453900</c:v>
                </c:pt>
                <c:pt idx="87">
                  <c:v>15500900</c:v>
                </c:pt>
                <c:pt idx="88">
                  <c:v>15741560</c:v>
                </c:pt>
                <c:pt idx="89">
                  <c:v>15765100</c:v>
                </c:pt>
                <c:pt idx="90">
                  <c:v>15997100</c:v>
                </c:pt>
                <c:pt idx="91">
                  <c:v>16390935</c:v>
                </c:pt>
                <c:pt idx="92">
                  <c:v>16649900</c:v>
                </c:pt>
                <c:pt idx="93">
                  <c:v>16659900</c:v>
                </c:pt>
                <c:pt idx="94">
                  <c:v>16669900</c:v>
                </c:pt>
                <c:pt idx="95">
                  <c:v>16679900</c:v>
                </c:pt>
                <c:pt idx="96">
                  <c:v>16683400</c:v>
                </c:pt>
                <c:pt idx="97">
                  <c:v>16875634</c:v>
                </c:pt>
                <c:pt idx="98">
                  <c:v>17153300</c:v>
                </c:pt>
                <c:pt idx="99">
                  <c:v>17262900</c:v>
                </c:pt>
                <c:pt idx="100">
                  <c:v>17330651</c:v>
                </c:pt>
                <c:pt idx="101">
                  <c:v>17388650</c:v>
                </c:pt>
                <c:pt idx="102">
                  <c:v>17434400</c:v>
                </c:pt>
                <c:pt idx="103">
                  <c:v>17720900</c:v>
                </c:pt>
                <c:pt idx="104">
                  <c:v>17983900</c:v>
                </c:pt>
                <c:pt idx="105">
                  <c:v>18082655</c:v>
                </c:pt>
                <c:pt idx="106">
                  <c:v>18481150</c:v>
                </c:pt>
                <c:pt idx="107">
                  <c:v>18583655</c:v>
                </c:pt>
                <c:pt idx="108">
                  <c:v>18659900</c:v>
                </c:pt>
                <c:pt idx="109">
                  <c:v>18828900</c:v>
                </c:pt>
                <c:pt idx="110">
                  <c:v>19111200</c:v>
                </c:pt>
                <c:pt idx="111">
                  <c:v>19295300</c:v>
                </c:pt>
                <c:pt idx="112">
                  <c:v>19318900</c:v>
                </c:pt>
                <c:pt idx="113">
                  <c:v>19369600</c:v>
                </c:pt>
                <c:pt idx="114">
                  <c:v>19573900</c:v>
                </c:pt>
                <c:pt idx="115">
                  <c:v>19803900</c:v>
                </c:pt>
                <c:pt idx="116">
                  <c:v>19910900</c:v>
                </c:pt>
                <c:pt idx="117">
                  <c:v>19932900</c:v>
                </c:pt>
                <c:pt idx="118">
                  <c:v>19955908</c:v>
                </c:pt>
                <c:pt idx="119">
                  <c:v>19964800</c:v>
                </c:pt>
                <c:pt idx="120">
                  <c:v>19994900</c:v>
                </c:pt>
                <c:pt idx="121">
                  <c:v>19999900</c:v>
                </c:pt>
                <c:pt idx="122">
                  <c:v>20125010</c:v>
                </c:pt>
                <c:pt idx="123">
                  <c:v>20186900</c:v>
                </c:pt>
                <c:pt idx="124">
                  <c:v>20338400</c:v>
                </c:pt>
                <c:pt idx="125">
                  <c:v>20397100</c:v>
                </c:pt>
                <c:pt idx="126">
                  <c:v>20545924</c:v>
                </c:pt>
                <c:pt idx="127">
                  <c:v>20750900</c:v>
                </c:pt>
                <c:pt idx="128">
                  <c:v>20839600</c:v>
                </c:pt>
                <c:pt idx="129">
                  <c:v>20979900</c:v>
                </c:pt>
                <c:pt idx="130">
                  <c:v>21159900</c:v>
                </c:pt>
                <c:pt idx="131">
                  <c:v>21243900</c:v>
                </c:pt>
                <c:pt idx="132">
                  <c:v>21256200</c:v>
                </c:pt>
                <c:pt idx="133">
                  <c:v>21375900</c:v>
                </c:pt>
                <c:pt idx="134">
                  <c:v>21431900</c:v>
                </c:pt>
                <c:pt idx="135">
                  <c:v>21488900</c:v>
                </c:pt>
                <c:pt idx="136">
                  <c:v>21571900</c:v>
                </c:pt>
                <c:pt idx="137">
                  <c:v>21613900</c:v>
                </c:pt>
                <c:pt idx="138">
                  <c:v>21739900</c:v>
                </c:pt>
                <c:pt idx="139">
                  <c:v>21903900</c:v>
                </c:pt>
                <c:pt idx="140">
                  <c:v>21949900</c:v>
                </c:pt>
                <c:pt idx="141">
                  <c:v>22025900</c:v>
                </c:pt>
                <c:pt idx="142">
                  <c:v>22250900</c:v>
                </c:pt>
                <c:pt idx="143">
                  <c:v>22365900</c:v>
                </c:pt>
                <c:pt idx="144">
                  <c:v>22501900</c:v>
                </c:pt>
                <c:pt idx="145">
                  <c:v>22518900</c:v>
                </c:pt>
                <c:pt idx="146">
                  <c:v>22689900</c:v>
                </c:pt>
                <c:pt idx="147">
                  <c:v>22736900</c:v>
                </c:pt>
                <c:pt idx="148">
                  <c:v>22906900</c:v>
                </c:pt>
                <c:pt idx="149">
                  <c:v>22977665</c:v>
                </c:pt>
                <c:pt idx="150">
                  <c:v>23154900</c:v>
                </c:pt>
                <c:pt idx="151">
                  <c:v>23172900</c:v>
                </c:pt>
                <c:pt idx="152">
                  <c:v>23317900</c:v>
                </c:pt>
                <c:pt idx="153">
                  <c:v>23526900</c:v>
                </c:pt>
                <c:pt idx="154">
                  <c:v>23560900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5421096"/>
        <c:axId val="861106250"/>
        <c:extLst>
          <c:ext xmlns:c15="http://schemas.microsoft.com/office/drawing/2012/chart" uri="{02D57815-91ED-43cb-92C2-25804820EDAC}">
            <c15:filteredScatter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全部游戏!$Y$1</c15:sqref>
                        </c15:formulaRef>
                      </c:ext>
                    </c:extLst>
                    <c:strCache>
                      <c:ptCount val="1"/>
                      <c:pt idx="0">
                        <c:v>尘白1.8版本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dLbls>
                  <c:delete val="1"/>
                </c:dLbls>
                <c:xVal>
                  <c:numRef>
                    <c:numCache>
                      <c:formatCode>General</c:formatCode>
                      <c:ptCount val="49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49"/>
                      <c:pt idx="0">
                        <c:v>0</c:v>
                      </c:pt>
                      <c:pt idx="1">
                        <c:v>44302</c:v>
                      </c:pt>
                      <c:pt idx="2">
                        <c:v>141002</c:v>
                      </c:pt>
                      <c:pt idx="3">
                        <c:v>239162</c:v>
                      </c:pt>
                      <c:pt idx="4">
                        <c:v>338658</c:v>
                      </c:pt>
                      <c:pt idx="5">
                        <c:v>425728</c:v>
                      </c:pt>
                      <c:pt idx="6">
                        <c:v>506718</c:v>
                      </c:pt>
                      <c:pt idx="7">
                        <c:v>596159</c:v>
                      </c:pt>
                      <c:pt idx="8">
                        <c:v>684665</c:v>
                      </c:pt>
                      <c:pt idx="9">
                        <c:v>806965</c:v>
                      </c:pt>
                      <c:pt idx="10">
                        <c:v>977265</c:v>
                      </c:pt>
                      <c:pt idx="11">
                        <c:v>1085279</c:v>
                      </c:pt>
                      <c:pt idx="12">
                        <c:v>1175909</c:v>
                      </c:pt>
                      <c:pt idx="13">
                        <c:v>1294165</c:v>
                      </c:pt>
                      <c:pt idx="14">
                        <c:v>1507665</c:v>
                      </c:pt>
                      <c:pt idx="15">
                        <c:v>1736209</c:v>
                      </c:pt>
                      <c:pt idx="16">
                        <c:v>2025690</c:v>
                      </c:pt>
                      <c:pt idx="17">
                        <c:v>2239033</c:v>
                      </c:pt>
                      <c:pt idx="18">
                        <c:v>2475134</c:v>
                      </c:pt>
                      <c:pt idx="19">
                        <c:v>2584664</c:v>
                      </c:pt>
                      <c:pt idx="20">
                        <c:v>2719005</c:v>
                      </c:pt>
                      <c:pt idx="21">
                        <c:v>2860654</c:v>
                      </c:pt>
                      <c:pt idx="22">
                        <c:v>2993264</c:v>
                      </c:pt>
                      <c:pt idx="23">
                        <c:v>3192312</c:v>
                      </c:pt>
                      <c:pt idx="24">
                        <c:v>3459690</c:v>
                      </c:pt>
                      <c:pt idx="25">
                        <c:v>3871432</c:v>
                      </c:pt>
                      <c:pt idx="26">
                        <c:v>4001036</c:v>
                      </c:pt>
                      <c:pt idx="27">
                        <c:v>4089157</c:v>
                      </c:pt>
                      <c:pt idx="28">
                        <c:v>4170461</c:v>
                      </c:pt>
                      <c:pt idx="29">
                        <c:v>4247512</c:v>
                      </c:pt>
                      <c:pt idx="30">
                        <c:v>4326240</c:v>
                      </c:pt>
                      <c:pt idx="31">
                        <c:v>4436226</c:v>
                      </c:pt>
                      <c:pt idx="32">
                        <c:v>4550565</c:v>
                      </c:pt>
                      <c:pt idx="33">
                        <c:v>4622445</c:v>
                      </c:pt>
                      <c:pt idx="34">
                        <c:v>4701785</c:v>
                      </c:pt>
                      <c:pt idx="35">
                        <c:v>4781663</c:v>
                      </c:pt>
                      <c:pt idx="36">
                        <c:v>4885943</c:v>
                      </c:pt>
                      <c:pt idx="37">
                        <c:v>5000313</c:v>
                      </c:pt>
                      <c:pt idx="38">
                        <c:v>5115553</c:v>
                      </c:pt>
                      <c:pt idx="39">
                        <c:v>5235695</c:v>
                      </c:pt>
                      <c:pt idx="40">
                        <c:v>5360180</c:v>
                      </c:pt>
                      <c:pt idx="41">
                        <c:v>5489928</c:v>
                      </c:pt>
                      <c:pt idx="42">
                        <c:v>5666292</c:v>
                      </c:pt>
                      <c:pt idx="43">
                        <c:v>5721711</c:v>
                      </c:pt>
                      <c:pt idx="44">
                        <c:v>5746045</c:v>
                      </c:pt>
                      <c:pt idx="45">
                        <c:v>5779480</c:v>
                      </c:pt>
                      <c:pt idx="46">
                        <c:v>5813211</c:v>
                      </c:pt>
                      <c:pt idx="47">
                        <c:v>5835982</c:v>
                      </c:pt>
                      <c:pt idx="48">
                        <c:v>5853841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355421096"/>
        <c:scaling>
          <c:orientation val="minMax"/>
          <c:max val="25"/>
          <c:min val="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 Light" panose="020B0502040204020203" charset="-122"/>
                <a:ea typeface="Microsoft YaHei UI Light" panose="020B0502040204020203" charset="-122"/>
                <a:cs typeface="Microsoft YaHei UI Light" panose="020B0502040204020203" charset="-122"/>
                <a:sym typeface="Microsoft YaHei UI Light" panose="020B0502040204020203" charset="-122"/>
              </a:defRPr>
            </a:pPr>
          </a:p>
        </c:txPr>
        <c:crossAx val="861106250"/>
        <c:crosses val="autoZero"/>
        <c:crossBetween val="midCat"/>
        <c:majorUnit val="1"/>
      </c:valAx>
      <c:valAx>
        <c:axId val="861106250"/>
        <c:scaling>
          <c:orientation val="minMax"/>
          <c:max val="240000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&quot;.&quot;0,&quot;万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 Light" panose="020B0502040204020203" charset="-122"/>
                <a:ea typeface="Microsoft YaHei UI Light" panose="020B0502040204020203" charset="-122"/>
                <a:cs typeface="Microsoft YaHei UI Light" panose="020B0502040204020203" charset="-122"/>
                <a:sym typeface="Microsoft YaHei UI Light" panose="020B0502040204020203" charset="-122"/>
              </a:defRPr>
            </a:pPr>
          </a:p>
        </c:txPr>
        <c:crossAx val="355421096"/>
        <c:crosses val="autoZero"/>
        <c:crossBetween val="midCat"/>
        <c:majorUnit val="2000000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 Light" panose="020B0502040204020203" charset="-122"/>
                <a:ea typeface="Microsoft YaHei UI Light" panose="020B0502040204020203" charset="-122"/>
                <a:cs typeface="Microsoft YaHei UI Light" panose="020B0502040204020203" charset="-122"/>
                <a:sym typeface="Microsoft YaHei UI Light" panose="020B0502040204020203" charset="-122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YaHei UI Light" panose="020B0502040204020203" charset="-122"/>
              <a:ea typeface="Microsoft YaHei UI Light" panose="020B0502040204020203" charset="-122"/>
              <a:cs typeface="Microsoft YaHei UI Light" panose="020B0502040204020203" charset="-122"/>
              <a:sym typeface="Microsoft YaHei UI Light" panose="020B0502040204020203" charset="-122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latin typeface="Microsoft YaHei UI Light" panose="020B0502040204020203" charset="-122"/>
          <a:ea typeface="Microsoft YaHei UI Light" panose="020B0502040204020203" charset="-122"/>
          <a:cs typeface="Microsoft YaHei UI Light" panose="020B0502040204020203" charset="-122"/>
          <a:sym typeface="Microsoft YaHei UI Light" panose="020B0502040204020203" charset="-122"/>
        </a:defRPr>
      </a:pPr>
    </a:p>
  </c:txPr>
  <c:externalData r:id="rId1">
    <c:autoUpdate val="0"/>
  </c:externalData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432551051508686"/>
          <c:y val="0.0929878048780488"/>
          <c:w val="0.943334349283755"/>
          <c:h val="0.729643527204503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日活跃!$D$1</c:f>
              <c:strCache>
                <c:ptCount val="1"/>
                <c:pt idx="0">
                  <c:v>新增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日活跃!$B$2:$B$108</c15:sqref>
                  </c15:fullRef>
                </c:ext>
              </c:extLst>
              <c:f>日活跃!$B$47:$B$108</c:f>
              <c:numCache>
                <c:formatCode>m"月"d"日"</c:formatCode>
                <c:ptCount val="62"/>
                <c:pt idx="0" c:formatCode="m&quot;月&quot;d&quot;日&quot;">
                  <c:v>45522</c:v>
                </c:pt>
                <c:pt idx="1" c:formatCode="m&quot;月&quot;d&quot;日&quot;">
                  <c:v>45523</c:v>
                </c:pt>
                <c:pt idx="2" c:formatCode="m&quot;月&quot;d&quot;日&quot;">
                  <c:v>45524</c:v>
                </c:pt>
                <c:pt idx="3" c:formatCode="m&quot;月&quot;d&quot;日&quot;">
                  <c:v>45525</c:v>
                </c:pt>
                <c:pt idx="4" c:formatCode="m&quot;月&quot;d&quot;日&quot;">
                  <c:v>45526</c:v>
                </c:pt>
                <c:pt idx="5" c:formatCode="m&quot;月&quot;d&quot;日&quot;">
                  <c:v>45527</c:v>
                </c:pt>
                <c:pt idx="6" c:formatCode="m&quot;月&quot;d&quot;日&quot;">
                  <c:v>45528</c:v>
                </c:pt>
                <c:pt idx="7" c:formatCode="m&quot;月&quot;d&quot;日&quot;">
                  <c:v>45529</c:v>
                </c:pt>
                <c:pt idx="8" c:formatCode="m&quot;月&quot;d&quot;日&quot;">
                  <c:v>45530</c:v>
                </c:pt>
                <c:pt idx="9" c:formatCode="m&quot;月&quot;d&quot;日&quot;">
                  <c:v>45531</c:v>
                </c:pt>
                <c:pt idx="10" c:formatCode="m&quot;月&quot;d&quot;日&quot;">
                  <c:v>45532</c:v>
                </c:pt>
                <c:pt idx="11" c:formatCode="m&quot;月&quot;d&quot;日&quot;">
                  <c:v>45533</c:v>
                </c:pt>
                <c:pt idx="12" c:formatCode="m&quot;月&quot;d&quot;日&quot;">
                  <c:v>45534</c:v>
                </c:pt>
                <c:pt idx="13" c:formatCode="m&quot;月&quot;d&quot;日&quot;">
                  <c:v>45535</c:v>
                </c:pt>
                <c:pt idx="14" c:formatCode="m&quot;月&quot;d&quot;日&quot;">
                  <c:v>45536</c:v>
                </c:pt>
                <c:pt idx="15" c:formatCode="m&quot;月&quot;d&quot;日&quot;">
                  <c:v>45537</c:v>
                </c:pt>
                <c:pt idx="16" c:formatCode="m&quot;月&quot;d&quot;日&quot;">
                  <c:v>45538</c:v>
                </c:pt>
                <c:pt idx="17" c:formatCode="m&quot;月&quot;d&quot;日&quot;">
                  <c:v>45539</c:v>
                </c:pt>
                <c:pt idx="18" c:formatCode="m&quot;月&quot;d&quot;日&quot;">
                  <c:v>45540</c:v>
                </c:pt>
                <c:pt idx="19" c:formatCode="m&quot;月&quot;d&quot;日&quot;">
                  <c:v>45541</c:v>
                </c:pt>
                <c:pt idx="20" c:formatCode="m&quot;月&quot;d&quot;日&quot;">
                  <c:v>45542</c:v>
                </c:pt>
                <c:pt idx="21" c:formatCode="m&quot;月&quot;d&quot;日&quot;">
                  <c:v>45543</c:v>
                </c:pt>
                <c:pt idx="22" c:formatCode="m&quot;月&quot;d&quot;日&quot;">
                  <c:v>45544</c:v>
                </c:pt>
                <c:pt idx="23" c:formatCode="m&quot;月&quot;d&quot;日&quot;">
                  <c:v>45545</c:v>
                </c:pt>
                <c:pt idx="24" c:formatCode="m&quot;月&quot;d&quot;日&quot;">
                  <c:v>45546</c:v>
                </c:pt>
                <c:pt idx="25" c:formatCode="m&quot;月&quot;d&quot;日&quot;">
                  <c:v>45547</c:v>
                </c:pt>
                <c:pt idx="26" c:formatCode="m&quot;月&quot;d&quot;日&quot;">
                  <c:v>45548</c:v>
                </c:pt>
                <c:pt idx="27" c:formatCode="m&quot;月&quot;d&quot;日&quot;">
                  <c:v>45549</c:v>
                </c:pt>
                <c:pt idx="28" c:formatCode="m&quot;月&quot;d&quot;日&quot;">
                  <c:v>45550</c:v>
                </c:pt>
                <c:pt idx="29" c:formatCode="m&quot;月&quot;d&quot;日&quot;">
                  <c:v>45551</c:v>
                </c:pt>
                <c:pt idx="30" c:formatCode="m&quot;月&quot;d&quot;日&quot;">
                  <c:v>45552</c:v>
                </c:pt>
                <c:pt idx="31" c:formatCode="m&quot;月&quot;d&quot;日&quot;">
                  <c:v>45553</c:v>
                </c:pt>
                <c:pt idx="32" c:formatCode="m&quot;月&quot;d&quot;日&quot;">
                  <c:v>45554</c:v>
                </c:pt>
                <c:pt idx="33" c:formatCode="m&quot;月&quot;d&quot;日&quot;">
                  <c:v>45555</c:v>
                </c:pt>
                <c:pt idx="34" c:formatCode="m&quot;月&quot;d&quot;日&quot;">
                  <c:v>45556</c:v>
                </c:pt>
                <c:pt idx="35" c:formatCode="m&quot;月&quot;d&quot;日&quot;">
                  <c:v>45557</c:v>
                </c:pt>
                <c:pt idx="36" c:formatCode="m&quot;月&quot;d&quot;日&quot;">
                  <c:v>45558</c:v>
                </c:pt>
                <c:pt idx="37" c:formatCode="m&quot;月&quot;d&quot;日&quot;">
                  <c:v>45559</c:v>
                </c:pt>
                <c:pt idx="38" c:formatCode="m&quot;月&quot;d&quot;日&quot;">
                  <c:v>45560</c:v>
                </c:pt>
                <c:pt idx="39" c:formatCode="m&quot;月&quot;d&quot;日&quot;">
                  <c:v>45561</c:v>
                </c:pt>
                <c:pt idx="40" c:formatCode="m&quot;月&quot;d&quot;日&quot;">
                  <c:v>45562</c:v>
                </c:pt>
                <c:pt idx="41" c:formatCode="m&quot;月&quot;d&quot;日&quot;">
                  <c:v>45563</c:v>
                </c:pt>
                <c:pt idx="42" c:formatCode="m&quot;月&quot;d&quot;日&quot;">
                  <c:v>45564</c:v>
                </c:pt>
                <c:pt idx="43" c:formatCode="m&quot;月&quot;d&quot;日&quot;">
                  <c:v>45565</c:v>
                </c:pt>
                <c:pt idx="44" c:formatCode="m&quot;月&quot;d&quot;日&quot;">
                  <c:v>45566</c:v>
                </c:pt>
                <c:pt idx="45" c:formatCode="m&quot;月&quot;d&quot;日&quot;">
                  <c:v>45567</c:v>
                </c:pt>
                <c:pt idx="46" c:formatCode="m&quot;月&quot;d&quot;日&quot;">
                  <c:v>45568</c:v>
                </c:pt>
                <c:pt idx="47" c:formatCode="m&quot;月&quot;d&quot;日&quot;">
                  <c:v>45569</c:v>
                </c:pt>
                <c:pt idx="48" c:formatCode="m&quot;月&quot;d&quot;日&quot;">
                  <c:v>45570</c:v>
                </c:pt>
                <c:pt idx="49" c:formatCode="m&quot;月&quot;d&quot;日&quot;">
                  <c:v>45571</c:v>
                </c:pt>
                <c:pt idx="50" c:formatCode="m&quot;月&quot;d&quot;日&quot;">
                  <c:v>45572</c:v>
                </c:pt>
                <c:pt idx="51" c:formatCode="m&quot;月&quot;d&quot;日&quot;">
                  <c:v>45573</c:v>
                </c:pt>
                <c:pt idx="52" c:formatCode="m&quot;月&quot;d&quot;日&quot;">
                  <c:v>45574</c:v>
                </c:pt>
                <c:pt idx="53" c:formatCode="m&quot;月&quot;d&quot;日&quot;">
                  <c:v>45575</c:v>
                </c:pt>
                <c:pt idx="54" c:formatCode="m&quot;月&quot;d&quot;日&quot;">
                  <c:v>45576</c:v>
                </c:pt>
                <c:pt idx="55" c:formatCode="m&quot;月&quot;d&quot;日&quot;">
                  <c:v>45577</c:v>
                </c:pt>
                <c:pt idx="56" c:formatCode="m&quot;月&quot;d&quot;日&quot;">
                  <c:v>45578</c:v>
                </c:pt>
                <c:pt idx="57" c:formatCode="m&quot;月&quot;d&quot;日&quot;">
                  <c:v>45579</c:v>
                </c:pt>
                <c:pt idx="58" c:formatCode="m&quot;月&quot;d&quot;日&quot;">
                  <c:v>45580</c:v>
                </c:pt>
                <c:pt idx="59" c:formatCode="m&quot;月&quot;d&quot;日&quot;">
                  <c:v>45581</c:v>
                </c:pt>
                <c:pt idx="60" c:formatCode="m&quot;月&quot;d&quot;日&quot;">
                  <c:v>45582</c:v>
                </c:pt>
                <c:pt idx="61" c:formatCode="m&quot;月&quot;d&quot;日&quot;">
                  <c:v>45583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日活跃!$D$2:$D$150</c15:sqref>
                  </c15:fullRef>
                </c:ext>
              </c:extLst>
              <c:f>日活跃!$D$47:$D$150</c:f>
              <c:numCache>
                <c:formatCode>0_ </c:formatCode>
                <c:ptCount val="104"/>
                <c:pt idx="0">
                  <c:v>5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3</c:v>
                </c:pt>
                <c:pt idx="7">
                  <c:v>4</c:v>
                </c:pt>
                <c:pt idx="8">
                  <c:v>3</c:v>
                </c:pt>
                <c:pt idx="9">
                  <c:v>4</c:v>
                </c:pt>
                <c:pt idx="10">
                  <c:v>2</c:v>
                </c:pt>
                <c:pt idx="11">
                  <c:v>4</c:v>
                </c:pt>
                <c:pt idx="12">
                  <c:v>4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4</c:v>
                </c:pt>
                <c:pt idx="21">
                  <c:v>2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2</c:v>
                </c:pt>
                <c:pt idx="26">
                  <c:v>1</c:v>
                </c:pt>
                <c:pt idx="27">
                  <c:v>2</c:v>
                </c:pt>
                <c:pt idx="28">
                  <c:v>3</c:v>
                </c:pt>
                <c:pt idx="29">
                  <c:v>4</c:v>
                </c:pt>
                <c:pt idx="30">
                  <c:v>2</c:v>
                </c:pt>
                <c:pt idx="31">
                  <c:v>2</c:v>
                </c:pt>
                <c:pt idx="32">
                  <c:v>1</c:v>
                </c:pt>
                <c:pt idx="33">
                  <c:v>1</c:v>
                </c:pt>
                <c:pt idx="34">
                  <c:v>3</c:v>
                </c:pt>
                <c:pt idx="35">
                  <c:v>2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2</c:v>
                </c:pt>
                <c:pt idx="44">
                  <c:v>2</c:v>
                </c:pt>
                <c:pt idx="45">
                  <c:v>3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0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</c:numCache>
            </c:numRef>
          </c:val>
        </c:ser>
        <c:ser>
          <c:idx val="0"/>
          <c:order val="1"/>
          <c:tx>
            <c:strRef>
              <c:f>日活跃!$C$1</c:f>
              <c:strCache>
                <c:ptCount val="1"/>
                <c:pt idx="0">
                  <c:v>活跃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日活跃!$B$2:$B$108</c15:sqref>
                  </c15:fullRef>
                </c:ext>
              </c:extLst>
              <c:f>日活跃!$B$47:$B$108</c:f>
              <c:numCache>
                <c:formatCode>m"月"d"日"</c:formatCode>
                <c:ptCount val="62"/>
                <c:pt idx="0" c:formatCode="m&quot;月&quot;d&quot;日&quot;">
                  <c:v>45522</c:v>
                </c:pt>
                <c:pt idx="1" c:formatCode="m&quot;月&quot;d&quot;日&quot;">
                  <c:v>45523</c:v>
                </c:pt>
                <c:pt idx="2" c:formatCode="m&quot;月&quot;d&quot;日&quot;">
                  <c:v>45524</c:v>
                </c:pt>
                <c:pt idx="3" c:formatCode="m&quot;月&quot;d&quot;日&quot;">
                  <c:v>45525</c:v>
                </c:pt>
                <c:pt idx="4" c:formatCode="m&quot;月&quot;d&quot;日&quot;">
                  <c:v>45526</c:v>
                </c:pt>
                <c:pt idx="5" c:formatCode="m&quot;月&quot;d&quot;日&quot;">
                  <c:v>45527</c:v>
                </c:pt>
                <c:pt idx="6" c:formatCode="m&quot;月&quot;d&quot;日&quot;">
                  <c:v>45528</c:v>
                </c:pt>
                <c:pt idx="7" c:formatCode="m&quot;月&quot;d&quot;日&quot;">
                  <c:v>45529</c:v>
                </c:pt>
                <c:pt idx="8" c:formatCode="m&quot;月&quot;d&quot;日&quot;">
                  <c:v>45530</c:v>
                </c:pt>
                <c:pt idx="9" c:formatCode="m&quot;月&quot;d&quot;日&quot;">
                  <c:v>45531</c:v>
                </c:pt>
                <c:pt idx="10" c:formatCode="m&quot;月&quot;d&quot;日&quot;">
                  <c:v>45532</c:v>
                </c:pt>
                <c:pt idx="11" c:formatCode="m&quot;月&quot;d&quot;日&quot;">
                  <c:v>45533</c:v>
                </c:pt>
                <c:pt idx="12" c:formatCode="m&quot;月&quot;d&quot;日&quot;">
                  <c:v>45534</c:v>
                </c:pt>
                <c:pt idx="13" c:formatCode="m&quot;月&quot;d&quot;日&quot;">
                  <c:v>45535</c:v>
                </c:pt>
                <c:pt idx="14" c:formatCode="m&quot;月&quot;d&quot;日&quot;">
                  <c:v>45536</c:v>
                </c:pt>
                <c:pt idx="15" c:formatCode="m&quot;月&quot;d&quot;日&quot;">
                  <c:v>45537</c:v>
                </c:pt>
                <c:pt idx="16" c:formatCode="m&quot;月&quot;d&quot;日&quot;">
                  <c:v>45538</c:v>
                </c:pt>
                <c:pt idx="17" c:formatCode="m&quot;月&quot;d&quot;日&quot;">
                  <c:v>45539</c:v>
                </c:pt>
                <c:pt idx="18" c:formatCode="m&quot;月&quot;d&quot;日&quot;">
                  <c:v>45540</c:v>
                </c:pt>
                <c:pt idx="19" c:formatCode="m&quot;月&quot;d&quot;日&quot;">
                  <c:v>45541</c:v>
                </c:pt>
                <c:pt idx="20" c:formatCode="m&quot;月&quot;d&quot;日&quot;">
                  <c:v>45542</c:v>
                </c:pt>
                <c:pt idx="21" c:formatCode="m&quot;月&quot;d&quot;日&quot;">
                  <c:v>45543</c:v>
                </c:pt>
                <c:pt idx="22" c:formatCode="m&quot;月&quot;d&quot;日&quot;">
                  <c:v>45544</c:v>
                </c:pt>
                <c:pt idx="23" c:formatCode="m&quot;月&quot;d&quot;日&quot;">
                  <c:v>45545</c:v>
                </c:pt>
                <c:pt idx="24" c:formatCode="m&quot;月&quot;d&quot;日&quot;">
                  <c:v>45546</c:v>
                </c:pt>
                <c:pt idx="25" c:formatCode="m&quot;月&quot;d&quot;日&quot;">
                  <c:v>45547</c:v>
                </c:pt>
                <c:pt idx="26" c:formatCode="m&quot;月&quot;d&quot;日&quot;">
                  <c:v>45548</c:v>
                </c:pt>
                <c:pt idx="27" c:formatCode="m&quot;月&quot;d&quot;日&quot;">
                  <c:v>45549</c:v>
                </c:pt>
                <c:pt idx="28" c:formatCode="m&quot;月&quot;d&quot;日&quot;">
                  <c:v>45550</c:v>
                </c:pt>
                <c:pt idx="29" c:formatCode="m&quot;月&quot;d&quot;日&quot;">
                  <c:v>45551</c:v>
                </c:pt>
                <c:pt idx="30" c:formatCode="m&quot;月&quot;d&quot;日&quot;">
                  <c:v>45552</c:v>
                </c:pt>
                <c:pt idx="31" c:formatCode="m&quot;月&quot;d&quot;日&quot;">
                  <c:v>45553</c:v>
                </c:pt>
                <c:pt idx="32" c:formatCode="m&quot;月&quot;d&quot;日&quot;">
                  <c:v>45554</c:v>
                </c:pt>
                <c:pt idx="33" c:formatCode="m&quot;月&quot;d&quot;日&quot;">
                  <c:v>45555</c:v>
                </c:pt>
                <c:pt idx="34" c:formatCode="m&quot;月&quot;d&quot;日&quot;">
                  <c:v>45556</c:v>
                </c:pt>
                <c:pt idx="35" c:formatCode="m&quot;月&quot;d&quot;日&quot;">
                  <c:v>45557</c:v>
                </c:pt>
                <c:pt idx="36" c:formatCode="m&quot;月&quot;d&quot;日&quot;">
                  <c:v>45558</c:v>
                </c:pt>
                <c:pt idx="37" c:formatCode="m&quot;月&quot;d&quot;日&quot;">
                  <c:v>45559</c:v>
                </c:pt>
                <c:pt idx="38" c:formatCode="m&quot;月&quot;d&quot;日&quot;">
                  <c:v>45560</c:v>
                </c:pt>
                <c:pt idx="39" c:formatCode="m&quot;月&quot;d&quot;日&quot;">
                  <c:v>45561</c:v>
                </c:pt>
                <c:pt idx="40" c:formatCode="m&quot;月&quot;d&quot;日&quot;">
                  <c:v>45562</c:v>
                </c:pt>
                <c:pt idx="41" c:formatCode="m&quot;月&quot;d&quot;日&quot;">
                  <c:v>45563</c:v>
                </c:pt>
                <c:pt idx="42" c:formatCode="m&quot;月&quot;d&quot;日&quot;">
                  <c:v>45564</c:v>
                </c:pt>
                <c:pt idx="43" c:formatCode="m&quot;月&quot;d&quot;日&quot;">
                  <c:v>45565</c:v>
                </c:pt>
                <c:pt idx="44" c:formatCode="m&quot;月&quot;d&quot;日&quot;">
                  <c:v>45566</c:v>
                </c:pt>
                <c:pt idx="45" c:formatCode="m&quot;月&quot;d&quot;日&quot;">
                  <c:v>45567</c:v>
                </c:pt>
                <c:pt idx="46" c:formatCode="m&quot;月&quot;d&quot;日&quot;">
                  <c:v>45568</c:v>
                </c:pt>
                <c:pt idx="47" c:formatCode="m&quot;月&quot;d&quot;日&quot;">
                  <c:v>45569</c:v>
                </c:pt>
                <c:pt idx="48" c:formatCode="m&quot;月&quot;d&quot;日&quot;">
                  <c:v>45570</c:v>
                </c:pt>
                <c:pt idx="49" c:formatCode="m&quot;月&quot;d&quot;日&quot;">
                  <c:v>45571</c:v>
                </c:pt>
                <c:pt idx="50" c:formatCode="m&quot;月&quot;d&quot;日&quot;">
                  <c:v>45572</c:v>
                </c:pt>
                <c:pt idx="51" c:formatCode="m&quot;月&quot;d&quot;日&quot;">
                  <c:v>45573</c:v>
                </c:pt>
                <c:pt idx="52" c:formatCode="m&quot;月&quot;d&quot;日&quot;">
                  <c:v>45574</c:v>
                </c:pt>
                <c:pt idx="53" c:formatCode="m&quot;月&quot;d&quot;日&quot;">
                  <c:v>45575</c:v>
                </c:pt>
                <c:pt idx="54" c:formatCode="m&quot;月&quot;d&quot;日&quot;">
                  <c:v>45576</c:v>
                </c:pt>
                <c:pt idx="55" c:formatCode="m&quot;月&quot;d&quot;日&quot;">
                  <c:v>45577</c:v>
                </c:pt>
                <c:pt idx="56" c:formatCode="m&quot;月&quot;d&quot;日&quot;">
                  <c:v>45578</c:v>
                </c:pt>
                <c:pt idx="57" c:formatCode="m&quot;月&quot;d&quot;日&quot;">
                  <c:v>45579</c:v>
                </c:pt>
                <c:pt idx="58" c:formatCode="m&quot;月&quot;d&quot;日&quot;">
                  <c:v>45580</c:v>
                </c:pt>
                <c:pt idx="59" c:formatCode="m&quot;月&quot;d&quot;日&quot;">
                  <c:v>45581</c:v>
                </c:pt>
                <c:pt idx="60" c:formatCode="m&quot;月&quot;d&quot;日&quot;">
                  <c:v>45582</c:v>
                </c:pt>
                <c:pt idx="61" c:formatCode="m&quot;月&quot;d&quot;日&quot;">
                  <c:v>45583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日活跃!$C$2:$C$150</c15:sqref>
                  </c15:fullRef>
                </c:ext>
              </c:extLst>
              <c:f>日活跃!$C$47:$C$150</c:f>
              <c:numCache>
                <c:formatCode>0_ </c:formatCode>
                <c:ptCount val="104"/>
                <c:pt idx="0">
                  <c:v>388.2156028</c:v>
                </c:pt>
                <c:pt idx="1">
                  <c:v>377.7990798</c:v>
                </c:pt>
                <c:pt idx="2">
                  <c:v>358.783733</c:v>
                </c:pt>
                <c:pt idx="3">
                  <c:v>346.1406395</c:v>
                </c:pt>
                <c:pt idx="4">
                  <c:v>344.8693794</c:v>
                </c:pt>
                <c:pt idx="5">
                  <c:v>337.216788</c:v>
                </c:pt>
                <c:pt idx="7">
                  <c:v>331.4040209</c:v>
                </c:pt>
                <c:pt idx="8">
                  <c:v>308.3955467</c:v>
                </c:pt>
                <c:pt idx="9">
                  <c:v>294.881713</c:v>
                </c:pt>
                <c:pt idx="10">
                  <c:v>285.9820459</c:v>
                </c:pt>
                <c:pt idx="11">
                  <c:v>295.328359</c:v>
                </c:pt>
                <c:pt idx="12">
                  <c:v>292.4988454</c:v>
                </c:pt>
                <c:pt idx="13">
                  <c:v>305.2892515</c:v>
                </c:pt>
                <c:pt idx="14">
                  <c:v>293.201641</c:v>
                </c:pt>
                <c:pt idx="15">
                  <c:v>250.2619121</c:v>
                </c:pt>
                <c:pt idx="16">
                  <c:v>246.3209826</c:v>
                </c:pt>
                <c:pt idx="17">
                  <c:v>278.0655991</c:v>
                </c:pt>
                <c:pt idx="18">
                  <c:v>258.8856027</c:v>
                </c:pt>
                <c:pt idx="19">
                  <c:v>260.4473441</c:v>
                </c:pt>
                <c:pt idx="20">
                  <c:v>279.9629154</c:v>
                </c:pt>
                <c:pt idx="21">
                  <c:v>269.6729435</c:v>
                </c:pt>
                <c:pt idx="22">
                  <c:v>255.1102293</c:v>
                </c:pt>
                <c:pt idx="23">
                  <c:v>228.6644489</c:v>
                </c:pt>
                <c:pt idx="24">
                  <c:v>226.8383234</c:v>
                </c:pt>
                <c:pt idx="25">
                  <c:v>213.9532571</c:v>
                </c:pt>
                <c:pt idx="26">
                  <c:v>232.2835603</c:v>
                </c:pt>
                <c:pt idx="27">
                  <c:v>239.5943445</c:v>
                </c:pt>
                <c:pt idx="28">
                  <c:v>260.1033932</c:v>
                </c:pt>
                <c:pt idx="29">
                  <c:v>257.075718</c:v>
                </c:pt>
                <c:pt idx="30">
                  <c:v>246.5980707</c:v>
                </c:pt>
                <c:pt idx="31">
                  <c:v>206.495204</c:v>
                </c:pt>
                <c:pt idx="32">
                  <c:v>210.6547556</c:v>
                </c:pt>
                <c:pt idx="33">
                  <c:v>198.920832</c:v>
                </c:pt>
                <c:pt idx="34">
                  <c:v>223.4994262</c:v>
                </c:pt>
                <c:pt idx="35">
                  <c:v>215.3174569</c:v>
                </c:pt>
                <c:pt idx="36">
                  <c:v>190.2561394</c:v>
                </c:pt>
                <c:pt idx="37">
                  <c:v>179.6835242</c:v>
                </c:pt>
                <c:pt idx="38">
                  <c:v>187.3484041</c:v>
                </c:pt>
                <c:pt idx="39">
                  <c:v>188.1991939</c:v>
                </c:pt>
                <c:pt idx="40">
                  <c:v>210.0665802</c:v>
                </c:pt>
                <c:pt idx="41">
                  <c:v>205.2329163</c:v>
                </c:pt>
                <c:pt idx="43">
                  <c:v>215.5773831</c:v>
                </c:pt>
                <c:pt idx="44">
                  <c:v>236.2980652</c:v>
                </c:pt>
                <c:pt idx="45">
                  <c:v>229.9781604</c:v>
                </c:pt>
                <c:pt idx="46">
                  <c:v>225.9484882</c:v>
                </c:pt>
                <c:pt idx="47">
                  <c:v>220.2139959</c:v>
                </c:pt>
                <c:pt idx="48">
                  <c:v>221.5466342</c:v>
                </c:pt>
                <c:pt idx="50">
                  <c:v>210.3465636</c:v>
                </c:pt>
                <c:pt idx="51">
                  <c:v>182.9298163</c:v>
                </c:pt>
                <c:pt idx="52">
                  <c:v>176.8097787</c:v>
                </c:pt>
                <c:pt idx="53">
                  <c:v>174.2126894</c:v>
                </c:pt>
                <c:pt idx="54">
                  <c:v>166.5366674</c:v>
                </c:pt>
                <c:pt idx="55">
                  <c:v>181.9296203</c:v>
                </c:pt>
                <c:pt idx="56">
                  <c:v>199.7499309</c:v>
                </c:pt>
                <c:pt idx="57">
                  <c:v>169.3849743</c:v>
                </c:pt>
                <c:pt idx="58">
                  <c:v>165.5898778</c:v>
                </c:pt>
                <c:pt idx="59">
                  <c:v>176.9475174</c:v>
                </c:pt>
                <c:pt idx="60">
                  <c:v>173.6943035</c:v>
                </c:pt>
                <c:pt idx="61">
                  <c:v>184.1187568</c:v>
                </c:pt>
                <c:pt idx="62">
                  <c:v>203.6653977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6"/>
        <c:overlap val="100"/>
        <c:axId val="821976991"/>
        <c:axId val="582454797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日活跃!$E$1</c15:sqref>
                        </c15:formulaRef>
                      </c:ext>
                    </c:extLst>
                    <c:strCache>
                      <c:ptCount val="1"/>
                      <c:pt idx="0">
                        <c:v>1天没登录</c:v>
                      </c:pt>
                    </c:strCache>
                  </c:strRef>
                </c:tx>
                <c:spPr>
                  <a:solidFill>
                    <a:schemeClr val="bg1">
                      <a:lumMod val="95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numFmt formatCode="General" sourceLinked="1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zh-CN" sz="1000" b="1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Microsoft YaHei UI" panose="020B0503020204020204" charset="-122"/>
                          <a:ea typeface="Microsoft YaHei UI" panose="020B0503020204020204" charset="-122"/>
                          <a:cs typeface="Microsoft YaHei UI" panose="020B0503020204020204" charset="-122"/>
                          <a:sym typeface="Microsoft YaHei UI" panose="020B0503020204020204" charset="-122"/>
                        </a:defRPr>
                      </a:pPr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ullRef>
                          <c15:sqref>日活跃!$B$2:$B$108</c15:sqref>
                        </c15:fullRef>
                        <c15:formulaRef>
                          <c15:sqref>日活跃!$B$47:$B$108</c15:sqref>
                        </c15:formulaRef>
                      </c:ext>
                    </c:extLst>
                    <c:numCache>
                      <c:formatCode>m"月"d"日"</c:formatCode>
                      <c:ptCount val="62"/>
                      <c:pt idx="0" c:formatCode="m&quot;月&quot;d&quot;日&quot;">
                        <c:v>45522</c:v>
                      </c:pt>
                      <c:pt idx="1" c:formatCode="m&quot;月&quot;d&quot;日&quot;">
                        <c:v>45523</c:v>
                      </c:pt>
                      <c:pt idx="2" c:formatCode="m&quot;月&quot;d&quot;日&quot;">
                        <c:v>45524</c:v>
                      </c:pt>
                      <c:pt idx="3" c:formatCode="m&quot;月&quot;d&quot;日&quot;">
                        <c:v>45525</c:v>
                      </c:pt>
                      <c:pt idx="4" c:formatCode="m&quot;月&quot;d&quot;日&quot;">
                        <c:v>45526</c:v>
                      </c:pt>
                      <c:pt idx="5" c:formatCode="m&quot;月&quot;d&quot;日&quot;">
                        <c:v>45527</c:v>
                      </c:pt>
                      <c:pt idx="6" c:formatCode="m&quot;月&quot;d&quot;日&quot;">
                        <c:v>45528</c:v>
                      </c:pt>
                      <c:pt idx="7" c:formatCode="m&quot;月&quot;d&quot;日&quot;">
                        <c:v>45529</c:v>
                      </c:pt>
                      <c:pt idx="8" c:formatCode="m&quot;月&quot;d&quot;日&quot;">
                        <c:v>45530</c:v>
                      </c:pt>
                      <c:pt idx="9" c:formatCode="m&quot;月&quot;d&quot;日&quot;">
                        <c:v>45531</c:v>
                      </c:pt>
                      <c:pt idx="10" c:formatCode="m&quot;月&quot;d&quot;日&quot;">
                        <c:v>45532</c:v>
                      </c:pt>
                      <c:pt idx="11" c:formatCode="m&quot;月&quot;d&quot;日&quot;">
                        <c:v>45533</c:v>
                      </c:pt>
                      <c:pt idx="12" c:formatCode="m&quot;月&quot;d&quot;日&quot;">
                        <c:v>45534</c:v>
                      </c:pt>
                      <c:pt idx="13" c:formatCode="m&quot;月&quot;d&quot;日&quot;">
                        <c:v>45535</c:v>
                      </c:pt>
                      <c:pt idx="14" c:formatCode="m&quot;月&quot;d&quot;日&quot;">
                        <c:v>45536</c:v>
                      </c:pt>
                      <c:pt idx="15" c:formatCode="m&quot;月&quot;d&quot;日&quot;">
                        <c:v>45537</c:v>
                      </c:pt>
                      <c:pt idx="16" c:formatCode="m&quot;月&quot;d&quot;日&quot;">
                        <c:v>45538</c:v>
                      </c:pt>
                      <c:pt idx="17" c:formatCode="m&quot;月&quot;d&quot;日&quot;">
                        <c:v>45539</c:v>
                      </c:pt>
                      <c:pt idx="18" c:formatCode="m&quot;月&quot;d&quot;日&quot;">
                        <c:v>45540</c:v>
                      </c:pt>
                      <c:pt idx="19" c:formatCode="m&quot;月&quot;d&quot;日&quot;">
                        <c:v>45541</c:v>
                      </c:pt>
                      <c:pt idx="20" c:formatCode="m&quot;月&quot;d&quot;日&quot;">
                        <c:v>45542</c:v>
                      </c:pt>
                      <c:pt idx="21" c:formatCode="m&quot;月&quot;d&quot;日&quot;">
                        <c:v>45543</c:v>
                      </c:pt>
                      <c:pt idx="22" c:formatCode="m&quot;月&quot;d&quot;日&quot;">
                        <c:v>45544</c:v>
                      </c:pt>
                      <c:pt idx="23" c:formatCode="m&quot;月&quot;d&quot;日&quot;">
                        <c:v>45545</c:v>
                      </c:pt>
                      <c:pt idx="24" c:formatCode="m&quot;月&quot;d&quot;日&quot;">
                        <c:v>45546</c:v>
                      </c:pt>
                      <c:pt idx="25" c:formatCode="m&quot;月&quot;d&quot;日&quot;">
                        <c:v>45547</c:v>
                      </c:pt>
                      <c:pt idx="26" c:formatCode="m&quot;月&quot;d&quot;日&quot;">
                        <c:v>45548</c:v>
                      </c:pt>
                      <c:pt idx="27" c:formatCode="m&quot;月&quot;d&quot;日&quot;">
                        <c:v>45549</c:v>
                      </c:pt>
                      <c:pt idx="28" c:formatCode="m&quot;月&quot;d&quot;日&quot;">
                        <c:v>45550</c:v>
                      </c:pt>
                      <c:pt idx="29" c:formatCode="m&quot;月&quot;d&quot;日&quot;">
                        <c:v>45551</c:v>
                      </c:pt>
                      <c:pt idx="30" c:formatCode="m&quot;月&quot;d&quot;日&quot;">
                        <c:v>45552</c:v>
                      </c:pt>
                      <c:pt idx="31" c:formatCode="m&quot;月&quot;d&quot;日&quot;">
                        <c:v>45553</c:v>
                      </c:pt>
                      <c:pt idx="32" c:formatCode="m&quot;月&quot;d&quot;日&quot;">
                        <c:v>45554</c:v>
                      </c:pt>
                      <c:pt idx="33" c:formatCode="m&quot;月&quot;d&quot;日&quot;">
                        <c:v>45555</c:v>
                      </c:pt>
                      <c:pt idx="34" c:formatCode="m&quot;月&quot;d&quot;日&quot;">
                        <c:v>45556</c:v>
                      </c:pt>
                      <c:pt idx="35" c:formatCode="m&quot;月&quot;d&quot;日&quot;">
                        <c:v>45557</c:v>
                      </c:pt>
                      <c:pt idx="36" c:formatCode="m&quot;月&quot;d&quot;日&quot;">
                        <c:v>45558</c:v>
                      </c:pt>
                      <c:pt idx="37" c:formatCode="m&quot;月&quot;d&quot;日&quot;">
                        <c:v>45559</c:v>
                      </c:pt>
                      <c:pt idx="38" c:formatCode="m&quot;月&quot;d&quot;日&quot;">
                        <c:v>45560</c:v>
                      </c:pt>
                      <c:pt idx="39" c:formatCode="m&quot;月&quot;d&quot;日&quot;">
                        <c:v>45561</c:v>
                      </c:pt>
                      <c:pt idx="40" c:formatCode="m&quot;月&quot;d&quot;日&quot;">
                        <c:v>45562</c:v>
                      </c:pt>
                      <c:pt idx="41" c:formatCode="m&quot;月&quot;d&quot;日&quot;">
                        <c:v>45563</c:v>
                      </c:pt>
                      <c:pt idx="42" c:formatCode="m&quot;月&quot;d&quot;日&quot;">
                        <c:v>45564</c:v>
                      </c:pt>
                      <c:pt idx="43" c:formatCode="m&quot;月&quot;d&quot;日&quot;">
                        <c:v>45565</c:v>
                      </c:pt>
                      <c:pt idx="44" c:formatCode="m&quot;月&quot;d&quot;日&quot;">
                        <c:v>45566</c:v>
                      </c:pt>
                      <c:pt idx="45" c:formatCode="m&quot;月&quot;d&quot;日&quot;">
                        <c:v>45567</c:v>
                      </c:pt>
                      <c:pt idx="46" c:formatCode="m&quot;月&quot;d&quot;日&quot;">
                        <c:v>45568</c:v>
                      </c:pt>
                      <c:pt idx="47" c:formatCode="m&quot;月&quot;d&quot;日&quot;">
                        <c:v>45569</c:v>
                      </c:pt>
                      <c:pt idx="48" c:formatCode="m&quot;月&quot;d&quot;日&quot;">
                        <c:v>45570</c:v>
                      </c:pt>
                      <c:pt idx="49" c:formatCode="m&quot;月&quot;d&quot;日&quot;">
                        <c:v>45571</c:v>
                      </c:pt>
                      <c:pt idx="50" c:formatCode="m&quot;月&quot;d&quot;日&quot;">
                        <c:v>45572</c:v>
                      </c:pt>
                      <c:pt idx="51" c:formatCode="m&quot;月&quot;d&quot;日&quot;">
                        <c:v>45573</c:v>
                      </c:pt>
                      <c:pt idx="52" c:formatCode="m&quot;月&quot;d&quot;日&quot;">
                        <c:v>45574</c:v>
                      </c:pt>
                      <c:pt idx="53" c:formatCode="m&quot;月&quot;d&quot;日&quot;">
                        <c:v>45575</c:v>
                      </c:pt>
                      <c:pt idx="54" c:formatCode="m&quot;月&quot;d&quot;日&quot;">
                        <c:v>45576</c:v>
                      </c:pt>
                      <c:pt idx="55" c:formatCode="m&quot;月&quot;d&quot;日&quot;">
                        <c:v>45577</c:v>
                      </c:pt>
                      <c:pt idx="56" c:formatCode="m&quot;月&quot;d&quot;日&quot;">
                        <c:v>45578</c:v>
                      </c:pt>
                      <c:pt idx="57" c:formatCode="m&quot;月&quot;d&quot;日&quot;">
                        <c:v>45579</c:v>
                      </c:pt>
                      <c:pt idx="58" c:formatCode="m&quot;月&quot;d&quot;日&quot;">
                        <c:v>45580</c:v>
                      </c:pt>
                      <c:pt idx="59" c:formatCode="m&quot;月&quot;d&quot;日&quot;">
                        <c:v>45581</c:v>
                      </c:pt>
                      <c:pt idx="60" c:formatCode="m&quot;月&quot;d&quot;日&quot;">
                        <c:v>45582</c:v>
                      </c:pt>
                      <c:pt idx="61" c:formatCode="m&quot;月&quot;d&quot;日&quot;">
                        <c:v>45583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日活跃!$E$2:$E$105</c15:sqref>
                        </c15:fullRef>
                        <c15:formulaRef>
                          <c15:sqref>日活跃!$E$47:$E$105</c15:sqref>
                        </c15:formulaRef>
                      </c:ext>
                    </c:extLst>
                    <c:numCache>
                      <c:formatCode>0_ </c:formatCode>
                      <c:ptCount val="59"/>
                      <c:pt idx="0">
                        <c:v>55.931914893617</c:v>
                      </c:pt>
                      <c:pt idx="1">
                        <c:v>69.3762781186094</c:v>
                      </c:pt>
                      <c:pt idx="2">
                        <c:v>62.1933474377057</c:v>
                      </c:pt>
                      <c:pt idx="3">
                        <c:v>71.8812557924004</c:v>
                      </c:pt>
                      <c:pt idx="4">
                        <c:v>62.4686271157463</c:v>
                      </c:pt>
                      <c:pt idx="5">
                        <c:v>62.734474522293</c:v>
                      </c:pt>
                      <c:pt idx="7">
                        <c:v>64.0298727850977</c:v>
                      </c:pt>
                      <c:pt idx="8">
                        <c:v>64.4660005709392</c:v>
                      </c:pt>
                      <c:pt idx="9">
                        <c:v>59.9654636504921</c:v>
                      </c:pt>
                      <c:pt idx="10">
                        <c:v>60.4252387214821</c:v>
                      </c:pt>
                      <c:pt idx="11">
                        <c:v>44.454845814978</c:v>
                      </c:pt>
                      <c:pt idx="12">
                        <c:v>61.5423102581208</c:v>
                      </c:pt>
                      <c:pt idx="13">
                        <c:v>58.5448406405075</c:v>
                      </c:pt>
                      <c:pt idx="14">
                        <c:v>58.6126153846154</c:v>
                      </c:pt>
                      <c:pt idx="15">
                        <c:v>87.9674796747967</c:v>
                      </c:pt>
                      <c:pt idx="16">
                        <c:v>44.9501002106994</c:v>
                      </c:pt>
                      <c:pt idx="17">
                        <c:v>32.9435147520725</c:v>
                      </c:pt>
                      <c:pt idx="18">
                        <c:v>54.1237444196429</c:v>
                      </c:pt>
                      <c:pt idx="19">
                        <c:v>46.771944216571</c:v>
                      </c:pt>
                      <c:pt idx="20">
                        <c:v>40.9659309636853</c:v>
                      </c:pt>
                      <c:pt idx="21">
                        <c:v>57.2658427097301</c:v>
                      </c:pt>
                      <c:pt idx="22">
                        <c:v>76.0559649574852</c:v>
                      </c:pt>
                      <c:pt idx="23">
                        <c:v>47.3631956263861</c:v>
                      </c:pt>
                      <c:pt idx="24">
                        <c:v>42.2155688622755</c:v>
                      </c:pt>
                      <c:pt idx="25">
                        <c:v>36.7637991049229</c:v>
                      </c:pt>
                      <c:pt idx="26">
                        <c:v>27.8740272373541</c:v>
                      </c:pt>
                      <c:pt idx="27">
                        <c:v>41.9676092544987</c:v>
                      </c:pt>
                      <c:pt idx="28">
                        <c:v>41.639050512332</c:v>
                      </c:pt>
                      <c:pt idx="29">
                        <c:v>53.6445265235942</c:v>
                      </c:pt>
                      <c:pt idx="30">
                        <c:v>52.0036747818098</c:v>
                      </c:pt>
                      <c:pt idx="31">
                        <c:v>67.6474309120133</c:v>
                      </c:pt>
                      <c:pt idx="32">
                        <c:v>38.6562335057532</c:v>
                      </c:pt>
                      <c:pt idx="33">
                        <c:v>31.0946910897237</c:v>
                      </c:pt>
                      <c:pt idx="34">
                        <c:v>33.4286534047437</c:v>
                      </c:pt>
                      <c:pt idx="35">
                        <c:v>39.586859451414</c:v>
                      </c:pt>
                      <c:pt idx="36">
                        <c:v>56.7863744388698</c:v>
                      </c:pt>
                      <c:pt idx="37">
                        <c:v>27.9543612334802</c:v>
                      </c:pt>
                      <c:pt idx="38">
                        <c:v>35.0210542651699</c:v>
                      </c:pt>
                      <c:pt idx="39">
                        <c:v>24.1828140339999</c:v>
                      </c:pt>
                      <c:pt idx="40">
                        <c:v>25.9905626134301</c:v>
                      </c:pt>
                      <c:pt idx="41">
                        <c:v>30.228103946102</c:v>
                      </c:pt>
                      <c:pt idx="43">
                        <c:v>38.3056672760512</c:v>
                      </c:pt>
                      <c:pt idx="44">
                        <c:v>32.5591065640194</c:v>
                      </c:pt>
                      <c:pt idx="45">
                        <c:v>45.5749403220072</c:v>
                      </c:pt>
                      <c:pt idx="46">
                        <c:v>39.2525704978113</c:v>
                      </c:pt>
                      <c:pt idx="47">
                        <c:v>43.7622718052738</c:v>
                      </c:pt>
                      <c:pt idx="48">
                        <c:v>40.4087591240876</c:v>
                      </c:pt>
                      <c:pt idx="50">
                        <c:v>44.443492792981</c:v>
                      </c:pt>
                      <c:pt idx="51">
                        <c:v>55.3144920709687</c:v>
                      </c:pt>
                      <c:pt idx="52">
                        <c:v>27.2486065890403</c:v>
                      </c:pt>
                      <c:pt idx="53">
                        <c:v>22.810172103776</c:v>
                      </c:pt>
                      <c:pt idx="54">
                        <c:v>35.8739230930868</c:v>
                      </c:pt>
                      <c:pt idx="55">
                        <c:v>24.8865990004637</c:v>
                      </c:pt>
                      <c:pt idx="56">
                        <c:v>27.1758168850556</c:v>
                      </c:pt>
                      <c:pt idx="57">
                        <c:v>52.7167522165189</c:v>
                      </c:pt>
                      <c:pt idx="58">
                        <c:v>23.5567190226876</c:v>
                      </c:pt>
                    </c:numCache>
                  </c:numRef>
                </c:val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日活跃!$F$1</c15:sqref>
                        </c15:formulaRef>
                      </c:ext>
                    </c:extLst>
                    <c:strCache>
                      <c:ptCount val="1"/>
                      <c:pt idx="0">
                        <c:v>2天没登录</c:v>
                      </c:pt>
                    </c:strCache>
                  </c:strRef>
                </c:tx>
                <c:spPr>
                  <a:solidFill>
                    <a:schemeClr val="bg1">
                      <a:lumMod val="85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numFmt formatCode="General" sourceLinked="1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zh-CN" sz="1000" b="1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Microsoft YaHei UI" panose="020B0503020204020204" charset="-122"/>
                          <a:ea typeface="Microsoft YaHei UI" panose="020B0503020204020204" charset="-122"/>
                          <a:cs typeface="Microsoft YaHei UI" panose="020B0503020204020204" charset="-122"/>
                          <a:sym typeface="Microsoft YaHei UI" panose="020B0503020204020204" charset="-122"/>
                        </a:defRPr>
                      </a:pPr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ullRef>
                          <c15:sqref>日活跃!$B$2:$B$108</c15:sqref>
                        </c15:fullRef>
                        <c15:formulaRef>
                          <c15:sqref>日活跃!$B$47:$B$108</c15:sqref>
                        </c15:formulaRef>
                      </c:ext>
                    </c:extLst>
                    <c:numCache>
                      <c:formatCode>m"月"d"日"</c:formatCode>
                      <c:ptCount val="62"/>
                      <c:pt idx="0" c:formatCode="m&quot;月&quot;d&quot;日&quot;">
                        <c:v>45522</c:v>
                      </c:pt>
                      <c:pt idx="1" c:formatCode="m&quot;月&quot;d&quot;日&quot;">
                        <c:v>45523</c:v>
                      </c:pt>
                      <c:pt idx="2" c:formatCode="m&quot;月&quot;d&quot;日&quot;">
                        <c:v>45524</c:v>
                      </c:pt>
                      <c:pt idx="3" c:formatCode="m&quot;月&quot;d&quot;日&quot;">
                        <c:v>45525</c:v>
                      </c:pt>
                      <c:pt idx="4" c:formatCode="m&quot;月&quot;d&quot;日&quot;">
                        <c:v>45526</c:v>
                      </c:pt>
                      <c:pt idx="5" c:formatCode="m&quot;月&quot;d&quot;日&quot;">
                        <c:v>45527</c:v>
                      </c:pt>
                      <c:pt idx="6" c:formatCode="m&quot;月&quot;d&quot;日&quot;">
                        <c:v>45528</c:v>
                      </c:pt>
                      <c:pt idx="7" c:formatCode="m&quot;月&quot;d&quot;日&quot;">
                        <c:v>45529</c:v>
                      </c:pt>
                      <c:pt idx="8" c:formatCode="m&quot;月&quot;d&quot;日&quot;">
                        <c:v>45530</c:v>
                      </c:pt>
                      <c:pt idx="9" c:formatCode="m&quot;月&quot;d&quot;日&quot;">
                        <c:v>45531</c:v>
                      </c:pt>
                      <c:pt idx="10" c:formatCode="m&quot;月&quot;d&quot;日&quot;">
                        <c:v>45532</c:v>
                      </c:pt>
                      <c:pt idx="11" c:formatCode="m&quot;月&quot;d&quot;日&quot;">
                        <c:v>45533</c:v>
                      </c:pt>
                      <c:pt idx="12" c:formatCode="m&quot;月&quot;d&quot;日&quot;">
                        <c:v>45534</c:v>
                      </c:pt>
                      <c:pt idx="13" c:formatCode="m&quot;月&quot;d&quot;日&quot;">
                        <c:v>45535</c:v>
                      </c:pt>
                      <c:pt idx="14" c:formatCode="m&quot;月&quot;d&quot;日&quot;">
                        <c:v>45536</c:v>
                      </c:pt>
                      <c:pt idx="15" c:formatCode="m&quot;月&quot;d&quot;日&quot;">
                        <c:v>45537</c:v>
                      </c:pt>
                      <c:pt idx="16" c:formatCode="m&quot;月&quot;d&quot;日&quot;">
                        <c:v>45538</c:v>
                      </c:pt>
                      <c:pt idx="17" c:formatCode="m&quot;月&quot;d&quot;日&quot;">
                        <c:v>45539</c:v>
                      </c:pt>
                      <c:pt idx="18" c:formatCode="m&quot;月&quot;d&quot;日&quot;">
                        <c:v>45540</c:v>
                      </c:pt>
                      <c:pt idx="19" c:formatCode="m&quot;月&quot;d&quot;日&quot;">
                        <c:v>45541</c:v>
                      </c:pt>
                      <c:pt idx="20" c:formatCode="m&quot;月&quot;d&quot;日&quot;">
                        <c:v>45542</c:v>
                      </c:pt>
                      <c:pt idx="21" c:formatCode="m&quot;月&quot;d&quot;日&quot;">
                        <c:v>45543</c:v>
                      </c:pt>
                      <c:pt idx="22" c:formatCode="m&quot;月&quot;d&quot;日&quot;">
                        <c:v>45544</c:v>
                      </c:pt>
                      <c:pt idx="23" c:formatCode="m&quot;月&quot;d&quot;日&quot;">
                        <c:v>45545</c:v>
                      </c:pt>
                      <c:pt idx="24" c:formatCode="m&quot;月&quot;d&quot;日&quot;">
                        <c:v>45546</c:v>
                      </c:pt>
                      <c:pt idx="25" c:formatCode="m&quot;月&quot;d&quot;日&quot;">
                        <c:v>45547</c:v>
                      </c:pt>
                      <c:pt idx="26" c:formatCode="m&quot;月&quot;d&quot;日&quot;">
                        <c:v>45548</c:v>
                      </c:pt>
                      <c:pt idx="27" c:formatCode="m&quot;月&quot;d&quot;日&quot;">
                        <c:v>45549</c:v>
                      </c:pt>
                      <c:pt idx="28" c:formatCode="m&quot;月&quot;d&quot;日&quot;">
                        <c:v>45550</c:v>
                      </c:pt>
                      <c:pt idx="29" c:formatCode="m&quot;月&quot;d&quot;日&quot;">
                        <c:v>45551</c:v>
                      </c:pt>
                      <c:pt idx="30" c:formatCode="m&quot;月&quot;d&quot;日&quot;">
                        <c:v>45552</c:v>
                      </c:pt>
                      <c:pt idx="31" c:formatCode="m&quot;月&quot;d&quot;日&quot;">
                        <c:v>45553</c:v>
                      </c:pt>
                      <c:pt idx="32" c:formatCode="m&quot;月&quot;d&quot;日&quot;">
                        <c:v>45554</c:v>
                      </c:pt>
                      <c:pt idx="33" c:formatCode="m&quot;月&quot;d&quot;日&quot;">
                        <c:v>45555</c:v>
                      </c:pt>
                      <c:pt idx="34" c:formatCode="m&quot;月&quot;d&quot;日&quot;">
                        <c:v>45556</c:v>
                      </c:pt>
                      <c:pt idx="35" c:formatCode="m&quot;月&quot;d&quot;日&quot;">
                        <c:v>45557</c:v>
                      </c:pt>
                      <c:pt idx="36" c:formatCode="m&quot;月&quot;d&quot;日&quot;">
                        <c:v>45558</c:v>
                      </c:pt>
                      <c:pt idx="37" c:formatCode="m&quot;月&quot;d&quot;日&quot;">
                        <c:v>45559</c:v>
                      </c:pt>
                      <c:pt idx="38" c:formatCode="m&quot;月&quot;d&quot;日&quot;">
                        <c:v>45560</c:v>
                      </c:pt>
                      <c:pt idx="39" c:formatCode="m&quot;月&quot;d&quot;日&quot;">
                        <c:v>45561</c:v>
                      </c:pt>
                      <c:pt idx="40" c:formatCode="m&quot;月&quot;d&quot;日&quot;">
                        <c:v>45562</c:v>
                      </c:pt>
                      <c:pt idx="41" c:formatCode="m&quot;月&quot;d&quot;日&quot;">
                        <c:v>45563</c:v>
                      </c:pt>
                      <c:pt idx="42" c:formatCode="m&quot;月&quot;d&quot;日&quot;">
                        <c:v>45564</c:v>
                      </c:pt>
                      <c:pt idx="43" c:formatCode="m&quot;月&quot;d&quot;日&quot;">
                        <c:v>45565</c:v>
                      </c:pt>
                      <c:pt idx="44" c:formatCode="m&quot;月&quot;d&quot;日&quot;">
                        <c:v>45566</c:v>
                      </c:pt>
                      <c:pt idx="45" c:formatCode="m&quot;月&quot;d&quot;日&quot;">
                        <c:v>45567</c:v>
                      </c:pt>
                      <c:pt idx="46" c:formatCode="m&quot;月&quot;d&quot;日&quot;">
                        <c:v>45568</c:v>
                      </c:pt>
                      <c:pt idx="47" c:formatCode="m&quot;月&quot;d&quot;日&quot;">
                        <c:v>45569</c:v>
                      </c:pt>
                      <c:pt idx="48" c:formatCode="m&quot;月&quot;d&quot;日&quot;">
                        <c:v>45570</c:v>
                      </c:pt>
                      <c:pt idx="49" c:formatCode="m&quot;月&quot;d&quot;日&quot;">
                        <c:v>45571</c:v>
                      </c:pt>
                      <c:pt idx="50" c:formatCode="m&quot;月&quot;d&quot;日&quot;">
                        <c:v>45572</c:v>
                      </c:pt>
                      <c:pt idx="51" c:formatCode="m&quot;月&quot;d&quot;日&quot;">
                        <c:v>45573</c:v>
                      </c:pt>
                      <c:pt idx="52" c:formatCode="m&quot;月&quot;d&quot;日&quot;">
                        <c:v>45574</c:v>
                      </c:pt>
                      <c:pt idx="53" c:formatCode="m&quot;月&quot;d&quot;日&quot;">
                        <c:v>45575</c:v>
                      </c:pt>
                      <c:pt idx="54" c:formatCode="m&quot;月&quot;d&quot;日&quot;">
                        <c:v>45576</c:v>
                      </c:pt>
                      <c:pt idx="55" c:formatCode="m&quot;月&quot;d&quot;日&quot;">
                        <c:v>45577</c:v>
                      </c:pt>
                      <c:pt idx="56" c:formatCode="m&quot;月&quot;d&quot;日&quot;">
                        <c:v>45578</c:v>
                      </c:pt>
                      <c:pt idx="57" c:formatCode="m&quot;月&quot;d&quot;日&quot;">
                        <c:v>45579</c:v>
                      </c:pt>
                      <c:pt idx="58" c:formatCode="m&quot;月&quot;d&quot;日&quot;">
                        <c:v>45580</c:v>
                      </c:pt>
                      <c:pt idx="59" c:formatCode="m&quot;月&quot;d&quot;日&quot;">
                        <c:v>45581</c:v>
                      </c:pt>
                      <c:pt idx="60" c:formatCode="m&quot;月&quot;d&quot;日&quot;">
                        <c:v>45582</c:v>
                      </c:pt>
                      <c:pt idx="61" c:formatCode="m&quot;月&quot;d&quot;日&quot;">
                        <c:v>45583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日活跃!$F$2:$F$108</c15:sqref>
                        </c15:fullRef>
                        <c15:formulaRef>
                          <c15:sqref>日活跃!$F$47:$F$108</c15:sqref>
                        </c15:formulaRef>
                      </c:ext>
                    </c:extLst>
                    <c:numCache>
                      <c:formatCode>0_ </c:formatCode>
                      <c:ptCount val="62"/>
                      <c:pt idx="0">
                        <c:v>38.3404255319149</c:v>
                      </c:pt>
                      <c:pt idx="1">
                        <c:v>40.1175869120654</c:v>
                      </c:pt>
                      <c:pt idx="2">
                        <c:v>45.3167606958157</c:v>
                      </c:pt>
                      <c:pt idx="3">
                        <c:v>35.7863762743281</c:v>
                      </c:pt>
                      <c:pt idx="4">
                        <c:v>49.5493246708839</c:v>
                      </c:pt>
                      <c:pt idx="5">
                        <c:v>42.3799476797088</c:v>
                      </c:pt>
                      <c:pt idx="7">
                        <c:v>38.7829395729214</c:v>
                      </c:pt>
                      <c:pt idx="8">
                        <c:v>41.0377390807879</c:v>
                      </c:pt>
                      <c:pt idx="9">
                        <c:v>45.4377482300121</c:v>
                      </c:pt>
                      <c:pt idx="10">
                        <c:v>36.1321402024129</c:v>
                      </c:pt>
                      <c:pt idx="11">
                        <c:v>37.3420704845815</c:v>
                      </c:pt>
                      <c:pt idx="12">
                        <c:v>37.4785754605634</c:v>
                      </c:pt>
                      <c:pt idx="13">
                        <c:v>34.7955184938865</c:v>
                      </c:pt>
                      <c:pt idx="14">
                        <c:v>37.5508717948718</c:v>
                      </c:pt>
                      <c:pt idx="15">
                        <c:v>43.9837398373984</c:v>
                      </c:pt>
                      <c:pt idx="16">
                        <c:v>58.7273755074773</c:v>
                      </c:pt>
                      <c:pt idx="17">
                        <c:v>25.4055918850729</c:v>
                      </c:pt>
                      <c:pt idx="18">
                        <c:v>21.9522879464286</c:v>
                      </c:pt>
                      <c:pt idx="19">
                        <c:v>44.6839109926169</c:v>
                      </c:pt>
                      <c:pt idx="20">
                        <c:v>33.8186834338509</c:v>
                      </c:pt>
                      <c:pt idx="21">
                        <c:v>29.1881303562059</c:v>
                      </c:pt>
                      <c:pt idx="22">
                        <c:v>38.448956454522</c:v>
                      </c:pt>
                      <c:pt idx="23">
                        <c:v>57.3417917375832</c:v>
                      </c:pt>
                      <c:pt idx="24">
                        <c:v>29.6916167664671</c:v>
                      </c:pt>
                      <c:pt idx="25">
                        <c:v>26.0661362506216</c:v>
                      </c:pt>
                      <c:pt idx="26">
                        <c:v>21.3848357111976</c:v>
                      </c:pt>
                      <c:pt idx="27">
                        <c:v>15.0185089974293</c:v>
                      </c:pt>
                      <c:pt idx="28">
                        <c:v>26.7277689099428</c:v>
                      </c:pt>
                      <c:pt idx="29">
                        <c:v>29.6089919123734</c:v>
                      </c:pt>
                      <c:pt idx="30">
                        <c:v>38.7231664369928</c:v>
                      </c:pt>
                      <c:pt idx="31">
                        <c:v>41.4980038367813</c:v>
                      </c:pt>
                      <c:pt idx="32">
                        <c:v>61.6762377282804</c:v>
                      </c:pt>
                      <c:pt idx="33">
                        <c:v>25.5572803477181</c:v>
                      </c:pt>
                      <c:pt idx="34">
                        <c:v>18.5520275439939</c:v>
                      </c:pt>
                      <c:pt idx="35">
                        <c:v>19.1360833510525</c:v>
                      </c:pt>
                      <c:pt idx="36">
                        <c:v>30.6443094797993</c:v>
                      </c:pt>
                      <c:pt idx="37">
                        <c:v>38.9422026431718</c:v>
                      </c:pt>
                      <c:pt idx="38">
                        <c:v>20.5001293259531</c:v>
                      </c:pt>
                      <c:pt idx="39">
                        <c:v>29.5883842298352</c:v>
                      </c:pt>
                      <c:pt idx="40">
                        <c:v>17.8506611355976</c:v>
                      </c:pt>
                      <c:pt idx="41">
                        <c:v>15.9095283926853</c:v>
                      </c:pt>
                      <c:pt idx="43">
                        <c:v>28.2252285191956</c:v>
                      </c:pt>
                      <c:pt idx="44">
                        <c:v>20.9607982171799</c:v>
                      </c:pt>
                      <c:pt idx="45">
                        <c:v>20.754126669714</c:v>
                      </c:pt>
                      <c:pt idx="46">
                        <c:v>29.544945535987</c:v>
                      </c:pt>
                      <c:pt idx="47">
                        <c:v>30.016430020284</c:v>
                      </c:pt>
                      <c:pt idx="48">
                        <c:v>27.6407137064071</c:v>
                      </c:pt>
                      <c:pt idx="50">
                        <c:v>25.1894714852726</c:v>
                      </c:pt>
                      <c:pt idx="51">
                        <c:v>29.4720259590726</c:v>
                      </c:pt>
                      <c:pt idx="52">
                        <c:v>44.8530434302743</c:v>
                      </c:pt>
                      <c:pt idx="53">
                        <c:v>20.8142820446956</c:v>
                      </c:pt>
                      <c:pt idx="54">
                        <c:v>14.7287245219584</c:v>
                      </c:pt>
                      <c:pt idx="55">
                        <c:v>19.0225153279407</c:v>
                      </c:pt>
                      <c:pt idx="56">
                        <c:v>12.4363907779068</c:v>
                      </c:pt>
                      <c:pt idx="57">
                        <c:v>16.8520765282314</c:v>
                      </c:pt>
                      <c:pt idx="58">
                        <c:v>38.4528795811518</c:v>
                      </c:pt>
                      <c:pt idx="59">
                        <c:v>13.1180202380328</c:v>
                      </c:pt>
                      <c:pt idx="60">
                        <c:v>10.9104461997175</c:v>
                      </c:pt>
                      <c:pt idx="61">
                        <c:v>17.0639657749601</c:v>
                      </c:pt>
                    </c:numCache>
                  </c:numRef>
                </c:val>
              </c15:ser>
            </c15:filteredBarSeries>
            <c15:filteredBa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日活跃!$G$1</c15:sqref>
                        </c15:formulaRef>
                      </c:ext>
                    </c:extLst>
                    <c:strCache>
                      <c:ptCount val="1"/>
                      <c:pt idx="0">
                        <c:v>3天没登录</c:v>
                      </c:pt>
                    </c:strCache>
                  </c:strRef>
                </c:tx>
                <c:spPr>
                  <a:solidFill>
                    <a:schemeClr val="bg1">
                      <a:lumMod val="75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numFmt formatCode="General" sourceLinked="1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zh-CN" sz="1000" b="1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Microsoft YaHei UI" panose="020B0503020204020204" charset="-122"/>
                          <a:ea typeface="Microsoft YaHei UI" panose="020B0503020204020204" charset="-122"/>
                          <a:cs typeface="Microsoft YaHei UI" panose="020B0503020204020204" charset="-122"/>
                          <a:sym typeface="Microsoft YaHei UI" panose="020B0503020204020204" charset="-122"/>
                        </a:defRPr>
                      </a:pPr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0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ullRef>
                          <c15:sqref>日活跃!$B$2:$B$108</c15:sqref>
                        </c15:fullRef>
                        <c15:formulaRef>
                          <c15:sqref>日活跃!$B$47:$B$108</c15:sqref>
                        </c15:formulaRef>
                      </c:ext>
                    </c:extLst>
                    <c:numCache>
                      <c:formatCode>m"月"d"日"</c:formatCode>
                      <c:ptCount val="62"/>
                      <c:pt idx="0" c:formatCode="m&quot;月&quot;d&quot;日&quot;">
                        <c:v>45522</c:v>
                      </c:pt>
                      <c:pt idx="1" c:formatCode="m&quot;月&quot;d&quot;日&quot;">
                        <c:v>45523</c:v>
                      </c:pt>
                      <c:pt idx="2" c:formatCode="m&quot;月&quot;d&quot;日&quot;">
                        <c:v>45524</c:v>
                      </c:pt>
                      <c:pt idx="3" c:formatCode="m&quot;月&quot;d&quot;日&quot;">
                        <c:v>45525</c:v>
                      </c:pt>
                      <c:pt idx="4" c:formatCode="m&quot;月&quot;d&quot;日&quot;">
                        <c:v>45526</c:v>
                      </c:pt>
                      <c:pt idx="5" c:formatCode="m&quot;月&quot;d&quot;日&quot;">
                        <c:v>45527</c:v>
                      </c:pt>
                      <c:pt idx="6" c:formatCode="m&quot;月&quot;d&quot;日&quot;">
                        <c:v>45528</c:v>
                      </c:pt>
                      <c:pt idx="7" c:formatCode="m&quot;月&quot;d&quot;日&quot;">
                        <c:v>45529</c:v>
                      </c:pt>
                      <c:pt idx="8" c:formatCode="m&quot;月&quot;d&quot;日&quot;">
                        <c:v>45530</c:v>
                      </c:pt>
                      <c:pt idx="9" c:formatCode="m&quot;月&quot;d&quot;日&quot;">
                        <c:v>45531</c:v>
                      </c:pt>
                      <c:pt idx="10" c:formatCode="m&quot;月&quot;d&quot;日&quot;">
                        <c:v>45532</c:v>
                      </c:pt>
                      <c:pt idx="11" c:formatCode="m&quot;月&quot;d&quot;日&quot;">
                        <c:v>45533</c:v>
                      </c:pt>
                      <c:pt idx="12" c:formatCode="m&quot;月&quot;d&quot;日&quot;">
                        <c:v>45534</c:v>
                      </c:pt>
                      <c:pt idx="13" c:formatCode="m&quot;月&quot;d&quot;日&quot;">
                        <c:v>45535</c:v>
                      </c:pt>
                      <c:pt idx="14" c:formatCode="m&quot;月&quot;d&quot;日&quot;">
                        <c:v>45536</c:v>
                      </c:pt>
                      <c:pt idx="15" c:formatCode="m&quot;月&quot;d&quot;日&quot;">
                        <c:v>45537</c:v>
                      </c:pt>
                      <c:pt idx="16" c:formatCode="m&quot;月&quot;d&quot;日&quot;">
                        <c:v>45538</c:v>
                      </c:pt>
                      <c:pt idx="17" c:formatCode="m&quot;月&quot;d&quot;日&quot;">
                        <c:v>45539</c:v>
                      </c:pt>
                      <c:pt idx="18" c:formatCode="m&quot;月&quot;d&quot;日&quot;">
                        <c:v>45540</c:v>
                      </c:pt>
                      <c:pt idx="19" c:formatCode="m&quot;月&quot;d&quot;日&quot;">
                        <c:v>45541</c:v>
                      </c:pt>
                      <c:pt idx="20" c:formatCode="m&quot;月&quot;d&quot;日&quot;">
                        <c:v>45542</c:v>
                      </c:pt>
                      <c:pt idx="21" c:formatCode="m&quot;月&quot;d&quot;日&quot;">
                        <c:v>45543</c:v>
                      </c:pt>
                      <c:pt idx="22" c:formatCode="m&quot;月&quot;d&quot;日&quot;">
                        <c:v>45544</c:v>
                      </c:pt>
                      <c:pt idx="23" c:formatCode="m&quot;月&quot;d&quot;日&quot;">
                        <c:v>45545</c:v>
                      </c:pt>
                      <c:pt idx="24" c:formatCode="m&quot;月&quot;d&quot;日&quot;">
                        <c:v>45546</c:v>
                      </c:pt>
                      <c:pt idx="25" c:formatCode="m&quot;月&quot;d&quot;日&quot;">
                        <c:v>45547</c:v>
                      </c:pt>
                      <c:pt idx="26" c:formatCode="m&quot;月&quot;d&quot;日&quot;">
                        <c:v>45548</c:v>
                      </c:pt>
                      <c:pt idx="27" c:formatCode="m&quot;月&quot;d&quot;日&quot;">
                        <c:v>45549</c:v>
                      </c:pt>
                      <c:pt idx="28" c:formatCode="m&quot;月&quot;d&quot;日&quot;">
                        <c:v>45550</c:v>
                      </c:pt>
                      <c:pt idx="29" c:formatCode="m&quot;月&quot;d&quot;日&quot;">
                        <c:v>45551</c:v>
                      </c:pt>
                      <c:pt idx="30" c:formatCode="m&quot;月&quot;d&quot;日&quot;">
                        <c:v>45552</c:v>
                      </c:pt>
                      <c:pt idx="31" c:formatCode="m&quot;月&quot;d&quot;日&quot;">
                        <c:v>45553</c:v>
                      </c:pt>
                      <c:pt idx="32" c:formatCode="m&quot;月&quot;d&quot;日&quot;">
                        <c:v>45554</c:v>
                      </c:pt>
                      <c:pt idx="33" c:formatCode="m&quot;月&quot;d&quot;日&quot;">
                        <c:v>45555</c:v>
                      </c:pt>
                      <c:pt idx="34" c:formatCode="m&quot;月&quot;d&quot;日&quot;">
                        <c:v>45556</c:v>
                      </c:pt>
                      <c:pt idx="35" c:formatCode="m&quot;月&quot;d&quot;日&quot;">
                        <c:v>45557</c:v>
                      </c:pt>
                      <c:pt idx="36" c:formatCode="m&quot;月&quot;d&quot;日&quot;">
                        <c:v>45558</c:v>
                      </c:pt>
                      <c:pt idx="37" c:formatCode="m&quot;月&quot;d&quot;日&quot;">
                        <c:v>45559</c:v>
                      </c:pt>
                      <c:pt idx="38" c:formatCode="m&quot;月&quot;d&quot;日&quot;">
                        <c:v>45560</c:v>
                      </c:pt>
                      <c:pt idx="39" c:formatCode="m&quot;月&quot;d&quot;日&quot;">
                        <c:v>45561</c:v>
                      </c:pt>
                      <c:pt idx="40" c:formatCode="m&quot;月&quot;d&quot;日&quot;">
                        <c:v>45562</c:v>
                      </c:pt>
                      <c:pt idx="41" c:formatCode="m&quot;月&quot;d&quot;日&quot;">
                        <c:v>45563</c:v>
                      </c:pt>
                      <c:pt idx="42" c:formatCode="m&quot;月&quot;d&quot;日&quot;">
                        <c:v>45564</c:v>
                      </c:pt>
                      <c:pt idx="43" c:formatCode="m&quot;月&quot;d&quot;日&quot;">
                        <c:v>45565</c:v>
                      </c:pt>
                      <c:pt idx="44" c:formatCode="m&quot;月&quot;d&quot;日&quot;">
                        <c:v>45566</c:v>
                      </c:pt>
                      <c:pt idx="45" c:formatCode="m&quot;月&quot;d&quot;日&quot;">
                        <c:v>45567</c:v>
                      </c:pt>
                      <c:pt idx="46" c:formatCode="m&quot;月&quot;d&quot;日&quot;">
                        <c:v>45568</c:v>
                      </c:pt>
                      <c:pt idx="47" c:formatCode="m&quot;月&quot;d&quot;日&quot;">
                        <c:v>45569</c:v>
                      </c:pt>
                      <c:pt idx="48" c:formatCode="m&quot;月&quot;d&quot;日&quot;">
                        <c:v>45570</c:v>
                      </c:pt>
                      <c:pt idx="49" c:formatCode="m&quot;月&quot;d&quot;日&quot;">
                        <c:v>45571</c:v>
                      </c:pt>
                      <c:pt idx="50" c:formatCode="m&quot;月&quot;d&quot;日&quot;">
                        <c:v>45572</c:v>
                      </c:pt>
                      <c:pt idx="51" c:formatCode="m&quot;月&quot;d&quot;日&quot;">
                        <c:v>45573</c:v>
                      </c:pt>
                      <c:pt idx="52" c:formatCode="m&quot;月&quot;d&quot;日&quot;">
                        <c:v>45574</c:v>
                      </c:pt>
                      <c:pt idx="53" c:formatCode="m&quot;月&quot;d&quot;日&quot;">
                        <c:v>45575</c:v>
                      </c:pt>
                      <c:pt idx="54" c:formatCode="m&quot;月&quot;d&quot;日&quot;">
                        <c:v>45576</c:v>
                      </c:pt>
                      <c:pt idx="55" c:formatCode="m&quot;月&quot;d&quot;日&quot;">
                        <c:v>45577</c:v>
                      </c:pt>
                      <c:pt idx="56" c:formatCode="m&quot;月&quot;d&quot;日&quot;">
                        <c:v>45578</c:v>
                      </c:pt>
                      <c:pt idx="57" c:formatCode="m&quot;月&quot;d&quot;日&quot;">
                        <c:v>45579</c:v>
                      </c:pt>
                      <c:pt idx="58" c:formatCode="m&quot;月&quot;d&quot;日&quot;">
                        <c:v>45580</c:v>
                      </c:pt>
                      <c:pt idx="59" c:formatCode="m&quot;月&quot;d&quot;日&quot;">
                        <c:v>45581</c:v>
                      </c:pt>
                      <c:pt idx="60" c:formatCode="m&quot;月&quot;d&quot;日&quot;">
                        <c:v>45582</c:v>
                      </c:pt>
                      <c:pt idx="61" c:formatCode="m&quot;月&quot;d&quot;日&quot;">
                        <c:v>45583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日活跃!$G$2:$G$47</c15:sqref>
                        </c15:fullRef>
                        <c15:formulaRef>
                          <c15:sqref>日活跃!$G$47</c15:sqref>
                        </c15:formulaRef>
                      </c:ext>
                    </c:extLst>
                    <c:numCache>
                      <c:formatCode>0_ </c:formatCode>
                      <c:ptCount val="1"/>
                      <c:pt idx="0">
                        <c:v>35.4836879432624</c:v>
                      </c:pt>
                    </c:numCache>
                  </c:numRef>
                </c:val>
              </c15:ser>
            </c15:filteredBarSeries>
            <c15:filteredBar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日活跃!$H$1</c15:sqref>
                        </c15:formulaRef>
                      </c:ext>
                    </c:extLst>
                    <c:strCache>
                      <c:ptCount val="1"/>
                      <c:pt idx="0">
                        <c:v>4天没登录</c:v>
                      </c:pt>
                    </c:strCache>
                  </c:strRef>
                </c:tx>
                <c:spPr>
                  <a:solidFill>
                    <a:schemeClr val="bg1">
                      <a:lumMod val="65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numFmt formatCode="General" sourceLinked="1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zh-CN" sz="1000" b="1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Microsoft YaHei UI" panose="020B0503020204020204" charset="-122"/>
                          <a:ea typeface="Microsoft YaHei UI" panose="020B0503020204020204" charset="-122"/>
                          <a:cs typeface="Microsoft YaHei UI" panose="020B0503020204020204" charset="-122"/>
                          <a:sym typeface="Microsoft YaHei UI" panose="020B0503020204020204" charset="-122"/>
                        </a:defRPr>
                      </a:pPr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0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ullRef>
                          <c15:sqref>日活跃!$B$2:$B$108</c15:sqref>
                        </c15:fullRef>
                        <c15:formulaRef>
                          <c15:sqref>日活跃!$B$47:$B$108</c15:sqref>
                        </c15:formulaRef>
                      </c:ext>
                    </c:extLst>
                    <c:numCache>
                      <c:formatCode>m"月"d"日"</c:formatCode>
                      <c:ptCount val="62"/>
                      <c:pt idx="0" c:formatCode="m&quot;月&quot;d&quot;日&quot;">
                        <c:v>45522</c:v>
                      </c:pt>
                      <c:pt idx="1" c:formatCode="m&quot;月&quot;d&quot;日&quot;">
                        <c:v>45523</c:v>
                      </c:pt>
                      <c:pt idx="2" c:formatCode="m&quot;月&quot;d&quot;日&quot;">
                        <c:v>45524</c:v>
                      </c:pt>
                      <c:pt idx="3" c:formatCode="m&quot;月&quot;d&quot;日&quot;">
                        <c:v>45525</c:v>
                      </c:pt>
                      <c:pt idx="4" c:formatCode="m&quot;月&quot;d&quot;日&quot;">
                        <c:v>45526</c:v>
                      </c:pt>
                      <c:pt idx="5" c:formatCode="m&quot;月&quot;d&quot;日&quot;">
                        <c:v>45527</c:v>
                      </c:pt>
                      <c:pt idx="6" c:formatCode="m&quot;月&quot;d&quot;日&quot;">
                        <c:v>45528</c:v>
                      </c:pt>
                      <c:pt idx="7" c:formatCode="m&quot;月&quot;d&quot;日&quot;">
                        <c:v>45529</c:v>
                      </c:pt>
                      <c:pt idx="8" c:formatCode="m&quot;月&quot;d&quot;日&quot;">
                        <c:v>45530</c:v>
                      </c:pt>
                      <c:pt idx="9" c:formatCode="m&quot;月&quot;d&quot;日&quot;">
                        <c:v>45531</c:v>
                      </c:pt>
                      <c:pt idx="10" c:formatCode="m&quot;月&quot;d&quot;日&quot;">
                        <c:v>45532</c:v>
                      </c:pt>
                      <c:pt idx="11" c:formatCode="m&quot;月&quot;d&quot;日&quot;">
                        <c:v>45533</c:v>
                      </c:pt>
                      <c:pt idx="12" c:formatCode="m&quot;月&quot;d&quot;日&quot;">
                        <c:v>45534</c:v>
                      </c:pt>
                      <c:pt idx="13" c:formatCode="m&quot;月&quot;d&quot;日&quot;">
                        <c:v>45535</c:v>
                      </c:pt>
                      <c:pt idx="14" c:formatCode="m&quot;月&quot;d&quot;日&quot;">
                        <c:v>45536</c:v>
                      </c:pt>
                      <c:pt idx="15" c:formatCode="m&quot;月&quot;d&quot;日&quot;">
                        <c:v>45537</c:v>
                      </c:pt>
                      <c:pt idx="16" c:formatCode="m&quot;月&quot;d&quot;日&quot;">
                        <c:v>45538</c:v>
                      </c:pt>
                      <c:pt idx="17" c:formatCode="m&quot;月&quot;d&quot;日&quot;">
                        <c:v>45539</c:v>
                      </c:pt>
                      <c:pt idx="18" c:formatCode="m&quot;月&quot;d&quot;日&quot;">
                        <c:v>45540</c:v>
                      </c:pt>
                      <c:pt idx="19" c:formatCode="m&quot;月&quot;d&quot;日&quot;">
                        <c:v>45541</c:v>
                      </c:pt>
                      <c:pt idx="20" c:formatCode="m&quot;月&quot;d&quot;日&quot;">
                        <c:v>45542</c:v>
                      </c:pt>
                      <c:pt idx="21" c:formatCode="m&quot;月&quot;d&quot;日&quot;">
                        <c:v>45543</c:v>
                      </c:pt>
                      <c:pt idx="22" c:formatCode="m&quot;月&quot;d&quot;日&quot;">
                        <c:v>45544</c:v>
                      </c:pt>
                      <c:pt idx="23" c:formatCode="m&quot;月&quot;d&quot;日&quot;">
                        <c:v>45545</c:v>
                      </c:pt>
                      <c:pt idx="24" c:formatCode="m&quot;月&quot;d&quot;日&quot;">
                        <c:v>45546</c:v>
                      </c:pt>
                      <c:pt idx="25" c:formatCode="m&quot;月&quot;d&quot;日&quot;">
                        <c:v>45547</c:v>
                      </c:pt>
                      <c:pt idx="26" c:formatCode="m&quot;月&quot;d&quot;日&quot;">
                        <c:v>45548</c:v>
                      </c:pt>
                      <c:pt idx="27" c:formatCode="m&quot;月&quot;d&quot;日&quot;">
                        <c:v>45549</c:v>
                      </c:pt>
                      <c:pt idx="28" c:formatCode="m&quot;月&quot;d&quot;日&quot;">
                        <c:v>45550</c:v>
                      </c:pt>
                      <c:pt idx="29" c:formatCode="m&quot;月&quot;d&quot;日&quot;">
                        <c:v>45551</c:v>
                      </c:pt>
                      <c:pt idx="30" c:formatCode="m&quot;月&quot;d&quot;日&quot;">
                        <c:v>45552</c:v>
                      </c:pt>
                      <c:pt idx="31" c:formatCode="m&quot;月&quot;d&quot;日&quot;">
                        <c:v>45553</c:v>
                      </c:pt>
                      <c:pt idx="32" c:formatCode="m&quot;月&quot;d&quot;日&quot;">
                        <c:v>45554</c:v>
                      </c:pt>
                      <c:pt idx="33" c:formatCode="m&quot;月&quot;d&quot;日&quot;">
                        <c:v>45555</c:v>
                      </c:pt>
                      <c:pt idx="34" c:formatCode="m&quot;月&quot;d&quot;日&quot;">
                        <c:v>45556</c:v>
                      </c:pt>
                      <c:pt idx="35" c:formatCode="m&quot;月&quot;d&quot;日&quot;">
                        <c:v>45557</c:v>
                      </c:pt>
                      <c:pt idx="36" c:formatCode="m&quot;月&quot;d&quot;日&quot;">
                        <c:v>45558</c:v>
                      </c:pt>
                      <c:pt idx="37" c:formatCode="m&quot;月&quot;d&quot;日&quot;">
                        <c:v>45559</c:v>
                      </c:pt>
                      <c:pt idx="38" c:formatCode="m&quot;月&quot;d&quot;日&quot;">
                        <c:v>45560</c:v>
                      </c:pt>
                      <c:pt idx="39" c:formatCode="m&quot;月&quot;d&quot;日&quot;">
                        <c:v>45561</c:v>
                      </c:pt>
                      <c:pt idx="40" c:formatCode="m&quot;月&quot;d&quot;日&quot;">
                        <c:v>45562</c:v>
                      </c:pt>
                      <c:pt idx="41" c:formatCode="m&quot;月&quot;d&quot;日&quot;">
                        <c:v>45563</c:v>
                      </c:pt>
                      <c:pt idx="42" c:formatCode="m&quot;月&quot;d&quot;日&quot;">
                        <c:v>45564</c:v>
                      </c:pt>
                      <c:pt idx="43" c:formatCode="m&quot;月&quot;d&quot;日&quot;">
                        <c:v>45565</c:v>
                      </c:pt>
                      <c:pt idx="44" c:formatCode="m&quot;月&quot;d&quot;日&quot;">
                        <c:v>45566</c:v>
                      </c:pt>
                      <c:pt idx="45" c:formatCode="m&quot;月&quot;d&quot;日&quot;">
                        <c:v>45567</c:v>
                      </c:pt>
                      <c:pt idx="46" c:formatCode="m&quot;月&quot;d&quot;日&quot;">
                        <c:v>45568</c:v>
                      </c:pt>
                      <c:pt idx="47" c:formatCode="m&quot;月&quot;d&quot;日&quot;">
                        <c:v>45569</c:v>
                      </c:pt>
                      <c:pt idx="48" c:formatCode="m&quot;月&quot;d&quot;日&quot;">
                        <c:v>45570</c:v>
                      </c:pt>
                      <c:pt idx="49" c:formatCode="m&quot;月&quot;d&quot;日&quot;">
                        <c:v>45571</c:v>
                      </c:pt>
                      <c:pt idx="50" c:formatCode="m&quot;月&quot;d&quot;日&quot;">
                        <c:v>45572</c:v>
                      </c:pt>
                      <c:pt idx="51" c:formatCode="m&quot;月&quot;d&quot;日&quot;">
                        <c:v>45573</c:v>
                      </c:pt>
                      <c:pt idx="52" c:formatCode="m&quot;月&quot;d&quot;日&quot;">
                        <c:v>45574</c:v>
                      </c:pt>
                      <c:pt idx="53" c:formatCode="m&quot;月&quot;d&quot;日&quot;">
                        <c:v>45575</c:v>
                      </c:pt>
                      <c:pt idx="54" c:formatCode="m&quot;月&quot;d&quot;日&quot;">
                        <c:v>45576</c:v>
                      </c:pt>
                      <c:pt idx="55" c:formatCode="m&quot;月&quot;d&quot;日&quot;">
                        <c:v>45577</c:v>
                      </c:pt>
                      <c:pt idx="56" c:formatCode="m&quot;月&quot;d&quot;日&quot;">
                        <c:v>45578</c:v>
                      </c:pt>
                      <c:pt idx="57" c:formatCode="m&quot;月&quot;d&quot;日&quot;">
                        <c:v>45579</c:v>
                      </c:pt>
                      <c:pt idx="58" c:formatCode="m&quot;月&quot;d&quot;日&quot;">
                        <c:v>45580</c:v>
                      </c:pt>
                      <c:pt idx="59" c:formatCode="m&quot;月&quot;d&quot;日&quot;">
                        <c:v>45581</c:v>
                      </c:pt>
                      <c:pt idx="60" c:formatCode="m&quot;月&quot;d&quot;日&quot;">
                        <c:v>45582</c:v>
                      </c:pt>
                      <c:pt idx="61" c:formatCode="m&quot;月&quot;d&quot;日&quot;">
                        <c:v>45583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日活跃!$H$2:$H$48</c15:sqref>
                        </c15:fullRef>
                        <c15:formulaRef>
                          <c15:sqref>日活跃!$H$47:$H$48</c15:sqref>
                        </c15:formulaRef>
                      </c:ext>
                    </c:extLst>
                    <c:numCache>
                      <c:formatCode>0_ </c:formatCode>
                      <c:ptCount val="2"/>
                      <c:pt idx="0">
                        <c:v>30.3716312056738</c:v>
                      </c:pt>
                      <c:pt idx="1">
                        <c:v>28.3537832310838</c:v>
                      </c:pt>
                    </c:numCache>
                  </c:numRef>
                </c:val>
              </c15:ser>
            </c15:filteredBarSeries>
            <c15:filteredBarSeries>
              <c15:ser>
                <c:idx val="6"/>
                <c:order val="6"/>
                <c:tx>
                  <c:strRef>
                    <c:extLst>
                      <c:ext uri="{02D57815-91ED-43cb-92C2-25804820EDAC}">
                        <c15:formulaRef>
                          <c15:sqref>日活跃!$I$1</c15:sqref>
                        </c15:formulaRef>
                      </c:ext>
                    </c:extLst>
                    <c:strCache>
                      <c:ptCount val="1"/>
                      <c:pt idx="0">
                        <c:v>5天没登录</c:v>
                      </c:pt>
                    </c:strCache>
                  </c:strRef>
                </c:tx>
                <c:spPr>
                  <a:solidFill>
                    <a:schemeClr val="bg1">
                      <a:lumMod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numFmt formatCode="General" sourceLinked="1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zh-CN" sz="1000" b="1" i="0" u="none" strike="noStrike" kern="1200" baseline="0">
                          <a:solidFill>
                            <a:schemeClr val="bg1">
                              <a:lumMod val="95000"/>
                            </a:schemeClr>
                          </a:solidFill>
                          <a:latin typeface="Microsoft YaHei UI" panose="020B0503020204020204" charset="-122"/>
                          <a:ea typeface="Microsoft YaHei UI" panose="020B0503020204020204" charset="-122"/>
                          <a:cs typeface="Microsoft YaHei UI" panose="020B0503020204020204" charset="-122"/>
                          <a:sym typeface="Microsoft YaHei UI" panose="020B0503020204020204" charset="-122"/>
                        </a:defRPr>
                      </a:pPr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0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ullRef>
                          <c15:sqref>日活跃!$B$2:$B$108</c15:sqref>
                        </c15:fullRef>
                        <c15:formulaRef>
                          <c15:sqref>日活跃!$B$47:$B$108</c15:sqref>
                        </c15:formulaRef>
                      </c:ext>
                    </c:extLst>
                    <c:numCache>
                      <c:formatCode>m"月"d"日"</c:formatCode>
                      <c:ptCount val="62"/>
                      <c:pt idx="0" c:formatCode="m&quot;月&quot;d&quot;日&quot;">
                        <c:v>45522</c:v>
                      </c:pt>
                      <c:pt idx="1" c:formatCode="m&quot;月&quot;d&quot;日&quot;">
                        <c:v>45523</c:v>
                      </c:pt>
                      <c:pt idx="2" c:formatCode="m&quot;月&quot;d&quot;日&quot;">
                        <c:v>45524</c:v>
                      </c:pt>
                      <c:pt idx="3" c:formatCode="m&quot;月&quot;d&quot;日&quot;">
                        <c:v>45525</c:v>
                      </c:pt>
                      <c:pt idx="4" c:formatCode="m&quot;月&quot;d&quot;日&quot;">
                        <c:v>45526</c:v>
                      </c:pt>
                      <c:pt idx="5" c:formatCode="m&quot;月&quot;d&quot;日&quot;">
                        <c:v>45527</c:v>
                      </c:pt>
                      <c:pt idx="6" c:formatCode="m&quot;月&quot;d&quot;日&quot;">
                        <c:v>45528</c:v>
                      </c:pt>
                      <c:pt idx="7" c:formatCode="m&quot;月&quot;d&quot;日&quot;">
                        <c:v>45529</c:v>
                      </c:pt>
                      <c:pt idx="8" c:formatCode="m&quot;月&quot;d&quot;日&quot;">
                        <c:v>45530</c:v>
                      </c:pt>
                      <c:pt idx="9" c:formatCode="m&quot;月&quot;d&quot;日&quot;">
                        <c:v>45531</c:v>
                      </c:pt>
                      <c:pt idx="10" c:formatCode="m&quot;月&quot;d&quot;日&quot;">
                        <c:v>45532</c:v>
                      </c:pt>
                      <c:pt idx="11" c:formatCode="m&quot;月&quot;d&quot;日&quot;">
                        <c:v>45533</c:v>
                      </c:pt>
                      <c:pt idx="12" c:formatCode="m&quot;月&quot;d&quot;日&quot;">
                        <c:v>45534</c:v>
                      </c:pt>
                      <c:pt idx="13" c:formatCode="m&quot;月&quot;d&quot;日&quot;">
                        <c:v>45535</c:v>
                      </c:pt>
                      <c:pt idx="14" c:formatCode="m&quot;月&quot;d&quot;日&quot;">
                        <c:v>45536</c:v>
                      </c:pt>
                      <c:pt idx="15" c:formatCode="m&quot;月&quot;d&quot;日&quot;">
                        <c:v>45537</c:v>
                      </c:pt>
                      <c:pt idx="16" c:formatCode="m&quot;月&quot;d&quot;日&quot;">
                        <c:v>45538</c:v>
                      </c:pt>
                      <c:pt idx="17" c:formatCode="m&quot;月&quot;d&quot;日&quot;">
                        <c:v>45539</c:v>
                      </c:pt>
                      <c:pt idx="18" c:formatCode="m&quot;月&quot;d&quot;日&quot;">
                        <c:v>45540</c:v>
                      </c:pt>
                      <c:pt idx="19" c:formatCode="m&quot;月&quot;d&quot;日&quot;">
                        <c:v>45541</c:v>
                      </c:pt>
                      <c:pt idx="20" c:formatCode="m&quot;月&quot;d&quot;日&quot;">
                        <c:v>45542</c:v>
                      </c:pt>
                      <c:pt idx="21" c:formatCode="m&quot;月&quot;d&quot;日&quot;">
                        <c:v>45543</c:v>
                      </c:pt>
                      <c:pt idx="22" c:formatCode="m&quot;月&quot;d&quot;日&quot;">
                        <c:v>45544</c:v>
                      </c:pt>
                      <c:pt idx="23" c:formatCode="m&quot;月&quot;d&quot;日&quot;">
                        <c:v>45545</c:v>
                      </c:pt>
                      <c:pt idx="24" c:formatCode="m&quot;月&quot;d&quot;日&quot;">
                        <c:v>45546</c:v>
                      </c:pt>
                      <c:pt idx="25" c:formatCode="m&quot;月&quot;d&quot;日&quot;">
                        <c:v>45547</c:v>
                      </c:pt>
                      <c:pt idx="26" c:formatCode="m&quot;月&quot;d&quot;日&quot;">
                        <c:v>45548</c:v>
                      </c:pt>
                      <c:pt idx="27" c:formatCode="m&quot;月&quot;d&quot;日&quot;">
                        <c:v>45549</c:v>
                      </c:pt>
                      <c:pt idx="28" c:formatCode="m&quot;月&quot;d&quot;日&quot;">
                        <c:v>45550</c:v>
                      </c:pt>
                      <c:pt idx="29" c:formatCode="m&quot;月&quot;d&quot;日&quot;">
                        <c:v>45551</c:v>
                      </c:pt>
                      <c:pt idx="30" c:formatCode="m&quot;月&quot;d&quot;日&quot;">
                        <c:v>45552</c:v>
                      </c:pt>
                      <c:pt idx="31" c:formatCode="m&quot;月&quot;d&quot;日&quot;">
                        <c:v>45553</c:v>
                      </c:pt>
                      <c:pt idx="32" c:formatCode="m&quot;月&quot;d&quot;日&quot;">
                        <c:v>45554</c:v>
                      </c:pt>
                      <c:pt idx="33" c:formatCode="m&quot;月&quot;d&quot;日&quot;">
                        <c:v>45555</c:v>
                      </c:pt>
                      <c:pt idx="34" c:formatCode="m&quot;月&quot;d&quot;日&quot;">
                        <c:v>45556</c:v>
                      </c:pt>
                      <c:pt idx="35" c:formatCode="m&quot;月&quot;d&quot;日&quot;">
                        <c:v>45557</c:v>
                      </c:pt>
                      <c:pt idx="36" c:formatCode="m&quot;月&quot;d&quot;日&quot;">
                        <c:v>45558</c:v>
                      </c:pt>
                      <c:pt idx="37" c:formatCode="m&quot;月&quot;d&quot;日&quot;">
                        <c:v>45559</c:v>
                      </c:pt>
                      <c:pt idx="38" c:formatCode="m&quot;月&quot;d&quot;日&quot;">
                        <c:v>45560</c:v>
                      </c:pt>
                      <c:pt idx="39" c:formatCode="m&quot;月&quot;d&quot;日&quot;">
                        <c:v>45561</c:v>
                      </c:pt>
                      <c:pt idx="40" c:formatCode="m&quot;月&quot;d&quot;日&quot;">
                        <c:v>45562</c:v>
                      </c:pt>
                      <c:pt idx="41" c:formatCode="m&quot;月&quot;d&quot;日&quot;">
                        <c:v>45563</c:v>
                      </c:pt>
                      <c:pt idx="42" c:formatCode="m&quot;月&quot;d&quot;日&quot;">
                        <c:v>45564</c:v>
                      </c:pt>
                      <c:pt idx="43" c:formatCode="m&quot;月&quot;d&quot;日&quot;">
                        <c:v>45565</c:v>
                      </c:pt>
                      <c:pt idx="44" c:formatCode="m&quot;月&quot;d&quot;日&quot;">
                        <c:v>45566</c:v>
                      </c:pt>
                      <c:pt idx="45" c:formatCode="m&quot;月&quot;d&quot;日&quot;">
                        <c:v>45567</c:v>
                      </c:pt>
                      <c:pt idx="46" c:formatCode="m&quot;月&quot;d&quot;日&quot;">
                        <c:v>45568</c:v>
                      </c:pt>
                      <c:pt idx="47" c:formatCode="m&quot;月&quot;d&quot;日&quot;">
                        <c:v>45569</c:v>
                      </c:pt>
                      <c:pt idx="48" c:formatCode="m&quot;月&quot;d&quot;日&quot;">
                        <c:v>45570</c:v>
                      </c:pt>
                      <c:pt idx="49" c:formatCode="m&quot;月&quot;d&quot;日&quot;">
                        <c:v>45571</c:v>
                      </c:pt>
                      <c:pt idx="50" c:formatCode="m&quot;月&quot;d&quot;日&quot;">
                        <c:v>45572</c:v>
                      </c:pt>
                      <c:pt idx="51" c:formatCode="m&quot;月&quot;d&quot;日&quot;">
                        <c:v>45573</c:v>
                      </c:pt>
                      <c:pt idx="52" c:formatCode="m&quot;月&quot;d&quot;日&quot;">
                        <c:v>45574</c:v>
                      </c:pt>
                      <c:pt idx="53" c:formatCode="m&quot;月&quot;d&quot;日&quot;">
                        <c:v>45575</c:v>
                      </c:pt>
                      <c:pt idx="54" c:formatCode="m&quot;月&quot;d&quot;日&quot;">
                        <c:v>45576</c:v>
                      </c:pt>
                      <c:pt idx="55" c:formatCode="m&quot;月&quot;d&quot;日&quot;">
                        <c:v>45577</c:v>
                      </c:pt>
                      <c:pt idx="56" c:formatCode="m&quot;月&quot;d&quot;日&quot;">
                        <c:v>45578</c:v>
                      </c:pt>
                      <c:pt idx="57" c:formatCode="m&quot;月&quot;d&quot;日&quot;">
                        <c:v>45579</c:v>
                      </c:pt>
                      <c:pt idx="58" c:formatCode="m&quot;月&quot;d&quot;日&quot;">
                        <c:v>45580</c:v>
                      </c:pt>
                      <c:pt idx="59" c:formatCode="m&quot;月&quot;d&quot;日&quot;">
                        <c:v>45581</c:v>
                      </c:pt>
                      <c:pt idx="60" c:formatCode="m&quot;月&quot;d&quot;日&quot;">
                        <c:v>45582</c:v>
                      </c:pt>
                      <c:pt idx="61" c:formatCode="m&quot;月&quot;d&quot;日&quot;">
                        <c:v>45583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日活跃!$I$2:$I$48</c15:sqref>
                        </c15:fullRef>
                        <c15:formulaRef>
                          <c15:sqref>日活跃!$I$47:$I$48</c15:sqref>
                        </c15:formulaRef>
                      </c:ext>
                    </c:extLst>
                    <c:numCache>
                      <c:formatCode>0_ </c:formatCode>
                      <c:ptCount val="2"/>
                      <c:pt idx="0">
                        <c:v>31.1234042553191</c:v>
                      </c:pt>
                      <c:pt idx="1">
                        <c:v>26.6947852760736</c:v>
                      </c:pt>
                    </c:numCache>
                  </c:numRef>
                </c:val>
              </c15:ser>
            </c15:filteredBarSeries>
            <c15:filteredB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日活跃!$J$1</c15:sqref>
                        </c15:formulaRef>
                      </c:ext>
                    </c:extLst>
                    <c:strCache>
                      <c:ptCount val="1"/>
                      <c:pt idx="0">
                        <c:v>6天没登录</c:v>
                      </c:pt>
                    </c:strCache>
                  </c:strRef>
                </c:tx>
                <c:spPr>
                  <a:solidFill>
                    <a:schemeClr val="tx1">
                      <a:lumMod val="65000"/>
                      <a:lumOff val="35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numFmt formatCode="General" sourceLinked="1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zh-CN" sz="1000" b="1" i="0" u="none" strike="noStrike" kern="1200" baseline="0">
                          <a:solidFill>
                            <a:schemeClr val="bg1">
                              <a:lumMod val="95000"/>
                            </a:schemeClr>
                          </a:solidFill>
                          <a:latin typeface="Microsoft YaHei UI" panose="020B0503020204020204" charset="-122"/>
                          <a:ea typeface="Microsoft YaHei UI" panose="020B0503020204020204" charset="-122"/>
                          <a:cs typeface="Microsoft YaHei UI" panose="020B0503020204020204" charset="-122"/>
                          <a:sym typeface="Microsoft YaHei UI" panose="020B0503020204020204" charset="-122"/>
                        </a:defRPr>
                      </a:pPr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0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ullRef>
                          <c15:sqref>日活跃!$B$2:$B$108</c15:sqref>
                        </c15:fullRef>
                        <c15:formulaRef>
                          <c15:sqref>日活跃!$B$47:$B$108</c15:sqref>
                        </c15:formulaRef>
                      </c:ext>
                    </c:extLst>
                    <c:numCache>
                      <c:formatCode>m"月"d"日"</c:formatCode>
                      <c:ptCount val="62"/>
                      <c:pt idx="0" c:formatCode="m&quot;月&quot;d&quot;日&quot;">
                        <c:v>45522</c:v>
                      </c:pt>
                      <c:pt idx="1" c:formatCode="m&quot;月&quot;d&quot;日&quot;">
                        <c:v>45523</c:v>
                      </c:pt>
                      <c:pt idx="2" c:formatCode="m&quot;月&quot;d&quot;日&quot;">
                        <c:v>45524</c:v>
                      </c:pt>
                      <c:pt idx="3" c:formatCode="m&quot;月&quot;d&quot;日&quot;">
                        <c:v>45525</c:v>
                      </c:pt>
                      <c:pt idx="4" c:formatCode="m&quot;月&quot;d&quot;日&quot;">
                        <c:v>45526</c:v>
                      </c:pt>
                      <c:pt idx="5" c:formatCode="m&quot;月&quot;d&quot;日&quot;">
                        <c:v>45527</c:v>
                      </c:pt>
                      <c:pt idx="6" c:formatCode="m&quot;月&quot;d&quot;日&quot;">
                        <c:v>45528</c:v>
                      </c:pt>
                      <c:pt idx="7" c:formatCode="m&quot;月&quot;d&quot;日&quot;">
                        <c:v>45529</c:v>
                      </c:pt>
                      <c:pt idx="8" c:formatCode="m&quot;月&quot;d&quot;日&quot;">
                        <c:v>45530</c:v>
                      </c:pt>
                      <c:pt idx="9" c:formatCode="m&quot;月&quot;d&quot;日&quot;">
                        <c:v>45531</c:v>
                      </c:pt>
                      <c:pt idx="10" c:formatCode="m&quot;月&quot;d&quot;日&quot;">
                        <c:v>45532</c:v>
                      </c:pt>
                      <c:pt idx="11" c:formatCode="m&quot;月&quot;d&quot;日&quot;">
                        <c:v>45533</c:v>
                      </c:pt>
                      <c:pt idx="12" c:formatCode="m&quot;月&quot;d&quot;日&quot;">
                        <c:v>45534</c:v>
                      </c:pt>
                      <c:pt idx="13" c:formatCode="m&quot;月&quot;d&quot;日&quot;">
                        <c:v>45535</c:v>
                      </c:pt>
                      <c:pt idx="14" c:formatCode="m&quot;月&quot;d&quot;日&quot;">
                        <c:v>45536</c:v>
                      </c:pt>
                      <c:pt idx="15" c:formatCode="m&quot;月&quot;d&quot;日&quot;">
                        <c:v>45537</c:v>
                      </c:pt>
                      <c:pt idx="16" c:formatCode="m&quot;月&quot;d&quot;日&quot;">
                        <c:v>45538</c:v>
                      </c:pt>
                      <c:pt idx="17" c:formatCode="m&quot;月&quot;d&quot;日&quot;">
                        <c:v>45539</c:v>
                      </c:pt>
                      <c:pt idx="18" c:formatCode="m&quot;月&quot;d&quot;日&quot;">
                        <c:v>45540</c:v>
                      </c:pt>
                      <c:pt idx="19" c:formatCode="m&quot;月&quot;d&quot;日&quot;">
                        <c:v>45541</c:v>
                      </c:pt>
                      <c:pt idx="20" c:formatCode="m&quot;月&quot;d&quot;日&quot;">
                        <c:v>45542</c:v>
                      </c:pt>
                      <c:pt idx="21" c:formatCode="m&quot;月&quot;d&quot;日&quot;">
                        <c:v>45543</c:v>
                      </c:pt>
                      <c:pt idx="22" c:formatCode="m&quot;月&quot;d&quot;日&quot;">
                        <c:v>45544</c:v>
                      </c:pt>
                      <c:pt idx="23" c:formatCode="m&quot;月&quot;d&quot;日&quot;">
                        <c:v>45545</c:v>
                      </c:pt>
                      <c:pt idx="24" c:formatCode="m&quot;月&quot;d&quot;日&quot;">
                        <c:v>45546</c:v>
                      </c:pt>
                      <c:pt idx="25" c:formatCode="m&quot;月&quot;d&quot;日&quot;">
                        <c:v>45547</c:v>
                      </c:pt>
                      <c:pt idx="26" c:formatCode="m&quot;月&quot;d&quot;日&quot;">
                        <c:v>45548</c:v>
                      </c:pt>
                      <c:pt idx="27" c:formatCode="m&quot;月&quot;d&quot;日&quot;">
                        <c:v>45549</c:v>
                      </c:pt>
                      <c:pt idx="28" c:formatCode="m&quot;月&quot;d&quot;日&quot;">
                        <c:v>45550</c:v>
                      </c:pt>
                      <c:pt idx="29" c:formatCode="m&quot;月&quot;d&quot;日&quot;">
                        <c:v>45551</c:v>
                      </c:pt>
                      <c:pt idx="30" c:formatCode="m&quot;月&quot;d&quot;日&quot;">
                        <c:v>45552</c:v>
                      </c:pt>
                      <c:pt idx="31" c:formatCode="m&quot;月&quot;d&quot;日&quot;">
                        <c:v>45553</c:v>
                      </c:pt>
                      <c:pt idx="32" c:formatCode="m&quot;月&quot;d&quot;日&quot;">
                        <c:v>45554</c:v>
                      </c:pt>
                      <c:pt idx="33" c:formatCode="m&quot;月&quot;d&quot;日&quot;">
                        <c:v>45555</c:v>
                      </c:pt>
                      <c:pt idx="34" c:formatCode="m&quot;月&quot;d&quot;日&quot;">
                        <c:v>45556</c:v>
                      </c:pt>
                      <c:pt idx="35" c:formatCode="m&quot;月&quot;d&quot;日&quot;">
                        <c:v>45557</c:v>
                      </c:pt>
                      <c:pt idx="36" c:formatCode="m&quot;月&quot;d&quot;日&quot;">
                        <c:v>45558</c:v>
                      </c:pt>
                      <c:pt idx="37" c:formatCode="m&quot;月&quot;d&quot;日&quot;">
                        <c:v>45559</c:v>
                      </c:pt>
                      <c:pt idx="38" c:formatCode="m&quot;月&quot;d&quot;日&quot;">
                        <c:v>45560</c:v>
                      </c:pt>
                      <c:pt idx="39" c:formatCode="m&quot;月&quot;d&quot;日&quot;">
                        <c:v>45561</c:v>
                      </c:pt>
                      <c:pt idx="40" c:formatCode="m&quot;月&quot;d&quot;日&quot;">
                        <c:v>45562</c:v>
                      </c:pt>
                      <c:pt idx="41" c:formatCode="m&quot;月&quot;d&quot;日&quot;">
                        <c:v>45563</c:v>
                      </c:pt>
                      <c:pt idx="42" c:formatCode="m&quot;月&quot;d&quot;日&quot;">
                        <c:v>45564</c:v>
                      </c:pt>
                      <c:pt idx="43" c:formatCode="m&quot;月&quot;d&quot;日&quot;">
                        <c:v>45565</c:v>
                      </c:pt>
                      <c:pt idx="44" c:formatCode="m&quot;月&quot;d&quot;日&quot;">
                        <c:v>45566</c:v>
                      </c:pt>
                      <c:pt idx="45" c:formatCode="m&quot;月&quot;d&quot;日&quot;">
                        <c:v>45567</c:v>
                      </c:pt>
                      <c:pt idx="46" c:formatCode="m&quot;月&quot;d&quot;日&quot;">
                        <c:v>45568</c:v>
                      </c:pt>
                      <c:pt idx="47" c:formatCode="m&quot;月&quot;d&quot;日&quot;">
                        <c:v>45569</c:v>
                      </c:pt>
                      <c:pt idx="48" c:formatCode="m&quot;月&quot;d&quot;日&quot;">
                        <c:v>45570</c:v>
                      </c:pt>
                      <c:pt idx="49" c:formatCode="m&quot;月&quot;d&quot;日&quot;">
                        <c:v>45571</c:v>
                      </c:pt>
                      <c:pt idx="50" c:formatCode="m&quot;月&quot;d&quot;日&quot;">
                        <c:v>45572</c:v>
                      </c:pt>
                      <c:pt idx="51" c:formatCode="m&quot;月&quot;d&quot;日&quot;">
                        <c:v>45573</c:v>
                      </c:pt>
                      <c:pt idx="52" c:formatCode="m&quot;月&quot;d&quot;日&quot;">
                        <c:v>45574</c:v>
                      </c:pt>
                      <c:pt idx="53" c:formatCode="m&quot;月&quot;d&quot;日&quot;">
                        <c:v>45575</c:v>
                      </c:pt>
                      <c:pt idx="54" c:formatCode="m&quot;月&quot;d&quot;日&quot;">
                        <c:v>45576</c:v>
                      </c:pt>
                      <c:pt idx="55" c:formatCode="m&quot;月&quot;d&quot;日&quot;">
                        <c:v>45577</c:v>
                      </c:pt>
                      <c:pt idx="56" c:formatCode="m&quot;月&quot;d&quot;日&quot;">
                        <c:v>45578</c:v>
                      </c:pt>
                      <c:pt idx="57" c:formatCode="m&quot;月&quot;d&quot;日&quot;">
                        <c:v>45579</c:v>
                      </c:pt>
                      <c:pt idx="58" c:formatCode="m&quot;月&quot;d&quot;日&quot;">
                        <c:v>45580</c:v>
                      </c:pt>
                      <c:pt idx="59" c:formatCode="m&quot;月&quot;d&quot;日&quot;">
                        <c:v>45581</c:v>
                      </c:pt>
                      <c:pt idx="60" c:formatCode="m&quot;月&quot;d&quot;日&quot;">
                        <c:v>45582</c:v>
                      </c:pt>
                      <c:pt idx="61" c:formatCode="m&quot;月&quot;d&quot;日&quot;">
                        <c:v>45583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日活跃!$J$2:$J$48</c15:sqref>
                        </c15:fullRef>
                        <c15:formulaRef>
                          <c15:sqref>日活跃!$J$47:$J$48</c15:sqref>
                        </c15:formulaRef>
                      </c:ext>
                    </c:extLst>
                    <c:numCache>
                      <c:formatCode>0_ </c:formatCode>
                      <c:ptCount val="2"/>
                      <c:pt idx="0">
                        <c:v>28.4170212765957</c:v>
                      </c:pt>
                      <c:pt idx="1">
                        <c:v>26.2423312883436</c:v>
                      </c:pt>
                    </c:numCache>
                  </c:numRef>
                </c:val>
              </c15:ser>
            </c15:filteredBarSeries>
            <c15:filteredBarSeries>
              <c15:ser>
                <c:idx val="8"/>
                <c:order val="8"/>
                <c:tx>
                  <c:strRef>
                    <c:extLst>
                      <c:ext uri="{02D57815-91ED-43cb-92C2-25804820EDAC}">
                        <c15:formulaRef>
                          <c15:sqref>日活跃!$K$1</c15:sqref>
                        </c15:formulaRef>
                      </c:ext>
                    </c:extLst>
                    <c:strCache>
                      <c:ptCount val="1"/>
                      <c:pt idx="0">
                        <c:v>超过7天</c:v>
                      </c:pt>
                    </c:strCache>
                  </c:strRef>
                </c:tx>
                <c:spPr>
                  <a:solidFill>
                    <a:srgbClr val="C00000"/>
                  </a:solidFill>
                  <a:ln>
                    <a:noFill/>
                  </a:ln>
                  <a:effectLst/>
                </c:spPr>
                <c:invertIfNegative val="0"/>
                <c:dLbls>
                  <c:numFmt formatCode="General" sourceLinked="1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zh-CN" sz="1000" b="1" i="0" u="none" strike="noStrike" kern="1200" baseline="0">
                          <a:solidFill>
                            <a:schemeClr val="bg1">
                              <a:lumMod val="95000"/>
                            </a:schemeClr>
                          </a:solidFill>
                          <a:latin typeface="Microsoft YaHei UI" panose="020B0503020204020204" charset="-122"/>
                          <a:ea typeface="Microsoft YaHei UI" panose="020B0503020204020204" charset="-122"/>
                          <a:cs typeface="Microsoft YaHei UI" panose="020B0503020204020204" charset="-122"/>
                          <a:sym typeface="Microsoft YaHei UI" panose="020B0503020204020204" charset="-122"/>
                        </a:defRPr>
                      </a:pPr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0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ullRef>
                          <c15:sqref>日活跃!$B$2:$B$108</c15:sqref>
                        </c15:fullRef>
                        <c15:formulaRef>
                          <c15:sqref>日活跃!$B$47:$B$108</c15:sqref>
                        </c15:formulaRef>
                      </c:ext>
                    </c:extLst>
                    <c:numCache>
                      <c:formatCode>m"月"d"日"</c:formatCode>
                      <c:ptCount val="62"/>
                      <c:pt idx="0" c:formatCode="m&quot;月&quot;d&quot;日&quot;">
                        <c:v>45522</c:v>
                      </c:pt>
                      <c:pt idx="1" c:formatCode="m&quot;月&quot;d&quot;日&quot;">
                        <c:v>45523</c:v>
                      </c:pt>
                      <c:pt idx="2" c:formatCode="m&quot;月&quot;d&quot;日&quot;">
                        <c:v>45524</c:v>
                      </c:pt>
                      <c:pt idx="3" c:formatCode="m&quot;月&quot;d&quot;日&quot;">
                        <c:v>45525</c:v>
                      </c:pt>
                      <c:pt idx="4" c:formatCode="m&quot;月&quot;d&quot;日&quot;">
                        <c:v>45526</c:v>
                      </c:pt>
                      <c:pt idx="5" c:formatCode="m&quot;月&quot;d&quot;日&quot;">
                        <c:v>45527</c:v>
                      </c:pt>
                      <c:pt idx="6" c:formatCode="m&quot;月&quot;d&quot;日&quot;">
                        <c:v>45528</c:v>
                      </c:pt>
                      <c:pt idx="7" c:formatCode="m&quot;月&quot;d&quot;日&quot;">
                        <c:v>45529</c:v>
                      </c:pt>
                      <c:pt idx="8" c:formatCode="m&quot;月&quot;d&quot;日&quot;">
                        <c:v>45530</c:v>
                      </c:pt>
                      <c:pt idx="9" c:formatCode="m&quot;月&quot;d&quot;日&quot;">
                        <c:v>45531</c:v>
                      </c:pt>
                      <c:pt idx="10" c:formatCode="m&quot;月&quot;d&quot;日&quot;">
                        <c:v>45532</c:v>
                      </c:pt>
                      <c:pt idx="11" c:formatCode="m&quot;月&quot;d&quot;日&quot;">
                        <c:v>45533</c:v>
                      </c:pt>
                      <c:pt idx="12" c:formatCode="m&quot;月&quot;d&quot;日&quot;">
                        <c:v>45534</c:v>
                      </c:pt>
                      <c:pt idx="13" c:formatCode="m&quot;月&quot;d&quot;日&quot;">
                        <c:v>45535</c:v>
                      </c:pt>
                      <c:pt idx="14" c:formatCode="m&quot;月&quot;d&quot;日&quot;">
                        <c:v>45536</c:v>
                      </c:pt>
                      <c:pt idx="15" c:formatCode="m&quot;月&quot;d&quot;日&quot;">
                        <c:v>45537</c:v>
                      </c:pt>
                      <c:pt idx="16" c:formatCode="m&quot;月&quot;d&quot;日&quot;">
                        <c:v>45538</c:v>
                      </c:pt>
                      <c:pt idx="17" c:formatCode="m&quot;月&quot;d&quot;日&quot;">
                        <c:v>45539</c:v>
                      </c:pt>
                      <c:pt idx="18" c:formatCode="m&quot;月&quot;d&quot;日&quot;">
                        <c:v>45540</c:v>
                      </c:pt>
                      <c:pt idx="19" c:formatCode="m&quot;月&quot;d&quot;日&quot;">
                        <c:v>45541</c:v>
                      </c:pt>
                      <c:pt idx="20" c:formatCode="m&quot;月&quot;d&quot;日&quot;">
                        <c:v>45542</c:v>
                      </c:pt>
                      <c:pt idx="21" c:formatCode="m&quot;月&quot;d&quot;日&quot;">
                        <c:v>45543</c:v>
                      </c:pt>
                      <c:pt idx="22" c:formatCode="m&quot;月&quot;d&quot;日&quot;">
                        <c:v>45544</c:v>
                      </c:pt>
                      <c:pt idx="23" c:formatCode="m&quot;月&quot;d&quot;日&quot;">
                        <c:v>45545</c:v>
                      </c:pt>
                      <c:pt idx="24" c:formatCode="m&quot;月&quot;d&quot;日&quot;">
                        <c:v>45546</c:v>
                      </c:pt>
                      <c:pt idx="25" c:formatCode="m&quot;月&quot;d&quot;日&quot;">
                        <c:v>45547</c:v>
                      </c:pt>
                      <c:pt idx="26" c:formatCode="m&quot;月&quot;d&quot;日&quot;">
                        <c:v>45548</c:v>
                      </c:pt>
                      <c:pt idx="27" c:formatCode="m&quot;月&quot;d&quot;日&quot;">
                        <c:v>45549</c:v>
                      </c:pt>
                      <c:pt idx="28" c:formatCode="m&quot;月&quot;d&quot;日&quot;">
                        <c:v>45550</c:v>
                      </c:pt>
                      <c:pt idx="29" c:formatCode="m&quot;月&quot;d&quot;日&quot;">
                        <c:v>45551</c:v>
                      </c:pt>
                      <c:pt idx="30" c:formatCode="m&quot;月&quot;d&quot;日&quot;">
                        <c:v>45552</c:v>
                      </c:pt>
                      <c:pt idx="31" c:formatCode="m&quot;月&quot;d&quot;日&quot;">
                        <c:v>45553</c:v>
                      </c:pt>
                      <c:pt idx="32" c:formatCode="m&quot;月&quot;d&quot;日&quot;">
                        <c:v>45554</c:v>
                      </c:pt>
                      <c:pt idx="33" c:formatCode="m&quot;月&quot;d&quot;日&quot;">
                        <c:v>45555</c:v>
                      </c:pt>
                      <c:pt idx="34" c:formatCode="m&quot;月&quot;d&quot;日&quot;">
                        <c:v>45556</c:v>
                      </c:pt>
                      <c:pt idx="35" c:formatCode="m&quot;月&quot;d&quot;日&quot;">
                        <c:v>45557</c:v>
                      </c:pt>
                      <c:pt idx="36" c:formatCode="m&quot;月&quot;d&quot;日&quot;">
                        <c:v>45558</c:v>
                      </c:pt>
                      <c:pt idx="37" c:formatCode="m&quot;月&quot;d&quot;日&quot;">
                        <c:v>45559</c:v>
                      </c:pt>
                      <c:pt idx="38" c:formatCode="m&quot;月&quot;d&quot;日&quot;">
                        <c:v>45560</c:v>
                      </c:pt>
                      <c:pt idx="39" c:formatCode="m&quot;月&quot;d&quot;日&quot;">
                        <c:v>45561</c:v>
                      </c:pt>
                      <c:pt idx="40" c:formatCode="m&quot;月&quot;d&quot;日&quot;">
                        <c:v>45562</c:v>
                      </c:pt>
                      <c:pt idx="41" c:formatCode="m&quot;月&quot;d&quot;日&quot;">
                        <c:v>45563</c:v>
                      </c:pt>
                      <c:pt idx="42" c:formatCode="m&quot;月&quot;d&quot;日&quot;">
                        <c:v>45564</c:v>
                      </c:pt>
                      <c:pt idx="43" c:formatCode="m&quot;月&quot;d&quot;日&quot;">
                        <c:v>45565</c:v>
                      </c:pt>
                      <c:pt idx="44" c:formatCode="m&quot;月&quot;d&quot;日&quot;">
                        <c:v>45566</c:v>
                      </c:pt>
                      <c:pt idx="45" c:formatCode="m&quot;月&quot;d&quot;日&quot;">
                        <c:v>45567</c:v>
                      </c:pt>
                      <c:pt idx="46" c:formatCode="m&quot;月&quot;d&quot;日&quot;">
                        <c:v>45568</c:v>
                      </c:pt>
                      <c:pt idx="47" c:formatCode="m&quot;月&quot;d&quot;日&quot;">
                        <c:v>45569</c:v>
                      </c:pt>
                      <c:pt idx="48" c:formatCode="m&quot;月&quot;d&quot;日&quot;">
                        <c:v>45570</c:v>
                      </c:pt>
                      <c:pt idx="49" c:formatCode="m&quot;月&quot;d&quot;日&quot;">
                        <c:v>45571</c:v>
                      </c:pt>
                      <c:pt idx="50" c:formatCode="m&quot;月&quot;d&quot;日&quot;">
                        <c:v>45572</c:v>
                      </c:pt>
                      <c:pt idx="51" c:formatCode="m&quot;月&quot;d&quot;日&quot;">
                        <c:v>45573</c:v>
                      </c:pt>
                      <c:pt idx="52" c:formatCode="m&quot;月&quot;d&quot;日&quot;">
                        <c:v>45574</c:v>
                      </c:pt>
                      <c:pt idx="53" c:formatCode="m&quot;月&quot;d&quot;日&quot;">
                        <c:v>45575</c:v>
                      </c:pt>
                      <c:pt idx="54" c:formatCode="m&quot;月&quot;d&quot;日&quot;">
                        <c:v>45576</c:v>
                      </c:pt>
                      <c:pt idx="55" c:formatCode="m&quot;月&quot;d&quot;日&quot;">
                        <c:v>45577</c:v>
                      </c:pt>
                      <c:pt idx="56" c:formatCode="m&quot;月&quot;d&quot;日&quot;">
                        <c:v>45578</c:v>
                      </c:pt>
                      <c:pt idx="57" c:formatCode="m&quot;月&quot;d&quot;日&quot;">
                        <c:v>45579</c:v>
                      </c:pt>
                      <c:pt idx="58" c:formatCode="m&quot;月&quot;d&quot;日&quot;">
                        <c:v>45580</c:v>
                      </c:pt>
                      <c:pt idx="59" c:formatCode="m&quot;月&quot;d&quot;日&quot;">
                        <c:v>45581</c:v>
                      </c:pt>
                      <c:pt idx="60" c:formatCode="m&quot;月&quot;d&quot;日&quot;">
                        <c:v>45582</c:v>
                      </c:pt>
                      <c:pt idx="61" c:formatCode="m&quot;月&quot;d&quot;日&quot;">
                        <c:v>45583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日活跃!$K$2:$K$48</c15:sqref>
                        </c15:fullRef>
                        <c15:formulaRef>
                          <c15:sqref>日活跃!$K$47:$K$48</c15:sqref>
                        </c15:formulaRef>
                      </c:ext>
                    </c:extLst>
                    <c:numCache>
                      <c:formatCode>0_ </c:formatCode>
                      <c:ptCount val="2"/>
                      <c:pt idx="0">
                        <c:v>2041.06382978723</c:v>
                      </c:pt>
                      <c:pt idx="1">
                        <c:v>2055.64928425358</c:v>
                      </c:pt>
                    </c:numCache>
                  </c:numRef>
                </c:val>
              </c15:ser>
            </c15:filteredBarSeries>
          </c:ext>
        </c:extLst>
      </c:barChart>
      <c:dateAx>
        <c:axId val="82197699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582454797"/>
        <c:crosses val="autoZero"/>
        <c:auto val="1"/>
        <c:lblOffset val="100"/>
        <c:baseTimeUnit val="days"/>
      </c:dateAx>
      <c:valAx>
        <c:axId val="58245479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821976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 b="1">
          <a:latin typeface="Microsoft YaHei UI" panose="020B0503020204020204" charset="-122"/>
          <a:ea typeface="Microsoft YaHei UI" panose="020B0503020204020204" charset="-122"/>
          <a:cs typeface="Microsoft YaHei UI" panose="020B0503020204020204" charset="-122"/>
          <a:sym typeface="Microsoft YaHei UI" panose="020B0503020204020204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绝区零日活变化图统计：壁吧专楼吧，个二个一</a:t>
            </a:r>
            <a:endParaRPr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日活跃2!$C$1</c:f>
              <c:strCache>
                <c:ptCount val="1"/>
                <c:pt idx="0">
                  <c:v>首日账号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日活跃2!$B$37:$B$108</c:f>
              <c:numCache>
                <c:formatCode>m"月"d"日"</c:formatCode>
                <c:ptCount val="72"/>
                <c:pt idx="0" c:formatCode="m&quot;月&quot;d&quot;日&quot;">
                  <c:v>45512</c:v>
                </c:pt>
                <c:pt idx="1" c:formatCode="m&quot;月&quot;d&quot;日&quot;">
                  <c:v>45513</c:v>
                </c:pt>
                <c:pt idx="2" c:formatCode="m&quot;月&quot;d&quot;日&quot;">
                  <c:v>45514</c:v>
                </c:pt>
                <c:pt idx="3" c:formatCode="m&quot;月&quot;d&quot;日&quot;">
                  <c:v>45515</c:v>
                </c:pt>
                <c:pt idx="4" c:formatCode="m&quot;月&quot;d&quot;日&quot;">
                  <c:v>45516</c:v>
                </c:pt>
                <c:pt idx="5" c:formatCode="m&quot;月&quot;d&quot;日&quot;">
                  <c:v>45517</c:v>
                </c:pt>
                <c:pt idx="6" c:formatCode="m&quot;月&quot;d&quot;日&quot;">
                  <c:v>45518</c:v>
                </c:pt>
                <c:pt idx="7" c:formatCode="m&quot;月&quot;d&quot;日&quot;">
                  <c:v>45519</c:v>
                </c:pt>
                <c:pt idx="8" c:formatCode="m&quot;月&quot;d&quot;日&quot;">
                  <c:v>45520</c:v>
                </c:pt>
                <c:pt idx="9" c:formatCode="m&quot;月&quot;d&quot;日&quot;">
                  <c:v>45521</c:v>
                </c:pt>
                <c:pt idx="10" c:formatCode="m&quot;月&quot;d&quot;日&quot;">
                  <c:v>45522</c:v>
                </c:pt>
                <c:pt idx="11" c:formatCode="m&quot;月&quot;d&quot;日&quot;">
                  <c:v>45523</c:v>
                </c:pt>
                <c:pt idx="12" c:formatCode="m&quot;月&quot;d&quot;日&quot;">
                  <c:v>45524</c:v>
                </c:pt>
                <c:pt idx="13" c:formatCode="m&quot;月&quot;d&quot;日&quot;">
                  <c:v>45525</c:v>
                </c:pt>
                <c:pt idx="14" c:formatCode="m&quot;月&quot;d&quot;日&quot;">
                  <c:v>45526</c:v>
                </c:pt>
                <c:pt idx="15" c:formatCode="m&quot;月&quot;d&quot;日&quot;">
                  <c:v>45527</c:v>
                </c:pt>
                <c:pt idx="16" c:formatCode="m&quot;月&quot;d&quot;日&quot;">
                  <c:v>45528</c:v>
                </c:pt>
                <c:pt idx="17" c:formatCode="m&quot;月&quot;d&quot;日&quot;">
                  <c:v>45529</c:v>
                </c:pt>
                <c:pt idx="18" c:formatCode="m&quot;月&quot;d&quot;日&quot;">
                  <c:v>45530</c:v>
                </c:pt>
                <c:pt idx="19" c:formatCode="m&quot;月&quot;d&quot;日&quot;">
                  <c:v>45531</c:v>
                </c:pt>
                <c:pt idx="20" c:formatCode="m&quot;月&quot;d&quot;日&quot;">
                  <c:v>45532</c:v>
                </c:pt>
                <c:pt idx="21" c:formatCode="m&quot;月&quot;d&quot;日&quot;">
                  <c:v>45533</c:v>
                </c:pt>
                <c:pt idx="22" c:formatCode="m&quot;月&quot;d&quot;日&quot;">
                  <c:v>45534</c:v>
                </c:pt>
                <c:pt idx="23" c:formatCode="m&quot;月&quot;d&quot;日&quot;">
                  <c:v>45535</c:v>
                </c:pt>
                <c:pt idx="24" c:formatCode="m&quot;月&quot;d&quot;日&quot;">
                  <c:v>45536</c:v>
                </c:pt>
                <c:pt idx="25" c:formatCode="m&quot;月&quot;d&quot;日&quot;">
                  <c:v>45537</c:v>
                </c:pt>
                <c:pt idx="26" c:formatCode="m&quot;月&quot;d&quot;日&quot;">
                  <c:v>45538</c:v>
                </c:pt>
                <c:pt idx="27" c:formatCode="m&quot;月&quot;d&quot;日&quot;">
                  <c:v>45539</c:v>
                </c:pt>
                <c:pt idx="28" c:formatCode="m&quot;月&quot;d&quot;日&quot;">
                  <c:v>45540</c:v>
                </c:pt>
                <c:pt idx="29" c:formatCode="m&quot;月&quot;d&quot;日&quot;">
                  <c:v>45541</c:v>
                </c:pt>
                <c:pt idx="30" c:formatCode="m&quot;月&quot;d&quot;日&quot;">
                  <c:v>45542</c:v>
                </c:pt>
                <c:pt idx="31" c:formatCode="m&quot;月&quot;d&quot;日&quot;">
                  <c:v>45543</c:v>
                </c:pt>
                <c:pt idx="32" c:formatCode="m&quot;月&quot;d&quot;日&quot;">
                  <c:v>45544</c:v>
                </c:pt>
                <c:pt idx="33" c:formatCode="m&quot;月&quot;d&quot;日&quot;">
                  <c:v>45545</c:v>
                </c:pt>
                <c:pt idx="34" c:formatCode="m&quot;月&quot;d&quot;日&quot;">
                  <c:v>45546</c:v>
                </c:pt>
                <c:pt idx="35" c:formatCode="m&quot;月&quot;d&quot;日&quot;">
                  <c:v>45547</c:v>
                </c:pt>
                <c:pt idx="36" c:formatCode="m&quot;月&quot;d&quot;日&quot;">
                  <c:v>45548</c:v>
                </c:pt>
                <c:pt idx="37" c:formatCode="m&quot;月&quot;d&quot;日&quot;">
                  <c:v>45549</c:v>
                </c:pt>
                <c:pt idx="38" c:formatCode="m&quot;月&quot;d&quot;日&quot;">
                  <c:v>45550</c:v>
                </c:pt>
                <c:pt idx="39" c:formatCode="m&quot;月&quot;d&quot;日&quot;">
                  <c:v>45551</c:v>
                </c:pt>
                <c:pt idx="40" c:formatCode="m&quot;月&quot;d&quot;日&quot;">
                  <c:v>45552</c:v>
                </c:pt>
                <c:pt idx="41" c:formatCode="m&quot;月&quot;d&quot;日&quot;">
                  <c:v>45553</c:v>
                </c:pt>
                <c:pt idx="42" c:formatCode="m&quot;月&quot;d&quot;日&quot;">
                  <c:v>45554</c:v>
                </c:pt>
                <c:pt idx="43" c:formatCode="m&quot;月&quot;d&quot;日&quot;">
                  <c:v>45555</c:v>
                </c:pt>
                <c:pt idx="44" c:formatCode="m&quot;月&quot;d&quot;日&quot;">
                  <c:v>45556</c:v>
                </c:pt>
                <c:pt idx="45" c:formatCode="m&quot;月&quot;d&quot;日&quot;">
                  <c:v>45557</c:v>
                </c:pt>
                <c:pt idx="46" c:formatCode="m&quot;月&quot;d&quot;日&quot;">
                  <c:v>45558</c:v>
                </c:pt>
                <c:pt idx="47" c:formatCode="m&quot;月&quot;d&quot;日&quot;">
                  <c:v>45559</c:v>
                </c:pt>
                <c:pt idx="48" c:formatCode="m&quot;月&quot;d&quot;日&quot;">
                  <c:v>45560</c:v>
                </c:pt>
                <c:pt idx="49" c:formatCode="m&quot;月&quot;d&quot;日&quot;">
                  <c:v>45561</c:v>
                </c:pt>
                <c:pt idx="50" c:formatCode="m&quot;月&quot;d&quot;日&quot;">
                  <c:v>45562</c:v>
                </c:pt>
                <c:pt idx="51" c:formatCode="m&quot;月&quot;d&quot;日&quot;">
                  <c:v>45563</c:v>
                </c:pt>
                <c:pt idx="52" c:formatCode="m&quot;月&quot;d&quot;日&quot;">
                  <c:v>45564</c:v>
                </c:pt>
                <c:pt idx="53" c:formatCode="m&quot;月&quot;d&quot;日&quot;">
                  <c:v>45565</c:v>
                </c:pt>
                <c:pt idx="54" c:formatCode="m&quot;月&quot;d&quot;日&quot;">
                  <c:v>45566</c:v>
                </c:pt>
                <c:pt idx="55" c:formatCode="m&quot;月&quot;d&quot;日&quot;">
                  <c:v>45567</c:v>
                </c:pt>
                <c:pt idx="56" c:formatCode="m&quot;月&quot;d&quot;日&quot;">
                  <c:v>45568</c:v>
                </c:pt>
                <c:pt idx="57" c:formatCode="m&quot;月&quot;d&quot;日&quot;">
                  <c:v>45569</c:v>
                </c:pt>
                <c:pt idx="58" c:formatCode="m&quot;月&quot;d&quot;日&quot;">
                  <c:v>45570</c:v>
                </c:pt>
                <c:pt idx="59" c:formatCode="m&quot;月&quot;d&quot;日&quot;">
                  <c:v>45571</c:v>
                </c:pt>
                <c:pt idx="60" c:formatCode="m&quot;月&quot;d&quot;日&quot;">
                  <c:v>45572</c:v>
                </c:pt>
                <c:pt idx="61" c:formatCode="m&quot;月&quot;d&quot;日&quot;">
                  <c:v>45573</c:v>
                </c:pt>
                <c:pt idx="62" c:formatCode="m&quot;月&quot;d&quot;日&quot;">
                  <c:v>45574</c:v>
                </c:pt>
                <c:pt idx="63" c:formatCode="m&quot;月&quot;d&quot;日&quot;">
                  <c:v>45575</c:v>
                </c:pt>
                <c:pt idx="64" c:formatCode="m&quot;月&quot;d&quot;日&quot;">
                  <c:v>45576</c:v>
                </c:pt>
                <c:pt idx="65" c:formatCode="m&quot;月&quot;d&quot;日&quot;">
                  <c:v>45577</c:v>
                </c:pt>
                <c:pt idx="66" c:formatCode="m&quot;月&quot;d&quot;日&quot;">
                  <c:v>45578</c:v>
                </c:pt>
                <c:pt idx="67" c:formatCode="m&quot;月&quot;d&quot;日&quot;">
                  <c:v>45579</c:v>
                </c:pt>
                <c:pt idx="68" c:formatCode="m&quot;月&quot;d&quot;日&quot;">
                  <c:v>45580</c:v>
                </c:pt>
                <c:pt idx="69" c:formatCode="m&quot;月&quot;d&quot;日&quot;">
                  <c:v>45581</c:v>
                </c:pt>
                <c:pt idx="70" c:formatCode="m&quot;月&quot;d&quot;日&quot;">
                  <c:v>45582</c:v>
                </c:pt>
                <c:pt idx="71" c:formatCode="m&quot;月&quot;d&quot;日&quot;">
                  <c:v>45583</c:v>
                </c:pt>
              </c:numCache>
            </c:numRef>
          </c:cat>
          <c:val>
            <c:numRef>
              <c:f>日活跃2!$C$37:$C$108</c:f>
              <c:numCache>
                <c:formatCode>0_ </c:formatCode>
                <c:ptCount val="72"/>
                <c:pt idx="0">
                  <c:v>307.240555796786</c:v>
                </c:pt>
                <c:pt idx="1">
                  <c:v>295.801526717557</c:v>
                </c:pt>
                <c:pt idx="2">
                  <c:v>272.570798711209</c:v>
                </c:pt>
                <c:pt idx="3">
                  <c:v>280.989304812834</c:v>
                </c:pt>
                <c:pt idx="4">
                  <c:v>261.669474078233</c:v>
                </c:pt>
                <c:pt idx="5">
                  <c:v>264.409598479448</c:v>
                </c:pt>
                <c:pt idx="7">
                  <c:v>303.840039741679</c:v>
                </c:pt>
                <c:pt idx="8">
                  <c:v>297.719087635054</c:v>
                </c:pt>
                <c:pt idx="9">
                  <c:v>295.627300766092</c:v>
                </c:pt>
                <c:pt idx="10">
                  <c:v>299.398548563475</c:v>
                </c:pt>
                <c:pt idx="11">
                  <c:v>288.834857031705</c:v>
                </c:pt>
                <c:pt idx="12">
                  <c:v>271.814320388349</c:v>
                </c:pt>
                <c:pt idx="13">
                  <c:v>269.788322632423</c:v>
                </c:pt>
                <c:pt idx="14">
                  <c:v>265.032170013647</c:v>
                </c:pt>
                <c:pt idx="15">
                  <c:v>255.028537689431</c:v>
                </c:pt>
                <c:pt idx="17">
                  <c:v>245.586374695863</c:v>
                </c:pt>
                <c:pt idx="18">
                  <c:v>241.544587552846</c:v>
                </c:pt>
                <c:pt idx="19">
                  <c:v>226.727072486984</c:v>
                </c:pt>
                <c:pt idx="20">
                  <c:v>221.778414140416</c:v>
                </c:pt>
                <c:pt idx="21">
                  <c:v>224.447092469018</c:v>
                </c:pt>
                <c:pt idx="22">
                  <c:v>218.710804515319</c:v>
                </c:pt>
                <c:pt idx="23">
                  <c:v>229.70572640509</c:v>
                </c:pt>
                <c:pt idx="24">
                  <c:v>226.535264145883</c:v>
                </c:pt>
                <c:pt idx="25">
                  <c:v>197.072412261217</c:v>
                </c:pt>
                <c:pt idx="26">
                  <c:v>195.595901492</c:v>
                </c:pt>
                <c:pt idx="27">
                  <c:v>226.662156066756</c:v>
                </c:pt>
                <c:pt idx="28">
                  <c:v>203.907766990291</c:v>
                </c:pt>
                <c:pt idx="29">
                  <c:v>210.765269244669</c:v>
                </c:pt>
                <c:pt idx="30">
                  <c:v>215.458253087119</c:v>
                </c:pt>
                <c:pt idx="31">
                  <c:v>206.25510620915</c:v>
                </c:pt>
                <c:pt idx="32">
                  <c:v>204.263565891472</c:v>
                </c:pt>
                <c:pt idx="33">
                  <c:v>181.232492997198</c:v>
                </c:pt>
                <c:pt idx="34">
                  <c:v>182.623348611485</c:v>
                </c:pt>
                <c:pt idx="35">
                  <c:v>170.701533087521</c:v>
                </c:pt>
                <c:pt idx="36">
                  <c:v>180.229144967332</c:v>
                </c:pt>
                <c:pt idx="37">
                  <c:v>187.733793353913</c:v>
                </c:pt>
                <c:pt idx="38">
                  <c:v>200.832883126238</c:v>
                </c:pt>
                <c:pt idx="39">
                  <c:v>193.575293056807</c:v>
                </c:pt>
                <c:pt idx="40">
                  <c:v>190.073197180553</c:v>
                </c:pt>
                <c:pt idx="41">
                  <c:v>168.043219485395</c:v>
                </c:pt>
                <c:pt idx="42">
                  <c:v>173.709377901578</c:v>
                </c:pt>
                <c:pt idx="43">
                  <c:v>162.481577008106</c:v>
                </c:pt>
                <c:pt idx="44">
                  <c:v>176.20356862305</c:v>
                </c:pt>
                <c:pt idx="45">
                  <c:v>170.678806368576</c:v>
                </c:pt>
                <c:pt idx="46">
                  <c:v>157.479651978669</c:v>
                </c:pt>
                <c:pt idx="47">
                  <c:v>148.963567839196</c:v>
                </c:pt>
                <c:pt idx="48">
                  <c:v>157.643983859134</c:v>
                </c:pt>
                <c:pt idx="49">
                  <c:v>153.615061998541</c:v>
                </c:pt>
                <c:pt idx="50">
                  <c:v>167.308951454494</c:v>
                </c:pt>
                <c:pt idx="51">
                  <c:v>162.808430431802</c:v>
                </c:pt>
                <c:pt idx="53">
                  <c:v>167.958897711349</c:v>
                </c:pt>
                <c:pt idx="54">
                  <c:v>184.367981313448</c:v>
                </c:pt>
                <c:pt idx="55">
                  <c:v>174.292687336165</c:v>
                </c:pt>
                <c:pt idx="56">
                  <c:v>177.572275094271</c:v>
                </c:pt>
                <c:pt idx="57">
                  <c:v>165.241920924354</c:v>
                </c:pt>
                <c:pt idx="58">
                  <c:v>164.995458673932</c:v>
                </c:pt>
                <c:pt idx="60">
                  <c:v>162.975714152786</c:v>
                </c:pt>
                <c:pt idx="61">
                  <c:v>151.510318949343</c:v>
                </c:pt>
                <c:pt idx="62">
                  <c:v>143.642899350009</c:v>
                </c:pt>
                <c:pt idx="63">
                  <c:v>143.613406795225</c:v>
                </c:pt>
                <c:pt idx="64">
                  <c:v>134.502923976608</c:v>
                </c:pt>
                <c:pt idx="65">
                  <c:v>149.229412310834</c:v>
                </c:pt>
                <c:pt idx="66">
                  <c:v>151.663704581358</c:v>
                </c:pt>
                <c:pt idx="67">
                  <c:v>140.712290502793</c:v>
                </c:pt>
                <c:pt idx="68">
                  <c:v>139.773998657417</c:v>
                </c:pt>
                <c:pt idx="69">
                  <c:v>149.985853060454</c:v>
                </c:pt>
                <c:pt idx="70">
                  <c:v>140.536843098405</c:v>
                </c:pt>
                <c:pt idx="71">
                  <c:v>143.056975555349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6"/>
        <c:overlap val="100"/>
        <c:axId val="774854864"/>
        <c:axId val="915818222"/>
      </c:barChart>
      <c:dateAx>
        <c:axId val="77485486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915818222"/>
        <c:crosses val="autoZero"/>
        <c:auto val="1"/>
        <c:lblOffset val="100"/>
        <c:baseTimeUnit val="days"/>
      </c:dateAx>
      <c:valAx>
        <c:axId val="91581822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77485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latin typeface="Microsoft YaHei UI" panose="020B0503020204020204" charset="-122"/>
          <a:ea typeface="Microsoft YaHei UI" panose="020B0503020204020204" charset="-122"/>
          <a:cs typeface="Microsoft YaHei UI" panose="020B0503020204020204" charset="-122"/>
          <a:sym typeface="Microsoft YaHei UI" panose="020B0503020204020204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首日留存!$B$2</c:f>
              <c:strCache>
                <c:ptCount val="1"/>
                <c:pt idx="0">
                  <c:v>在线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首日留存!$B$3:$B$19</c:f>
              <c:numCache>
                <c:formatCode>0_ </c:formatCode>
                <c:ptCount val="17"/>
                <c:pt idx="1">
                  <c:v>47.2523064580827</c:v>
                </c:pt>
                <c:pt idx="2">
                  <c:v>23.1911567664136</c:v>
                </c:pt>
                <c:pt idx="3">
                  <c:v>33.7465391391895</c:v>
                </c:pt>
                <c:pt idx="4">
                  <c:v>34.9434548007983</c:v>
                </c:pt>
                <c:pt idx="5">
                  <c:v>32.1573195761913</c:v>
                </c:pt>
                <c:pt idx="6">
                  <c:v>32.1894778481013</c:v>
                </c:pt>
                <c:pt idx="7">
                  <c:v>17.7655677655678</c:v>
                </c:pt>
                <c:pt idx="8">
                  <c:v>22.4136005806488</c:v>
                </c:pt>
                <c:pt idx="9">
                  <c:v>22.6817621688232</c:v>
                </c:pt>
                <c:pt idx="10">
                  <c:v>26.3383884524027</c:v>
                </c:pt>
                <c:pt idx="11">
                  <c:v>13.5698418920685</c:v>
                </c:pt>
                <c:pt idx="12">
                  <c:v>17.5123679636315</c:v>
                </c:pt>
                <c:pt idx="13">
                  <c:v>25.7103706908986</c:v>
                </c:pt>
                <c:pt idx="14">
                  <c:v>17.5435587872136</c:v>
                </c:pt>
                <c:pt idx="15">
                  <c:v>12.2729389846297</c:v>
                </c:pt>
                <c:pt idx="16">
                  <c:v>8.0806695019893</c:v>
                </c:pt>
              </c:numCache>
            </c:numRef>
          </c:val>
        </c:ser>
        <c:ser>
          <c:idx val="1"/>
          <c:order val="1"/>
          <c:tx>
            <c:strRef>
              <c:f>首日留存!$C$2</c:f>
              <c:strCache>
                <c:ptCount val="1"/>
                <c:pt idx="0">
                  <c:v>今日内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首日留存!$C$3:$C$19</c:f>
              <c:numCache>
                <c:formatCode>0_ </c:formatCode>
                <c:ptCount val="17"/>
                <c:pt idx="0">
                  <c:v>1550</c:v>
                </c:pt>
                <c:pt idx="1">
                  <c:v>1005.04412354593</c:v>
                </c:pt>
                <c:pt idx="2">
                  <c:v>923.3195623046</c:v>
                </c:pt>
                <c:pt idx="3">
                  <c:v>850.490812987667</c:v>
                </c:pt>
                <c:pt idx="4">
                  <c:v>771.792076280582</c:v>
                </c:pt>
                <c:pt idx="5">
                  <c:v>745.780403468871</c:v>
                </c:pt>
                <c:pt idx="6">
                  <c:v>708.679456751055</c:v>
                </c:pt>
                <c:pt idx="7">
                  <c:v>682.234432234432</c:v>
                </c:pt>
                <c:pt idx="8">
                  <c:v>651.292501814527</c:v>
                </c:pt>
                <c:pt idx="9">
                  <c:v>633.537430683919</c:v>
                </c:pt>
                <c:pt idx="10">
                  <c:v>620.509775260369</c:v>
                </c:pt>
                <c:pt idx="11">
                  <c:v>618.946818241213</c:v>
                </c:pt>
                <c:pt idx="12">
                  <c:v>592.622676828453</c:v>
                </c:pt>
                <c:pt idx="13">
                  <c:v>554.226164719458</c:v>
                </c:pt>
                <c:pt idx="14">
                  <c:v>538.002469474551</c:v>
                </c:pt>
                <c:pt idx="15">
                  <c:v>519.485661055293</c:v>
                </c:pt>
                <c:pt idx="16">
                  <c:v>495.578954589107</c:v>
                </c:pt>
              </c:numCache>
            </c:numRef>
          </c:val>
        </c:ser>
        <c:ser>
          <c:idx val="2"/>
          <c:order val="2"/>
          <c:tx>
            <c:strRef>
              <c:f>首日留存!$D$2</c:f>
              <c:strCache>
                <c:ptCount val="1"/>
                <c:pt idx="0">
                  <c:v>1天前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首日留存!$D$3:$D$19</c:f>
              <c:numCache>
                <c:formatCode>0_ </c:formatCode>
                <c:ptCount val="17"/>
                <c:pt idx="1">
                  <c:v>497.703569995989</c:v>
                </c:pt>
                <c:pt idx="2">
                  <c:v>191.759714158106</c:v>
                </c:pt>
                <c:pt idx="3">
                  <c:v>165.80669519255</c:v>
                </c:pt>
                <c:pt idx="4">
                  <c:v>156.443565673738</c:v>
                </c:pt>
                <c:pt idx="5">
                  <c:v>121.005528743921</c:v>
                </c:pt>
                <c:pt idx="6">
                  <c:v>109.852979957806</c:v>
                </c:pt>
                <c:pt idx="7">
                  <c:v>130.952380952381</c:v>
                </c:pt>
                <c:pt idx="8">
                  <c:v>101.769862095919</c:v>
                </c:pt>
                <c:pt idx="9">
                  <c:v>92.5177141096734</c:v>
                </c:pt>
                <c:pt idx="10">
                  <c:v>95.7244655581948</c:v>
                </c:pt>
                <c:pt idx="11">
                  <c:v>90.5331242649941</c:v>
                </c:pt>
                <c:pt idx="12">
                  <c:v>81.344431073673</c:v>
                </c:pt>
                <c:pt idx="13">
                  <c:v>86.2974181451031</c:v>
                </c:pt>
                <c:pt idx="14">
                  <c:v>101.858965564549</c:v>
                </c:pt>
                <c:pt idx="15">
                  <c:v>88.2826535364961</c:v>
                </c:pt>
                <c:pt idx="16">
                  <c:v>90.5885581012485</c:v>
                </c:pt>
              </c:numCache>
            </c:numRef>
          </c:val>
        </c:ser>
        <c:ser>
          <c:idx val="3"/>
          <c:order val="3"/>
          <c:tx>
            <c:strRef>
              <c:f>首日留存!$E$2</c:f>
              <c:strCache>
                <c:ptCount val="1"/>
                <c:pt idx="0">
                  <c:v>2天前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首日留存!$E$3:$E$19</c:f>
              <c:numCache>
                <c:formatCode>0_ </c:formatCode>
                <c:ptCount val="17"/>
                <c:pt idx="2">
                  <c:v>411.72956677088</c:v>
                </c:pt>
                <c:pt idx="3">
                  <c:v>138.692423861062</c:v>
                </c:pt>
                <c:pt idx="4">
                  <c:v>115.657106955429</c:v>
                </c:pt>
                <c:pt idx="5">
                  <c:v>100.885708474326</c:v>
                </c:pt>
                <c:pt idx="6">
                  <c:v>75.5175369198312</c:v>
                </c:pt>
                <c:pt idx="7">
                  <c:v>65.2014652014652</c:v>
                </c:pt>
                <c:pt idx="8">
                  <c:v>85.0678354084082</c:v>
                </c:pt>
                <c:pt idx="9">
                  <c:v>58.0175600739372</c:v>
                </c:pt>
                <c:pt idx="10">
                  <c:v>54.0928192947195</c:v>
                </c:pt>
                <c:pt idx="11">
                  <c:v>53.671762707435</c:v>
                </c:pt>
                <c:pt idx="12">
                  <c:v>52.6407273699692</c:v>
                </c:pt>
                <c:pt idx="13">
                  <c:v>53.8799942304919</c:v>
                </c:pt>
                <c:pt idx="14">
                  <c:v>49.3346138016189</c:v>
                </c:pt>
                <c:pt idx="15">
                  <c:v>59.817685807439</c:v>
                </c:pt>
                <c:pt idx="16">
                  <c:v>56.7773357113459</c:v>
                </c:pt>
              </c:numCache>
            </c:numRef>
          </c:val>
        </c:ser>
        <c:ser>
          <c:idx val="4"/>
          <c:order val="4"/>
          <c:tx>
            <c:strRef>
              <c:f>首日留存!$F$2</c:f>
              <c:strCache>
                <c:ptCount val="1"/>
                <c:pt idx="0">
                  <c:v>3天前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首日留存!$F$3:$F$19</c:f>
              <c:numCache>
                <c:formatCode>0_ </c:formatCode>
                <c:ptCount val="17"/>
                <c:pt idx="3">
                  <c:v>361.263528819532</c:v>
                </c:pt>
                <c:pt idx="4">
                  <c:v>121.099120408012</c:v>
                </c:pt>
                <c:pt idx="5">
                  <c:v>101.286958451212</c:v>
                </c:pt>
                <c:pt idx="6">
                  <c:v>90.7436708860759</c:v>
                </c:pt>
                <c:pt idx="7">
                  <c:v>63.7362637362637</c:v>
                </c:pt>
                <c:pt idx="8">
                  <c:v>57.2022779297638</c:v>
                </c:pt>
                <c:pt idx="9">
                  <c:v>73.5366605052372</c:v>
                </c:pt>
                <c:pt idx="10">
                  <c:v>49.089469517023</c:v>
                </c:pt>
                <c:pt idx="11">
                  <c:v>42.1272703514961</c:v>
                </c:pt>
                <c:pt idx="12">
                  <c:v>44.5580960021393</c:v>
                </c:pt>
                <c:pt idx="13">
                  <c:v>46.7258041251983</c:v>
                </c:pt>
                <c:pt idx="14">
                  <c:v>37.3199341473453</c:v>
                </c:pt>
                <c:pt idx="15">
                  <c:v>37.437620600173</c:v>
                </c:pt>
                <c:pt idx="16">
                  <c:v>46.5701742351489</c:v>
                </c:pt>
              </c:numCache>
            </c:numRef>
          </c:val>
        </c:ser>
        <c:ser>
          <c:idx val="5"/>
          <c:order val="5"/>
          <c:tx>
            <c:strRef>
              <c:f>首日留存!$G$2</c:f>
              <c:strCache>
                <c:ptCount val="1"/>
                <c:pt idx="0">
                  <c:v>4天前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首日留存!$G$3:$G$19</c:f>
              <c:numCache>
                <c:formatCode>0_ </c:formatCode>
                <c:ptCount val="17"/>
                <c:pt idx="4">
                  <c:v>350.06467588144</c:v>
                </c:pt>
                <c:pt idx="5">
                  <c:v>107.678297368762</c:v>
                </c:pt>
                <c:pt idx="6">
                  <c:v>91.76555907173</c:v>
                </c:pt>
                <c:pt idx="7">
                  <c:v>74.5421245421246</c:v>
                </c:pt>
                <c:pt idx="8">
                  <c:v>62.5676958293786</c:v>
                </c:pt>
                <c:pt idx="9">
                  <c:v>48.5867221195317</c:v>
                </c:pt>
                <c:pt idx="10">
                  <c:v>61.3618368962787</c:v>
                </c:pt>
                <c:pt idx="11">
                  <c:v>44.1526198876258</c:v>
                </c:pt>
                <c:pt idx="12">
                  <c:v>38.5479342158043</c:v>
                </c:pt>
                <c:pt idx="13">
                  <c:v>46.9493725659887</c:v>
                </c:pt>
                <c:pt idx="14">
                  <c:v>40.2970229112361</c:v>
                </c:pt>
                <c:pt idx="15">
                  <c:v>33.105995076186</c:v>
                </c:pt>
                <c:pt idx="16">
                  <c:v>36.4693373576622</c:v>
                </c:pt>
              </c:numCache>
            </c:numRef>
          </c:val>
        </c:ser>
        <c:ser>
          <c:idx val="6"/>
          <c:order val="6"/>
          <c:tx>
            <c:strRef>
              <c:f>首日留存!$H$2</c:f>
              <c:strCache>
                <c:ptCount val="1"/>
                <c:pt idx="0">
                  <c:v>5天前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首日留存!$H$3:$H$19</c:f>
              <c:numCache>
                <c:formatCode>0_ </c:formatCode>
                <c:ptCount val="17"/>
                <c:pt idx="5">
                  <c:v>329.741498862817</c:v>
                </c:pt>
                <c:pt idx="6">
                  <c:v>109.239847046413</c:v>
                </c:pt>
                <c:pt idx="7">
                  <c:v>82.2344322344322</c:v>
                </c:pt>
                <c:pt idx="8">
                  <c:v>71.135056669086</c:v>
                </c:pt>
                <c:pt idx="9">
                  <c:v>53.3618299445471</c:v>
                </c:pt>
                <c:pt idx="10">
                  <c:v>42.575674523418</c:v>
                </c:pt>
                <c:pt idx="11">
                  <c:v>56.7097870116294</c:v>
                </c:pt>
                <c:pt idx="12">
                  <c:v>37.6153229041316</c:v>
                </c:pt>
                <c:pt idx="13">
                  <c:v>31.74671859224</c:v>
                </c:pt>
                <c:pt idx="14">
                  <c:v>34.1301961860337</c:v>
                </c:pt>
                <c:pt idx="15">
                  <c:v>39.7065673032138</c:v>
                </c:pt>
                <c:pt idx="16">
                  <c:v>33.3859239950611</c:v>
                </c:pt>
              </c:numCache>
            </c:numRef>
          </c:val>
        </c:ser>
        <c:ser>
          <c:idx val="7"/>
          <c:order val="7"/>
          <c:tx>
            <c:strRef>
              <c:f>首日留存!$I$2</c:f>
              <c:strCache>
                <c:ptCount val="1"/>
                <c:pt idx="0">
                  <c:v>6天前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首日留存!$I$3:$I$19</c:f>
              <c:numCache>
                <c:formatCode>0_ </c:formatCode>
                <c:ptCount val="17"/>
                <c:pt idx="5">
                  <c:v>11.4642850539006</c:v>
                </c:pt>
                <c:pt idx="6">
                  <c:v>332.011471518987</c:v>
                </c:pt>
                <c:pt idx="7">
                  <c:v>100.732600732601</c:v>
                </c:pt>
                <c:pt idx="8">
                  <c:v>79.8754955055552</c:v>
                </c:pt>
                <c:pt idx="9">
                  <c:v>67.9259088108441</c:v>
                </c:pt>
                <c:pt idx="10">
                  <c:v>53.5264023387539</c:v>
                </c:pt>
                <c:pt idx="11">
                  <c:v>43.7475499803998</c:v>
                </c:pt>
                <c:pt idx="12">
                  <c:v>54.1950795560904</c:v>
                </c:pt>
                <c:pt idx="13">
                  <c:v>38.6773402567431</c:v>
                </c:pt>
                <c:pt idx="14">
                  <c:v>32.003704211826</c:v>
                </c:pt>
                <c:pt idx="15">
                  <c:v>30.3213786679087</c:v>
                </c:pt>
                <c:pt idx="16">
                  <c:v>37.3199341473453</c:v>
                </c:pt>
              </c:numCache>
            </c:numRef>
          </c:val>
        </c:ser>
        <c:ser>
          <c:idx val="8"/>
          <c:order val="8"/>
          <c:tx>
            <c:strRef>
              <c:f>首日留存!$J$2</c:f>
              <c:strCache>
                <c:ptCount val="1"/>
                <c:pt idx="0">
                  <c:v>7天前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首日留存!$J$3:$J$19</c:f>
              <c:numCache>
                <c:formatCode>0_ </c:formatCode>
                <c:ptCount val="17"/>
                <c:pt idx="7">
                  <c:v>332.600732600733</c:v>
                </c:pt>
                <c:pt idx="8">
                  <c:v>101.337167104014</c:v>
                </c:pt>
                <c:pt idx="9">
                  <c:v>79.983056069008</c:v>
                </c:pt>
                <c:pt idx="10">
                  <c:v>67.7812290638894</c:v>
                </c:pt>
                <c:pt idx="11">
                  <c:v>46.5830393309813</c:v>
                </c:pt>
                <c:pt idx="12">
                  <c:v>43.2109907741677</c:v>
                </c:pt>
                <c:pt idx="13">
                  <c:v>49.8557622962642</c:v>
                </c:pt>
                <c:pt idx="14">
                  <c:v>37.7452325421869</c:v>
                </c:pt>
                <c:pt idx="15">
                  <c:v>31.0433162552399</c:v>
                </c:pt>
                <c:pt idx="16">
                  <c:v>30.7278090273014</c:v>
                </c:pt>
              </c:numCache>
            </c:numRef>
          </c:val>
        </c:ser>
        <c:ser>
          <c:idx val="9"/>
          <c:order val="9"/>
          <c:tx>
            <c:strRef>
              <c:f>首日留存!$K$2</c:f>
              <c:strCache>
                <c:ptCount val="1"/>
                <c:pt idx="0">
                  <c:v>8天前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首日留存!$K$3:$K$19</c:f>
              <c:numCache>
                <c:formatCode>0_ </c:formatCode>
                <c:ptCount val="17"/>
                <c:pt idx="8">
                  <c:v>317.338507062699</c:v>
                </c:pt>
                <c:pt idx="9">
                  <c:v>98.7253542821935</c:v>
                </c:pt>
                <c:pt idx="10">
                  <c:v>80.6200133991108</c:v>
                </c:pt>
                <c:pt idx="11">
                  <c:v>64.203580295309</c:v>
                </c:pt>
                <c:pt idx="12">
                  <c:v>43.9363551276909</c:v>
                </c:pt>
                <c:pt idx="13">
                  <c:v>41.1365931054378</c:v>
                </c:pt>
                <c:pt idx="14">
                  <c:v>51.567430374537</c:v>
                </c:pt>
                <c:pt idx="15">
                  <c:v>34.2404684277064</c:v>
                </c:pt>
                <c:pt idx="16">
                  <c:v>28.1760186582522</c:v>
                </c:pt>
              </c:numCache>
            </c:numRef>
          </c:val>
        </c:ser>
        <c:ser>
          <c:idx val="10"/>
          <c:order val="10"/>
          <c:tx>
            <c:strRef>
              <c:f>首日留存!$L$2</c:f>
              <c:strCache>
                <c:ptCount val="1"/>
                <c:pt idx="0">
                  <c:v>9天前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首日留存!$L$3:$L$19</c:f>
              <c:numCache>
                <c:formatCode>0_ </c:formatCode>
                <c:ptCount val="17"/>
                <c:pt idx="9">
                  <c:v>321.126001232286</c:v>
                </c:pt>
                <c:pt idx="10">
                  <c:v>94.2140203422864</c:v>
                </c:pt>
                <c:pt idx="11">
                  <c:v>77.3683522801516</c:v>
                </c:pt>
                <c:pt idx="12">
                  <c:v>60.8269822168739</c:v>
                </c:pt>
                <c:pt idx="13">
                  <c:v>44.9372565988749</c:v>
                </c:pt>
                <c:pt idx="14">
                  <c:v>39.1274523254219</c:v>
                </c:pt>
                <c:pt idx="15">
                  <c:v>49.6074256437554</c:v>
                </c:pt>
                <c:pt idx="16">
                  <c:v>30.5151598298806</c:v>
                </c:pt>
              </c:numCache>
            </c:numRef>
          </c:val>
        </c:ser>
        <c:ser>
          <c:idx val="11"/>
          <c:order val="11"/>
          <c:tx>
            <c:strRef>
              <c:f>首日留存!$M$2</c:f>
              <c:strCache>
                <c:ptCount val="1"/>
                <c:pt idx="0">
                  <c:v>10天前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首日留存!$M$3:$M$19</c:f>
              <c:numCache>
                <c:formatCode>0_ </c:formatCode>
                <c:ptCount val="17"/>
                <c:pt idx="10">
                  <c:v>304.165905353554</c:v>
                </c:pt>
                <c:pt idx="11">
                  <c:v>89.7229844505423</c:v>
                </c:pt>
                <c:pt idx="12">
                  <c:v>73.261799705843</c:v>
                </c:pt>
                <c:pt idx="13">
                  <c:v>62.5991634213183</c:v>
                </c:pt>
                <c:pt idx="14">
                  <c:v>43.8057346686788</c:v>
                </c:pt>
                <c:pt idx="15">
                  <c:v>39.6034333621665</c:v>
                </c:pt>
                <c:pt idx="16">
                  <c:v>46.6764988338592</c:v>
                </c:pt>
              </c:numCache>
            </c:numRef>
          </c:val>
        </c:ser>
        <c:ser>
          <c:idx val="12"/>
          <c:order val="12"/>
          <c:tx>
            <c:strRef>
              <c:f>首日留存!$N$2</c:f>
              <c:strCache>
                <c:ptCount val="1"/>
                <c:pt idx="0">
                  <c:v>11天前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首日留存!$N$3:$N$19</c:f>
              <c:numCache>
                <c:formatCode>0_ </c:formatCode>
                <c:ptCount val="17"/>
                <c:pt idx="11">
                  <c:v>308.663269306154</c:v>
                </c:pt>
                <c:pt idx="12">
                  <c:v>92.8466372509694</c:v>
                </c:pt>
                <c:pt idx="13">
                  <c:v>69.9769219674023</c:v>
                </c:pt>
                <c:pt idx="14">
                  <c:v>60.1797228700782</c:v>
                </c:pt>
                <c:pt idx="15">
                  <c:v>43.5225231219642</c:v>
                </c:pt>
                <c:pt idx="16">
                  <c:v>35.4060913705584</c:v>
                </c:pt>
              </c:numCache>
            </c:numRef>
          </c:val>
        </c:ser>
        <c:ser>
          <c:idx val="13"/>
          <c:order val="13"/>
          <c:tx>
            <c:strRef>
              <c:f>首日留存!$O$2</c:f>
              <c:strCache>
                <c:ptCount val="1"/>
                <c:pt idx="0">
                  <c:v>12天前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首日留存!$O$3:$O$19</c:f>
              <c:numCache>
                <c:formatCode>0_ </c:formatCode>
                <c:ptCount val="17"/>
                <c:pt idx="12">
                  <c:v>316.880599</c:v>
                </c:pt>
                <c:pt idx="13">
                  <c:v>90.992355401702</c:v>
                </c:pt>
                <c:pt idx="14">
                  <c:v>71.4501303333791</c:v>
                </c:pt>
                <c:pt idx="15">
                  <c:v>57.5487391043982</c:v>
                </c:pt>
                <c:pt idx="16">
                  <c:v>41.7855672931815</c:v>
                </c:pt>
              </c:numCache>
            </c:numRef>
          </c:val>
        </c:ser>
        <c:ser>
          <c:idx val="14"/>
          <c:order val="14"/>
          <c:tx>
            <c:strRef>
              <c:f>首日留存!$P$2</c:f>
              <c:strCache>
                <c:ptCount val="1"/>
                <c:pt idx="0">
                  <c:v>13天前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首日留存!$P$3:$P$19</c:f>
              <c:numCache>
                <c:formatCode>0_ </c:formatCode>
                <c:ptCount val="17"/>
                <c:pt idx="13">
                  <c:v>306.288763882879</c:v>
                </c:pt>
                <c:pt idx="14">
                  <c:v>88.6747153244615</c:v>
                </c:pt>
                <c:pt idx="15">
                  <c:v>74.5658393772041</c:v>
                </c:pt>
                <c:pt idx="16">
                  <c:v>64.3263822197832</c:v>
                </c:pt>
              </c:numCache>
            </c:numRef>
          </c:val>
        </c:ser>
        <c:ser>
          <c:idx val="15"/>
          <c:order val="15"/>
          <c:tx>
            <c:strRef>
              <c:f>首日留存!$Q$2</c:f>
              <c:strCache>
                <c:ptCount val="1"/>
                <c:pt idx="0">
                  <c:v>14天前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首日留存!$Q$3:$Q$19</c:f>
              <c:numCache>
                <c:formatCode>0_ </c:formatCode>
                <c:ptCount val="17"/>
                <c:pt idx="14">
                  <c:v>306.959116476883</c:v>
                </c:pt>
                <c:pt idx="15">
                  <c:v>91.9954754141992</c:v>
                </c:pt>
                <c:pt idx="16">
                  <c:v>67.0908217862533</c:v>
                </c:pt>
              </c:numCache>
            </c:numRef>
          </c:val>
        </c:ser>
        <c:ser>
          <c:idx val="16"/>
          <c:order val="16"/>
          <c:tx>
            <c:strRef>
              <c:f>首日留存!$R$2</c:f>
              <c:strCache>
                <c:ptCount val="1"/>
                <c:pt idx="0">
                  <c:v>15天前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首日留存!$R$3:$R$19</c:f>
              <c:numCache>
                <c:formatCode>0_ </c:formatCode>
                <c:ptCount val="17"/>
                <c:pt idx="15">
                  <c:v>306.92660855679</c:v>
                </c:pt>
                <c:pt idx="16">
                  <c:v>89.4189875154342</c:v>
                </c:pt>
              </c:numCache>
            </c:numRef>
          </c:val>
        </c:ser>
        <c:ser>
          <c:idx val="17"/>
          <c:order val="17"/>
          <c:tx>
            <c:strRef>
              <c:f>首日留存!$S$2</c:f>
              <c:strCache>
                <c:ptCount val="1"/>
                <c:pt idx="0">
                  <c:v>16天前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首日留存!$S$3:$S$19</c:f>
              <c:numCache>
                <c:formatCode>0_ </c:formatCode>
                <c:ptCount val="17"/>
                <c:pt idx="16">
                  <c:v>308.128687062697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772646121"/>
        <c:axId val="321969277"/>
      </c:barChart>
      <c:dateAx>
        <c:axId val="77264612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21969277"/>
        <c:crosses val="autoZero"/>
        <c:auto val="1"/>
        <c:lblOffset val="100"/>
        <c:baseTimeUnit val="days"/>
      </c:dateAx>
      <c:valAx>
        <c:axId val="32196927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264612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solidFill>
                  <a:srgbClr val="C00000"/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首日</a:t>
            </a:r>
            <a:r>
              <a:rPr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注册账号的最后登录情况（不是日活）</a:t>
            </a:r>
            <a:endParaRPr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数据包含初始账号，没有进行过数据筛选</a:t>
            </a:r>
            <a:endParaRPr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统计：壁吧专楼吧，墨墨、</a:t>
            </a:r>
            <a:r>
              <a:rPr lang="en-US" altLang="zh-CN"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otter</a:t>
            </a:r>
            <a:r>
              <a:rPr altLang="en-US"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、</a:t>
            </a:r>
            <a:r>
              <a:rPr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个二个一</a:t>
            </a:r>
            <a:endParaRPr>
              <a:solidFill>
                <a:schemeClr val="bg1">
                  <a:lumMod val="7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</c:rich>
      </c:tx>
      <c:layout>
        <c:manualLayout>
          <c:xMode val="edge"/>
          <c:yMode val="edge"/>
          <c:x val="0.513861240138612"/>
          <c:y val="0.003714710252600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75938096247615"/>
          <c:y val="0.0871986292987394"/>
          <c:w val="0.818373259840294"/>
          <c:h val="0.795973565047118"/>
        </c:manualLayout>
      </c:layout>
      <c:barChart>
        <c:barDir val="col"/>
        <c:grouping val="clustered"/>
        <c:varyColors val="0"/>
        <c:ser>
          <c:idx val="2"/>
          <c:order val="2"/>
          <c:tx>
            <c:strRef>
              <c:f>Sheet1!$G$1</c:f>
              <c:strCache>
                <c:ptCount val="1"/>
                <c:pt idx="0">
                  <c:v>绝区零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accent3">
                        <a:lumMod val="50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Sheet1!$C$2:$C$14</c:f>
              <c:strCache>
                <c:ptCount val="13"/>
                <c:pt idx="0">
                  <c:v>开服1天</c:v>
                </c:pt>
                <c:pt idx="1">
                  <c:v>开服2天</c:v>
                </c:pt>
                <c:pt idx="2">
                  <c:v>开服3天</c:v>
                </c:pt>
                <c:pt idx="3">
                  <c:v>开服4天</c:v>
                </c:pt>
                <c:pt idx="4">
                  <c:v>开服5天</c:v>
                </c:pt>
                <c:pt idx="5">
                  <c:v>开服6天</c:v>
                </c:pt>
                <c:pt idx="6">
                  <c:v>开服7天</c:v>
                </c:pt>
                <c:pt idx="7">
                  <c:v>开服8天</c:v>
                </c:pt>
                <c:pt idx="8">
                  <c:v>开服9天</c:v>
                </c:pt>
                <c:pt idx="9">
                  <c:v>开服10天</c:v>
                </c:pt>
                <c:pt idx="10">
                  <c:v>开服11天</c:v>
                </c:pt>
                <c:pt idx="11">
                  <c:v>开服12天</c:v>
                </c:pt>
                <c:pt idx="12">
                  <c:v>开服13天</c:v>
                </c:pt>
              </c:strCache>
            </c:strRef>
          </c:cat>
          <c:val>
            <c:numRef>
              <c:f>Sheet1!$G$2:$G$14</c:f>
              <c:numCache>
                <c:formatCode>0"."0,"万"</c:formatCode>
                <c:ptCount val="13"/>
                <c:pt idx="0">
                  <c:v>15500000</c:v>
                </c:pt>
                <c:pt idx="1">
                  <c:v>12341094.6072528</c:v>
                </c:pt>
                <c:pt idx="2">
                  <c:v>11411882.7780008</c:v>
                </c:pt>
                <c:pt idx="3">
                  <c:v>10678676.5689816</c:v>
                </c:pt>
                <c:pt idx="4">
                  <c:v>10069918.3728088</c:v>
                </c:pt>
                <c:pt idx="5">
                  <c:v>9630202.06075205</c:v>
                </c:pt>
                <c:pt idx="6">
                  <c:v>9197745.21611135</c:v>
                </c:pt>
                <c:pt idx="7">
                  <c:v>8655359.29345646</c:v>
                </c:pt>
                <c:pt idx="8">
                  <c:v>8278904.05459656</c:v>
                </c:pt>
                <c:pt idx="9">
                  <c:v>7893115.2147732</c:v>
                </c:pt>
                <c:pt idx="10">
                  <c:v>7447176.50207415</c:v>
                </c:pt>
                <c:pt idx="11">
                  <c:v>6920346.58102503</c:v>
                </c:pt>
                <c:pt idx="12">
                  <c:v>6106249.16365584</c:v>
                </c:pt>
              </c:numCache>
            </c:numRef>
          </c:val>
        </c:ser>
        <c:ser>
          <c:idx val="3"/>
          <c:order val="3"/>
          <c:tx>
            <c:strRef>
              <c:f>Sheet1!$H$1</c:f>
              <c:strCache>
                <c:ptCount val="1"/>
                <c:pt idx="0">
                  <c:v>鸣潮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accent4">
                        <a:lumMod val="50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Sheet1!$C$2:$C$14</c:f>
              <c:strCache>
                <c:ptCount val="13"/>
                <c:pt idx="0">
                  <c:v>开服1天</c:v>
                </c:pt>
                <c:pt idx="1">
                  <c:v>开服2天</c:v>
                </c:pt>
                <c:pt idx="2">
                  <c:v>开服3天</c:v>
                </c:pt>
                <c:pt idx="3">
                  <c:v>开服4天</c:v>
                </c:pt>
                <c:pt idx="4">
                  <c:v>开服5天</c:v>
                </c:pt>
                <c:pt idx="5">
                  <c:v>开服6天</c:v>
                </c:pt>
                <c:pt idx="6">
                  <c:v>开服7天</c:v>
                </c:pt>
                <c:pt idx="7">
                  <c:v>开服8天</c:v>
                </c:pt>
                <c:pt idx="8">
                  <c:v>开服9天</c:v>
                </c:pt>
                <c:pt idx="9">
                  <c:v>开服10天</c:v>
                </c:pt>
                <c:pt idx="10">
                  <c:v>开服11天</c:v>
                </c:pt>
                <c:pt idx="11">
                  <c:v>开服12天</c:v>
                </c:pt>
                <c:pt idx="12">
                  <c:v>开服13天</c:v>
                </c:pt>
              </c:strCache>
            </c:strRef>
          </c:cat>
          <c:val>
            <c:numRef>
              <c:f>Sheet1!$H$2:$H$14</c:f>
              <c:numCache>
                <c:formatCode>0"."0,"万"</c:formatCode>
                <c:ptCount val="13"/>
                <c:pt idx="0">
                  <c:v>8600000</c:v>
                </c:pt>
                <c:pt idx="1">
                  <c:v>7051546.35994035</c:v>
                </c:pt>
                <c:pt idx="2">
                  <c:v>6616642.97696696</c:v>
                </c:pt>
                <c:pt idx="3">
                  <c:v>6265037.68027788</c:v>
                </c:pt>
                <c:pt idx="4">
                  <c:v>5814212.72335842</c:v>
                </c:pt>
                <c:pt idx="5">
                  <c:v>5512695.53279712</c:v>
                </c:pt>
                <c:pt idx="6">
                  <c:v>5245409.34647009</c:v>
                </c:pt>
                <c:pt idx="7">
                  <c:v>4973979.36386262</c:v>
                </c:pt>
                <c:pt idx="8">
                  <c:v>4711021.43999147</c:v>
                </c:pt>
                <c:pt idx="9">
                  <c:v>4490760.88866477</c:v>
                </c:pt>
                <c:pt idx="10">
                  <c:v>4188029.65100977</c:v>
                </c:pt>
                <c:pt idx="11">
                  <c:v>3877252.8041902</c:v>
                </c:pt>
                <c:pt idx="12">
                  <c:v>3036743.38944761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3"/>
        <c:overlap val="0"/>
        <c:axId val="800933586"/>
        <c:axId val="748655046"/>
      </c:barChart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绝区零</c:v>
                </c:pt>
              </c:strCache>
            </c:strRef>
          </c:tx>
          <c:spPr>
            <a:ln w="28575" cap="rnd">
              <a:solidFill>
                <a:srgbClr val="F2BA02"/>
              </a:solidFill>
              <a:round/>
            </a:ln>
            <a:effectLst/>
          </c:spPr>
          <c:marker>
            <c:symbol val="none"/>
          </c:marker>
          <c:dLbls>
            <c:dLbl>
              <c:idx val="12"/>
              <c:layout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accent3"/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Sheet1!$C$2:$C$14</c:f>
              <c:strCache>
                <c:ptCount val="13"/>
                <c:pt idx="0">
                  <c:v>开服1天</c:v>
                </c:pt>
                <c:pt idx="1">
                  <c:v>开服2天</c:v>
                </c:pt>
                <c:pt idx="2">
                  <c:v>开服3天</c:v>
                </c:pt>
                <c:pt idx="3">
                  <c:v>开服4天</c:v>
                </c:pt>
                <c:pt idx="4">
                  <c:v>开服5天</c:v>
                </c:pt>
                <c:pt idx="5">
                  <c:v>开服6天</c:v>
                </c:pt>
                <c:pt idx="6">
                  <c:v>开服7天</c:v>
                </c:pt>
                <c:pt idx="7">
                  <c:v>开服8天</c:v>
                </c:pt>
                <c:pt idx="8">
                  <c:v>开服9天</c:v>
                </c:pt>
                <c:pt idx="9">
                  <c:v>开服10天</c:v>
                </c:pt>
                <c:pt idx="10">
                  <c:v>开服11天</c:v>
                </c:pt>
                <c:pt idx="11">
                  <c:v>开服12天</c:v>
                </c:pt>
                <c:pt idx="12">
                  <c:v>开服13天</c:v>
                </c:pt>
              </c:strCache>
            </c:strRef>
          </c:cat>
          <c:val>
            <c:numRef>
              <c:f>Sheet1!$E$2:$E$14</c:f>
              <c:numCache>
                <c:formatCode>0.0%</c:formatCode>
                <c:ptCount val="13"/>
                <c:pt idx="0">
                  <c:v>1</c:v>
                </c:pt>
                <c:pt idx="1">
                  <c:v>0.796199652080828</c:v>
                </c:pt>
                <c:pt idx="2">
                  <c:v>0.736250501806506</c:v>
                </c:pt>
                <c:pt idx="3">
                  <c:v>0.68894687541817</c:v>
                </c:pt>
                <c:pt idx="4">
                  <c:v>0.649672153084438</c:v>
                </c:pt>
                <c:pt idx="5">
                  <c:v>0.621303358758197</c:v>
                </c:pt>
                <c:pt idx="6">
                  <c:v>0.593402917168474</c:v>
                </c:pt>
                <c:pt idx="7">
                  <c:v>0.558410276997191</c:v>
                </c:pt>
                <c:pt idx="8">
                  <c:v>0.534122842232036</c:v>
                </c:pt>
                <c:pt idx="9">
                  <c:v>0.509233239662787</c:v>
                </c:pt>
                <c:pt idx="10">
                  <c:v>0.480463000133816</c:v>
                </c:pt>
                <c:pt idx="11">
                  <c:v>0.446473972969357</c:v>
                </c:pt>
                <c:pt idx="12">
                  <c:v>0.393951558945538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鸣潮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0.013271400132714"/>
                  <c:y val="0.0100840336134454"/>
                </c:manualLayout>
              </c:layout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0.0017695200176952"/>
                  <c:y val="-0.0312035661218425"/>
                </c:manualLayout>
              </c:layout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accent4"/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Sheet1!$C$2:$C$14</c:f>
              <c:strCache>
                <c:ptCount val="13"/>
                <c:pt idx="0">
                  <c:v>开服1天</c:v>
                </c:pt>
                <c:pt idx="1">
                  <c:v>开服2天</c:v>
                </c:pt>
                <c:pt idx="2">
                  <c:v>开服3天</c:v>
                </c:pt>
                <c:pt idx="3">
                  <c:v>开服4天</c:v>
                </c:pt>
                <c:pt idx="4">
                  <c:v>开服5天</c:v>
                </c:pt>
                <c:pt idx="5">
                  <c:v>开服6天</c:v>
                </c:pt>
                <c:pt idx="6">
                  <c:v>开服7天</c:v>
                </c:pt>
                <c:pt idx="7">
                  <c:v>开服8天</c:v>
                </c:pt>
                <c:pt idx="8">
                  <c:v>开服9天</c:v>
                </c:pt>
                <c:pt idx="9">
                  <c:v>开服10天</c:v>
                </c:pt>
                <c:pt idx="10">
                  <c:v>开服11天</c:v>
                </c:pt>
                <c:pt idx="11">
                  <c:v>开服12天</c:v>
                </c:pt>
                <c:pt idx="12">
                  <c:v>开服13天</c:v>
                </c:pt>
              </c:strCache>
            </c:strRef>
          </c:cat>
          <c:val>
            <c:numRef>
              <c:f>Sheet1!$F$2:$F$14</c:f>
              <c:numCache>
                <c:formatCode>0.0%</c:formatCode>
                <c:ptCount val="13"/>
                <c:pt idx="0">
                  <c:v>1</c:v>
                </c:pt>
                <c:pt idx="1">
                  <c:v>0.819947251155855</c:v>
                </c:pt>
                <c:pt idx="2">
                  <c:v>0.769377090344995</c:v>
                </c:pt>
                <c:pt idx="3">
                  <c:v>0.728492753520684</c:v>
                </c:pt>
                <c:pt idx="4">
                  <c:v>0.676071246902142</c:v>
                </c:pt>
                <c:pt idx="5">
                  <c:v>0.641011108464781</c:v>
                </c:pt>
                <c:pt idx="6">
                  <c:v>0.609931319356987</c:v>
                </c:pt>
                <c:pt idx="7">
                  <c:v>0.578369693472398</c:v>
                </c:pt>
                <c:pt idx="8">
                  <c:v>0.547793190696683</c:v>
                </c:pt>
                <c:pt idx="9">
                  <c:v>0.52218149868195</c:v>
                </c:pt>
                <c:pt idx="10">
                  <c:v>0.48698019197788</c:v>
                </c:pt>
                <c:pt idx="11">
                  <c:v>0.450843349324442</c:v>
                </c:pt>
                <c:pt idx="12">
                  <c:v>0.353109696447397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0"/>
        <c:axId val="58203894"/>
        <c:axId val="656323005"/>
      </c:lineChart>
      <c:catAx>
        <c:axId val="5820389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656323005"/>
        <c:crosses val="autoZero"/>
        <c:auto val="1"/>
        <c:lblAlgn val="ctr"/>
        <c:lblOffset val="100"/>
        <c:noMultiLvlLbl val="0"/>
      </c:catAx>
      <c:valAx>
        <c:axId val="65632300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  <a:r>
                  <a:t>最后登录累计百分比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58203894"/>
        <c:crosses val="autoZero"/>
        <c:crossBetween val="between"/>
      </c:valAx>
      <c:catAx>
        <c:axId val="800933586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748655046"/>
        <c:crosses val="autoZero"/>
        <c:auto val="1"/>
        <c:lblAlgn val="ctr"/>
        <c:lblOffset val="100"/>
        <c:noMultiLvlLbl val="0"/>
      </c:catAx>
      <c:valAx>
        <c:axId val="748655046"/>
        <c:scaling>
          <c:orientation val="minMax"/>
        </c:scaling>
        <c:delete val="0"/>
        <c:axPos val="r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  <a:r>
                  <a:t>最后登录累计账号总量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&quot;.&quot;0,&quot;万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800933586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latin typeface="Microsoft YaHei UI" panose="020B0503020204020204" charset="-122"/>
          <a:ea typeface="Microsoft YaHei UI" panose="020B0503020204020204" charset="-122"/>
          <a:cs typeface="Microsoft YaHei UI" panose="020B0503020204020204" charset="-122"/>
          <a:sym typeface="Microsoft YaHei UI" panose="020B0503020204020204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1017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noFill/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100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100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15</xdr:col>
      <xdr:colOff>508000</xdr:colOff>
      <xdr:row>2</xdr:row>
      <xdr:rowOff>107950</xdr:rowOff>
    </xdr:from>
    <xdr:to>
      <xdr:col>33</xdr:col>
      <xdr:colOff>303530</xdr:colOff>
      <xdr:row>33</xdr:row>
      <xdr:rowOff>64770</xdr:rowOff>
    </xdr:to>
    <xdr:graphicFrame>
      <xdr:nvGraphicFramePr>
        <xdr:cNvPr id="2" name="图表 1"/>
        <xdr:cNvGraphicFramePr/>
      </xdr:nvGraphicFramePr>
      <xdr:xfrm>
        <a:off x="9762490" y="450850"/>
        <a:ext cx="12436475" cy="52717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477520</xdr:colOff>
      <xdr:row>3</xdr:row>
      <xdr:rowOff>40640</xdr:rowOff>
    </xdr:from>
    <xdr:to>
      <xdr:col>33</xdr:col>
      <xdr:colOff>532765</xdr:colOff>
      <xdr:row>32</xdr:row>
      <xdr:rowOff>48260</xdr:rowOff>
    </xdr:to>
    <xdr:graphicFrame>
      <xdr:nvGraphicFramePr>
        <xdr:cNvPr id="4" name="图表 3"/>
        <xdr:cNvGraphicFramePr/>
      </xdr:nvGraphicFramePr>
      <xdr:xfrm>
        <a:off x="9732010" y="554990"/>
        <a:ext cx="12696190" cy="49796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482600</xdr:colOff>
      <xdr:row>33</xdr:row>
      <xdr:rowOff>151130</xdr:rowOff>
    </xdr:from>
    <xdr:to>
      <xdr:col>33</xdr:col>
      <xdr:colOff>278130</xdr:colOff>
      <xdr:row>64</xdr:row>
      <xdr:rowOff>107950</xdr:rowOff>
    </xdr:to>
    <xdr:graphicFrame>
      <xdr:nvGraphicFramePr>
        <xdr:cNvPr id="3" name="图表 2"/>
        <xdr:cNvGraphicFramePr/>
      </xdr:nvGraphicFramePr>
      <xdr:xfrm>
        <a:off x="9737090" y="5808980"/>
        <a:ext cx="12436475" cy="52717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157480</xdr:colOff>
      <xdr:row>111</xdr:row>
      <xdr:rowOff>104140</xdr:rowOff>
    </xdr:from>
    <xdr:to>
      <xdr:col>19</xdr:col>
      <xdr:colOff>524510</xdr:colOff>
      <xdr:row>144</xdr:row>
      <xdr:rowOff>113665</xdr:rowOff>
    </xdr:to>
    <xdr:graphicFrame>
      <xdr:nvGraphicFramePr>
        <xdr:cNvPr id="3" name="图表 2"/>
        <xdr:cNvGraphicFramePr/>
      </xdr:nvGraphicFramePr>
      <xdr:xfrm>
        <a:off x="3729990" y="19135090"/>
        <a:ext cx="13565505" cy="56673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27</xdr:col>
      <xdr:colOff>173355</xdr:colOff>
      <xdr:row>1</xdr:row>
      <xdr:rowOff>69850</xdr:rowOff>
    </xdr:from>
    <xdr:to>
      <xdr:col>41</xdr:col>
      <xdr:colOff>332105</xdr:colOff>
      <xdr:row>30</xdr:row>
      <xdr:rowOff>143510</xdr:rowOff>
    </xdr:to>
    <xdr:graphicFrame>
      <xdr:nvGraphicFramePr>
        <xdr:cNvPr id="2" name="图表 1"/>
        <xdr:cNvGraphicFramePr/>
      </xdr:nvGraphicFramePr>
      <xdr:xfrm>
        <a:off x="26319480" y="260350"/>
        <a:ext cx="9759950" cy="53219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11</xdr:col>
      <xdr:colOff>304800</xdr:colOff>
      <xdr:row>5</xdr:row>
      <xdr:rowOff>85725</xdr:rowOff>
    </xdr:from>
    <xdr:to>
      <xdr:col>25</xdr:col>
      <xdr:colOff>605790</xdr:colOff>
      <xdr:row>40</xdr:row>
      <xdr:rowOff>91440</xdr:rowOff>
    </xdr:to>
    <xdr:graphicFrame>
      <xdr:nvGraphicFramePr>
        <xdr:cNvPr id="2" name="图表 1"/>
        <xdr:cNvGraphicFramePr/>
      </xdr:nvGraphicFramePr>
      <xdr:xfrm>
        <a:off x="7384415" y="942975"/>
        <a:ext cx="9786620" cy="60064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577215</xdr:colOff>
      <xdr:row>0</xdr:row>
      <xdr:rowOff>117475</xdr:rowOff>
    </xdr:from>
    <xdr:to>
      <xdr:col>21</xdr:col>
      <xdr:colOff>236220</xdr:colOff>
      <xdr:row>30</xdr:row>
      <xdr:rowOff>169545</xdr:rowOff>
    </xdr:to>
    <xdr:graphicFrame>
      <xdr:nvGraphicFramePr>
        <xdr:cNvPr id="2" name="图表 1"/>
        <xdr:cNvGraphicFramePr/>
      </xdr:nvGraphicFramePr>
      <xdr:xfrm>
        <a:off x="6998335" y="117475"/>
        <a:ext cx="8094345" cy="51955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19</xdr:col>
      <xdr:colOff>132080</xdr:colOff>
      <xdr:row>0</xdr:row>
      <xdr:rowOff>170180</xdr:rowOff>
    </xdr:from>
    <xdr:to>
      <xdr:col>28</xdr:col>
      <xdr:colOff>461645</xdr:colOff>
      <xdr:row>37</xdr:row>
      <xdr:rowOff>62230</xdr:rowOff>
    </xdr:to>
    <xdr:graphicFrame>
      <xdr:nvGraphicFramePr>
        <xdr:cNvPr id="2" name="图表 1"/>
        <xdr:cNvGraphicFramePr/>
      </xdr:nvGraphicFramePr>
      <xdr:xfrm>
        <a:off x="9860280" y="170180"/>
        <a:ext cx="5621655" cy="62357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79375</xdr:colOff>
      <xdr:row>0</xdr:row>
      <xdr:rowOff>109220</xdr:rowOff>
    </xdr:from>
    <xdr:to>
      <xdr:col>22</xdr:col>
      <xdr:colOff>530860</xdr:colOff>
      <xdr:row>28</xdr:row>
      <xdr:rowOff>177165</xdr:rowOff>
    </xdr:to>
    <xdr:graphicFrame>
      <xdr:nvGraphicFramePr>
        <xdr:cNvPr id="2" name="图表 1"/>
        <xdr:cNvGraphicFramePr/>
      </xdr:nvGraphicFramePr>
      <xdr:xfrm>
        <a:off x="7328535" y="109220"/>
        <a:ext cx="9937115" cy="48628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328295</xdr:colOff>
      <xdr:row>29</xdr:row>
      <xdr:rowOff>106680</xdr:rowOff>
    </xdr:from>
    <xdr:to>
      <xdr:col>23</xdr:col>
      <xdr:colOff>170180</xdr:colOff>
      <xdr:row>57</xdr:row>
      <xdr:rowOff>174625</xdr:rowOff>
    </xdr:to>
    <xdr:graphicFrame>
      <xdr:nvGraphicFramePr>
        <xdr:cNvPr id="4" name="图表 3"/>
        <xdr:cNvGraphicFramePr/>
      </xdr:nvGraphicFramePr>
      <xdr:xfrm>
        <a:off x="7577455" y="5078730"/>
        <a:ext cx="10005060" cy="48653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0.18543095185431</cdr:x>
      <cdr:y>0.120604259534423</cdr:y>
    </cdr:from>
    <cdr:to>
      <cdr:x>0.750718867507189</cdr:x>
      <cdr:y>0.235884101040119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1597025" y="618490"/>
          <a:ext cx="4868545" cy="591185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p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举例，这个</a:t>
          </a:r>
          <a:r>
            <a:rPr lang="en-US" altLang="zh-CN">
              <a:solidFill>
                <a:schemeClr val="accent4"/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82%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说明有</a:t>
          </a:r>
          <a:r>
            <a:rPr lang="en-US" altLang="zh-CN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18%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的账号最后登录时间在</a:t>
          </a:r>
          <a:r>
            <a:rPr lang="en-US" altLang="zh-CN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13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天前，</a:t>
          </a:r>
          <a:endParaRPr lang="zh-CN" altLang="en-US">
            <a:latin typeface="Microsoft YaHei UI" panose="020B0503020204020204" charset="-122"/>
            <a:ea typeface="Microsoft YaHei UI" panose="020B0503020204020204" charset="-122"/>
            <a:cs typeface="Microsoft YaHei UI" panose="020B0503020204020204" charset="-122"/>
          </a:endParaRPr>
        </a:p>
        <a:p>
          <a:r>
            <a:rPr lang="en-US" altLang="zh-CN">
              <a:solidFill>
                <a:schemeClr val="accent4"/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82%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为</a:t>
          </a:r>
          <a:r>
            <a:rPr lang="en-US" altLang="zh-CN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“12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天前</a:t>
          </a:r>
          <a:r>
            <a:rPr lang="en-US" altLang="zh-CN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~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今日内</a:t>
          </a:r>
          <a:r>
            <a:rPr lang="en-US" altLang="zh-CN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”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合计登录过的账号总比例</a:t>
          </a:r>
          <a:endParaRPr lang="en-US" altLang="zh-CN">
            <a:latin typeface="Microsoft YaHei UI" panose="020B0503020204020204" charset="-122"/>
            <a:ea typeface="Microsoft YaHei UI" panose="020B0503020204020204" charset="-122"/>
            <a:cs typeface="Microsoft YaHei UI" panose="020B0503020204020204" charset="-122"/>
          </a:endParaRP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0.18543095185431</cdr:x>
      <cdr:y>0.120604259534423</cdr:y>
    </cdr:from>
    <cdr:to>
      <cdr:x>0.750718867507189</cdr:x>
      <cdr:y>0.235884101040119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1597025" y="618490"/>
          <a:ext cx="4868545" cy="591185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举例，这个</a:t>
          </a:r>
          <a:r>
            <a:rPr lang="en-US" altLang="zh-CN">
              <a:solidFill>
                <a:schemeClr val="accent4"/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79.5%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说明有</a:t>
          </a:r>
          <a:r>
            <a:rPr lang="en-US" altLang="zh-CN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20.5%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的账号最后登录时间在</a:t>
          </a:r>
          <a:r>
            <a:rPr lang="en-US" altLang="zh-CN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12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天前，</a:t>
          </a:r>
          <a:endParaRPr lang="zh-CN" altLang="en-US">
            <a:latin typeface="Microsoft YaHei UI" panose="020B0503020204020204" charset="-122"/>
            <a:ea typeface="Microsoft YaHei UI" panose="020B0503020204020204" charset="-122"/>
            <a:cs typeface="Microsoft YaHei UI" panose="020B0503020204020204" charset="-122"/>
          </a:endParaRPr>
        </a:p>
        <a:p>
          <a:r>
            <a:rPr lang="en-US" altLang="zh-CN">
              <a:solidFill>
                <a:schemeClr val="accent4"/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79.5%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为</a:t>
          </a:r>
          <a:r>
            <a:rPr lang="en-US" altLang="zh-CN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“11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天前</a:t>
          </a:r>
          <a:r>
            <a:rPr lang="en-US" altLang="zh-CN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~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今日内</a:t>
          </a:r>
          <a:r>
            <a:rPr lang="en-US" altLang="zh-CN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”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合计登录过的账号总比例</a:t>
          </a:r>
          <a:endParaRPr lang="en-US" altLang="zh-CN">
            <a:latin typeface="Microsoft YaHei UI" panose="020B0503020204020204" charset="-122"/>
            <a:ea typeface="Microsoft YaHei UI" panose="020B0503020204020204" charset="-122"/>
            <a:cs typeface="Microsoft YaHei UI" panose="020B0503020204020204" charset="-122"/>
          </a:endParaRPr>
        </a:p>
      </cdr:txBody>
    </cdr:sp>
  </cdr:relSizeAnchor>
</c:userShape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92"/>
  <sheetViews>
    <sheetView topLeftCell="A42" workbookViewId="0">
      <selection activeCell="D59" sqref="D59"/>
    </sheetView>
  </sheetViews>
  <sheetFormatPr defaultColWidth="9" defaultRowHeight="13.5"/>
  <cols>
    <col min="1" max="1" width="7.66666666666667" customWidth="1"/>
    <col min="2" max="2" width="6.66666666666667" style="15" customWidth="1"/>
    <col min="3" max="4" width="6.66666666666667" customWidth="1"/>
    <col min="5" max="5" width="8.66666666666667" customWidth="1"/>
    <col min="6" max="6" width="4.66666666666667" customWidth="1"/>
    <col min="7" max="8" width="5.66666666666667" customWidth="1"/>
    <col min="9" max="9" width="3.66666666666667" customWidth="1"/>
    <col min="10" max="12" width="8.66666666666667" customWidth="1"/>
    <col min="13" max="13" width="6.66666666666667" style="12" customWidth="1"/>
    <col min="14" max="14" width="15.225" customWidth="1"/>
    <col min="15" max="15" width="17.5583333333333" customWidth="1"/>
    <col min="17" max="17" width="12.8916666666667"/>
  </cols>
  <sheetData>
    <row r="1" spans="4:15">
      <c r="D1" t="s">
        <v>0</v>
      </c>
      <c r="E1" t="s">
        <v>1</v>
      </c>
      <c r="N1" t="s">
        <v>2</v>
      </c>
      <c r="O1" t="s">
        <v>3</v>
      </c>
    </row>
    <row r="2" spans="1:15">
      <c r="A2" s="5">
        <v>45475</v>
      </c>
      <c r="B2" s="15">
        <v>0.375</v>
      </c>
      <c r="C2" s="15">
        <f>A2+B2</f>
        <v>45475.375</v>
      </c>
      <c r="D2">
        <v>0</v>
      </c>
      <c r="E2">
        <v>0</v>
      </c>
      <c r="M2" s="15">
        <v>0.375</v>
      </c>
      <c r="N2">
        <v>0</v>
      </c>
      <c r="O2">
        <v>0</v>
      </c>
    </row>
    <row r="3" spans="1:15">
      <c r="A3" s="5">
        <v>45475</v>
      </c>
      <c r="B3" s="15">
        <v>0.396527777777778</v>
      </c>
      <c r="C3" s="15">
        <f t="shared" ref="C3:C34" si="0">A3+B3</f>
        <v>45475.3965277778</v>
      </c>
      <c r="D3">
        <v>34.5</v>
      </c>
      <c r="E3">
        <v>20</v>
      </c>
      <c r="G3">
        <f>(C3-C2)*1440</f>
        <v>30.9999999962747</v>
      </c>
      <c r="H3">
        <f>D3-D2</f>
        <v>34.5</v>
      </c>
      <c r="I3">
        <f>E3-E2</f>
        <v>20</v>
      </c>
      <c r="J3" s="20">
        <f>H3/G3</f>
        <v>1.11290322594019</v>
      </c>
      <c r="K3" s="20">
        <f>I3/G3</f>
        <v>0.64516129040011</v>
      </c>
      <c r="L3" s="20"/>
      <c r="M3" s="15">
        <v>0.381944444444444</v>
      </c>
      <c r="N3" s="21">
        <f>J3*10</f>
        <v>11.1290322594019</v>
      </c>
      <c r="O3" s="21">
        <f>K3*10</f>
        <v>6.4516129040011</v>
      </c>
    </row>
    <row r="4" spans="1:15">
      <c r="A4" s="5">
        <v>45475</v>
      </c>
      <c r="B4" s="15">
        <v>0.406944444444444</v>
      </c>
      <c r="C4" s="15">
        <f t="shared" si="0"/>
        <v>45475.4069444444</v>
      </c>
      <c r="D4">
        <v>45.1</v>
      </c>
      <c r="E4">
        <v>26</v>
      </c>
      <c r="G4" s="6">
        <f t="shared" ref="G4:G28" si="1">(C4-C3)*1440</f>
        <v>15.0000000069849</v>
      </c>
      <c r="H4">
        <f t="shared" ref="H4:H28" si="2">D4-D3</f>
        <v>10.6</v>
      </c>
      <c r="I4">
        <f t="shared" ref="I4:I28" si="3">E4-E3</f>
        <v>6</v>
      </c>
      <c r="J4" s="20">
        <f t="shared" ref="J4:J28" si="4">H4/G4</f>
        <v>0.706666666337599</v>
      </c>
      <c r="K4" s="20">
        <f t="shared" ref="K4:K28" si="5">I4/G4</f>
        <v>0.399999999813735</v>
      </c>
      <c r="L4" s="20"/>
      <c r="M4" s="15">
        <v>0.388888888888889</v>
      </c>
      <c r="N4" s="21">
        <f>J3*10</f>
        <v>11.1290322594019</v>
      </c>
      <c r="O4" s="21">
        <f>K3*10</f>
        <v>6.4516129040011</v>
      </c>
    </row>
    <row r="5" spans="1:15">
      <c r="A5" s="5">
        <v>45475</v>
      </c>
      <c r="B5" s="15">
        <v>0.409722222222222</v>
      </c>
      <c r="C5" s="15">
        <f t="shared" si="0"/>
        <v>45475.4097222222</v>
      </c>
      <c r="D5">
        <v>47.7</v>
      </c>
      <c r="E5">
        <v>27</v>
      </c>
      <c r="G5" s="6">
        <f t="shared" si="1"/>
        <v>3.99999999208376</v>
      </c>
      <c r="H5">
        <f t="shared" si="2"/>
        <v>2.6</v>
      </c>
      <c r="I5">
        <f t="shared" si="3"/>
        <v>1</v>
      </c>
      <c r="J5" s="20">
        <f t="shared" si="4"/>
        <v>0.650000001286389</v>
      </c>
      <c r="K5" s="20">
        <f t="shared" si="5"/>
        <v>0.250000000494765</v>
      </c>
      <c r="L5" s="20"/>
      <c r="M5" s="15">
        <v>0.395833333333333</v>
      </c>
      <c r="N5" s="21">
        <f>J3*10</f>
        <v>11.1290322594019</v>
      </c>
      <c r="O5" s="21">
        <f>K3*10</f>
        <v>6.4516129040011</v>
      </c>
    </row>
    <row r="6" spans="1:15">
      <c r="A6" s="5">
        <v>45475</v>
      </c>
      <c r="B6" s="15">
        <v>0.413194444444444</v>
      </c>
      <c r="C6" s="15">
        <f t="shared" si="0"/>
        <v>45475.4131944444</v>
      </c>
      <c r="D6">
        <v>51.2</v>
      </c>
      <c r="E6">
        <v>29</v>
      </c>
      <c r="G6" s="6">
        <f t="shared" si="1"/>
        <v>5.00000000582077</v>
      </c>
      <c r="H6">
        <f t="shared" si="2"/>
        <v>3.5</v>
      </c>
      <c r="I6">
        <f t="shared" si="3"/>
        <v>2</v>
      </c>
      <c r="J6" s="20">
        <f t="shared" si="4"/>
        <v>0.699999999185093</v>
      </c>
      <c r="K6" s="20">
        <f t="shared" si="5"/>
        <v>0.399999999534339</v>
      </c>
      <c r="L6" s="20"/>
      <c r="M6" s="15">
        <v>0.402777777777778</v>
      </c>
      <c r="N6" s="21">
        <f>J3+J4*9</f>
        <v>7.47290322297858</v>
      </c>
      <c r="O6" s="21">
        <f>K3+K4*9</f>
        <v>4.24516128872373</v>
      </c>
    </row>
    <row r="7" spans="1:15">
      <c r="A7" s="5">
        <v>45475</v>
      </c>
      <c r="B7" s="15">
        <v>0.416666666666667</v>
      </c>
      <c r="C7" s="15">
        <f t="shared" si="0"/>
        <v>45475.4166666667</v>
      </c>
      <c r="D7">
        <v>54.4</v>
      </c>
      <c r="E7">
        <v>31</v>
      </c>
      <c r="G7" s="6">
        <f t="shared" si="1"/>
        <v>4.99999999534339</v>
      </c>
      <c r="H7">
        <f t="shared" si="2"/>
        <v>3.2</v>
      </c>
      <c r="I7">
        <f t="shared" si="3"/>
        <v>2</v>
      </c>
      <c r="J7" s="20">
        <f t="shared" si="4"/>
        <v>0.640000000596046</v>
      </c>
      <c r="K7" s="20">
        <f t="shared" si="5"/>
        <v>0.400000000372529</v>
      </c>
      <c r="L7" s="20"/>
      <c r="M7" s="15">
        <v>0.409722222222222</v>
      </c>
      <c r="N7" s="21">
        <f>J4*6+J5*4</f>
        <v>6.84000000317115</v>
      </c>
      <c r="O7" s="21">
        <f>K4*6+K5*4</f>
        <v>3.40000000086147</v>
      </c>
    </row>
    <row r="8" spans="1:15">
      <c r="A8" s="5">
        <v>45475</v>
      </c>
      <c r="B8" s="15">
        <v>0.421527777777778</v>
      </c>
      <c r="C8" s="15">
        <f t="shared" si="0"/>
        <v>45475.4215277778</v>
      </c>
      <c r="D8">
        <v>58</v>
      </c>
      <c r="E8">
        <v>33</v>
      </c>
      <c r="G8" s="6">
        <f t="shared" si="1"/>
        <v>7.00000000186265</v>
      </c>
      <c r="H8">
        <f t="shared" si="2"/>
        <v>3.6</v>
      </c>
      <c r="I8">
        <f t="shared" si="3"/>
        <v>2</v>
      </c>
      <c r="J8" s="20">
        <f t="shared" si="4"/>
        <v>0.514285714148867</v>
      </c>
      <c r="K8" s="20">
        <f t="shared" si="5"/>
        <v>0.285714285638259</v>
      </c>
      <c r="L8" s="20"/>
      <c r="M8" s="15">
        <v>0.416666666666667</v>
      </c>
      <c r="N8" s="21">
        <f>J6*5+J7*5</f>
        <v>6.6999999989057</v>
      </c>
      <c r="O8" s="21">
        <f>K6*5+K7*5</f>
        <v>3.99999999953434</v>
      </c>
    </row>
    <row r="9" spans="1:15">
      <c r="A9" s="5">
        <v>45475</v>
      </c>
      <c r="B9" s="15">
        <v>0.424305555555556</v>
      </c>
      <c r="C9" s="15">
        <f t="shared" si="0"/>
        <v>45475.4243055556</v>
      </c>
      <c r="D9">
        <v>59.4</v>
      </c>
      <c r="E9">
        <v>35</v>
      </c>
      <c r="G9" s="6">
        <f t="shared" si="1"/>
        <v>4.00000000256114</v>
      </c>
      <c r="H9">
        <f t="shared" si="2"/>
        <v>1.4</v>
      </c>
      <c r="I9">
        <f t="shared" si="3"/>
        <v>2</v>
      </c>
      <c r="J9" s="20">
        <f t="shared" si="4"/>
        <v>0.3499999997759</v>
      </c>
      <c r="K9" s="20">
        <f t="shared" si="5"/>
        <v>0.499999999679858</v>
      </c>
      <c r="L9" s="20"/>
      <c r="M9" s="15">
        <v>0.423611111111111</v>
      </c>
      <c r="N9" s="21">
        <f>J8*7+J9*3</f>
        <v>4.64999999836977</v>
      </c>
      <c r="O9" s="21">
        <f>K8*7+K9*3</f>
        <v>3.49999999850739</v>
      </c>
    </row>
    <row r="10" spans="1:15">
      <c r="A10" s="5">
        <v>45475</v>
      </c>
      <c r="B10" s="15">
        <v>0.427083333333333</v>
      </c>
      <c r="C10" s="15">
        <f t="shared" si="0"/>
        <v>45475.4270833333</v>
      </c>
      <c r="D10">
        <v>60.5</v>
      </c>
      <c r="E10">
        <v>36</v>
      </c>
      <c r="G10" s="6">
        <f t="shared" si="1"/>
        <v>4.00000000256114</v>
      </c>
      <c r="H10">
        <f t="shared" si="2"/>
        <v>1.1</v>
      </c>
      <c r="I10">
        <f t="shared" si="3"/>
        <v>1</v>
      </c>
      <c r="J10" s="20">
        <f t="shared" si="4"/>
        <v>0.274999999823922</v>
      </c>
      <c r="K10" s="20">
        <f t="shared" si="5"/>
        <v>0.249999999839929</v>
      </c>
      <c r="L10" s="20"/>
      <c r="M10" s="15">
        <v>0.430555555555556</v>
      </c>
      <c r="N10" s="21">
        <f>J9+J10*4+J11*5</f>
        <v>2.94999999942083</v>
      </c>
      <c r="O10" s="21">
        <f>K9+K10*4+K11*5</f>
        <v>3.16666666609429</v>
      </c>
    </row>
    <row r="11" spans="1:15">
      <c r="A11" s="5">
        <v>45475</v>
      </c>
      <c r="B11" s="15">
        <v>0.43125</v>
      </c>
      <c r="C11" s="15">
        <f t="shared" si="0"/>
        <v>45475.43125</v>
      </c>
      <c r="D11">
        <v>62.3</v>
      </c>
      <c r="E11">
        <v>38</v>
      </c>
      <c r="G11" s="6">
        <f t="shared" si="1"/>
        <v>5.99999999860302</v>
      </c>
      <c r="H11">
        <f t="shared" si="2"/>
        <v>1.8</v>
      </c>
      <c r="I11">
        <f t="shared" si="3"/>
        <v>2</v>
      </c>
      <c r="J11" s="20">
        <f t="shared" si="4"/>
        <v>0.300000000069849</v>
      </c>
      <c r="K11" s="20">
        <f t="shared" si="5"/>
        <v>0.333333333410944</v>
      </c>
      <c r="L11" s="20"/>
      <c r="M11" s="15">
        <v>0.4375</v>
      </c>
      <c r="N11" s="21">
        <f>J11+J12*4+J13*5</f>
        <v>3.10000000094878</v>
      </c>
      <c r="O11" s="21">
        <f>K11+K12*4+K13*5</f>
        <v>2.33333333370198</v>
      </c>
    </row>
    <row r="12" spans="1:15">
      <c r="A12" s="5">
        <v>45475</v>
      </c>
      <c r="B12" s="15">
        <v>0.434027777777778</v>
      </c>
      <c r="C12" s="15">
        <f t="shared" si="0"/>
        <v>45475.4340277778</v>
      </c>
      <c r="D12">
        <v>63.4</v>
      </c>
      <c r="E12">
        <v>39</v>
      </c>
      <c r="G12" s="6">
        <f t="shared" si="1"/>
        <v>4.00000000256114</v>
      </c>
      <c r="H12">
        <f t="shared" si="2"/>
        <v>1.1</v>
      </c>
      <c r="I12">
        <f t="shared" si="3"/>
        <v>1</v>
      </c>
      <c r="J12" s="20">
        <f t="shared" si="4"/>
        <v>0.274999999823922</v>
      </c>
      <c r="K12" s="20">
        <f t="shared" si="5"/>
        <v>0.249999999839929</v>
      </c>
      <c r="L12" s="20"/>
      <c r="M12" s="15">
        <v>0.444444444444444</v>
      </c>
      <c r="N12" s="21">
        <f>J14*5+J15*5</f>
        <v>3.59999999937137</v>
      </c>
      <c r="O12" s="21">
        <f>K14*5+K15*5</f>
        <v>3.00000000069849</v>
      </c>
    </row>
    <row r="13" spans="1:15">
      <c r="A13" s="5">
        <v>45475</v>
      </c>
      <c r="B13" s="15">
        <v>0.4375</v>
      </c>
      <c r="C13" s="15">
        <f t="shared" si="0"/>
        <v>45475.4375</v>
      </c>
      <c r="D13">
        <v>65.1</v>
      </c>
      <c r="E13">
        <v>40</v>
      </c>
      <c r="G13" s="6">
        <f t="shared" si="1"/>
        <v>4.99999999534339</v>
      </c>
      <c r="H13">
        <f t="shared" si="2"/>
        <v>1.7</v>
      </c>
      <c r="I13">
        <f t="shared" si="3"/>
        <v>1</v>
      </c>
      <c r="J13" s="20">
        <f t="shared" si="4"/>
        <v>0.34000000031665</v>
      </c>
      <c r="K13" s="20">
        <f t="shared" si="5"/>
        <v>0.200000000186265</v>
      </c>
      <c r="L13" s="20"/>
      <c r="M13" s="15">
        <v>0.451388888888889</v>
      </c>
      <c r="N13" s="21">
        <f>J16*6+J17*4</f>
        <v>3.69999999946449</v>
      </c>
      <c r="O13" s="21">
        <f>K16*6+K17*4</f>
        <v>6.99999999901047</v>
      </c>
    </row>
    <row r="14" spans="1:15">
      <c r="A14" s="5">
        <v>45475</v>
      </c>
      <c r="B14" s="15">
        <v>0.440972222222222</v>
      </c>
      <c r="C14" s="15">
        <f t="shared" si="0"/>
        <v>45475.4409722222</v>
      </c>
      <c r="D14">
        <v>66.8</v>
      </c>
      <c r="E14">
        <v>42</v>
      </c>
      <c r="G14" s="6">
        <f t="shared" si="1"/>
        <v>4.99999999534339</v>
      </c>
      <c r="H14">
        <f t="shared" si="2"/>
        <v>1.7</v>
      </c>
      <c r="I14">
        <f t="shared" si="3"/>
        <v>2</v>
      </c>
      <c r="J14" s="20">
        <f t="shared" si="4"/>
        <v>0.34000000031665</v>
      </c>
      <c r="K14" s="20">
        <f t="shared" si="5"/>
        <v>0.400000000372529</v>
      </c>
      <c r="L14" s="20"/>
      <c r="M14" s="15">
        <v>0.458333333333333</v>
      </c>
      <c r="N14" s="21">
        <f>J18*5+J19*5</f>
        <v>4.75000000227591</v>
      </c>
      <c r="O14" s="21">
        <f>K18*5+K19*5</f>
        <v>12.5000000069267</v>
      </c>
    </row>
    <row r="15" spans="1:15">
      <c r="A15" s="5">
        <v>45475</v>
      </c>
      <c r="B15" s="15">
        <v>0.444444444444444</v>
      </c>
      <c r="C15" s="15">
        <f t="shared" si="0"/>
        <v>45475.4444444444</v>
      </c>
      <c r="D15">
        <v>68.7</v>
      </c>
      <c r="E15">
        <v>43</v>
      </c>
      <c r="G15" s="6">
        <f t="shared" si="1"/>
        <v>5.00000000582077</v>
      </c>
      <c r="H15">
        <f t="shared" si="2"/>
        <v>1.90000000000001</v>
      </c>
      <c r="I15">
        <f t="shared" si="3"/>
        <v>1</v>
      </c>
      <c r="J15" s="20">
        <f t="shared" si="4"/>
        <v>0.379999999557624</v>
      </c>
      <c r="K15" s="20">
        <f t="shared" si="5"/>
        <v>0.199999999767169</v>
      </c>
      <c r="L15" s="20"/>
      <c r="M15" s="15">
        <v>0.465277777777778</v>
      </c>
      <c r="N15" s="21">
        <f>J19*5+J20*5</f>
        <v>4.13333333357975</v>
      </c>
      <c r="O15" s="21">
        <f>K19*5+K20*5</f>
        <v>9.50000000064028</v>
      </c>
    </row>
    <row r="16" spans="1:15">
      <c r="A16" s="5">
        <v>45475</v>
      </c>
      <c r="B16" s="15">
        <v>0.448611111111111</v>
      </c>
      <c r="C16" s="15">
        <f t="shared" si="0"/>
        <v>45475.4486111111</v>
      </c>
      <c r="D16">
        <v>70.8</v>
      </c>
      <c r="E16">
        <v>47</v>
      </c>
      <c r="G16" s="6">
        <f t="shared" si="1"/>
        <v>5.99999999860302</v>
      </c>
      <c r="H16">
        <f t="shared" si="2"/>
        <v>2.09999999999999</v>
      </c>
      <c r="I16">
        <f t="shared" si="3"/>
        <v>4</v>
      </c>
      <c r="J16" s="20">
        <f t="shared" si="4"/>
        <v>0.350000000081489</v>
      </c>
      <c r="K16" s="20">
        <f t="shared" si="5"/>
        <v>0.666666666821887</v>
      </c>
      <c r="L16" s="20"/>
      <c r="M16" s="15">
        <v>0.472222222222222</v>
      </c>
      <c r="N16" s="21">
        <f>J20+J21*4+J22*5</f>
        <v>4.91666666796858</v>
      </c>
      <c r="O16" s="21">
        <f>K20+K21*4+K22*5</f>
        <v>11.000000001688</v>
      </c>
    </row>
    <row r="17" spans="1:15">
      <c r="A17" s="5">
        <v>45475</v>
      </c>
      <c r="B17" s="15">
        <v>0.451388888888889</v>
      </c>
      <c r="C17" s="15">
        <f t="shared" si="0"/>
        <v>45475.4513888889</v>
      </c>
      <c r="D17">
        <v>72.4</v>
      </c>
      <c r="E17">
        <v>50</v>
      </c>
      <c r="G17" s="6">
        <f t="shared" si="1"/>
        <v>4.00000000256114</v>
      </c>
      <c r="H17">
        <f t="shared" si="2"/>
        <v>1.60000000000001</v>
      </c>
      <c r="I17">
        <f t="shared" si="3"/>
        <v>3</v>
      </c>
      <c r="J17" s="20">
        <f t="shared" si="4"/>
        <v>0.399999999743889</v>
      </c>
      <c r="K17" s="20">
        <f t="shared" si="5"/>
        <v>0.749999999519787</v>
      </c>
      <c r="L17" s="20"/>
      <c r="M17" s="15">
        <v>0.479166666666667</v>
      </c>
      <c r="N17" s="21">
        <f>J23*5+J24*5</f>
        <v>5.39999999937135</v>
      </c>
      <c r="O17" s="21">
        <f>K23*5+K24*5</f>
        <v>9</v>
      </c>
    </row>
    <row r="18" spans="1:15">
      <c r="A18" s="5">
        <v>45475</v>
      </c>
      <c r="B18" s="15">
        <v>0.454861111111111</v>
      </c>
      <c r="C18" s="15">
        <f t="shared" si="0"/>
        <v>45475.4548611111</v>
      </c>
      <c r="D18">
        <v>75.1</v>
      </c>
      <c r="E18">
        <v>58</v>
      </c>
      <c r="G18" s="6">
        <f t="shared" si="1"/>
        <v>4.99999999534339</v>
      </c>
      <c r="H18">
        <f t="shared" si="2"/>
        <v>2.69999999999999</v>
      </c>
      <c r="I18">
        <f t="shared" si="3"/>
        <v>8</v>
      </c>
      <c r="J18" s="20">
        <f t="shared" si="4"/>
        <v>0.540000000502912</v>
      </c>
      <c r="K18" s="20">
        <f t="shared" si="5"/>
        <v>1.60000000149012</v>
      </c>
      <c r="L18" s="20"/>
      <c r="M18" s="15">
        <v>0.486111111111111</v>
      </c>
      <c r="N18" s="21">
        <f>J25*6+J26*4</f>
        <v>6.39999999922002</v>
      </c>
      <c r="O18" s="21">
        <f>K25*6+K26*4</f>
        <v>10.9999999990687</v>
      </c>
    </row>
    <row r="19" spans="1:15">
      <c r="A19" s="5">
        <v>45475</v>
      </c>
      <c r="B19" s="15">
        <v>0.461805555555556</v>
      </c>
      <c r="C19" s="15">
        <f t="shared" si="0"/>
        <v>45475.4618055556</v>
      </c>
      <c r="D19">
        <v>79.2</v>
      </c>
      <c r="E19">
        <v>67</v>
      </c>
      <c r="G19" s="6">
        <f t="shared" si="1"/>
        <v>10.0000000011642</v>
      </c>
      <c r="H19">
        <f t="shared" si="2"/>
        <v>4.10000000000001</v>
      </c>
      <c r="I19">
        <f t="shared" si="3"/>
        <v>9</v>
      </c>
      <c r="J19" s="20">
        <f t="shared" si="4"/>
        <v>0.409999999952271</v>
      </c>
      <c r="K19" s="20">
        <f t="shared" si="5"/>
        <v>0.899999999895226</v>
      </c>
      <c r="L19" s="20"/>
      <c r="M19" s="15">
        <v>0.493055555555556</v>
      </c>
      <c r="N19" s="21">
        <f>J27*5+J28*5</f>
        <v>6.51666666385329</v>
      </c>
      <c r="O19" s="21">
        <f>K27*5+K28*5</f>
        <v>11.8333333277066</v>
      </c>
    </row>
    <row r="20" spans="1:15">
      <c r="A20" s="5">
        <v>45475</v>
      </c>
      <c r="B20" s="15">
        <v>0.465972222222222</v>
      </c>
      <c r="C20" s="15">
        <f t="shared" si="0"/>
        <v>45475.4659722222</v>
      </c>
      <c r="D20">
        <v>81.7</v>
      </c>
      <c r="E20">
        <v>73</v>
      </c>
      <c r="G20" s="6">
        <f t="shared" si="1"/>
        <v>5.99999999860302</v>
      </c>
      <c r="H20">
        <f t="shared" si="2"/>
        <v>2.5</v>
      </c>
      <c r="I20">
        <f t="shared" si="3"/>
        <v>6</v>
      </c>
      <c r="J20" s="20">
        <f t="shared" si="4"/>
        <v>0.416666666763679</v>
      </c>
      <c r="K20" s="20">
        <f t="shared" si="5"/>
        <v>1.00000000023283</v>
      </c>
      <c r="L20" s="20"/>
      <c r="M20" s="15">
        <v>0.5</v>
      </c>
      <c r="N20" s="21">
        <f>J28+J29*6+J30*3</f>
        <v>5.98333333472643</v>
      </c>
      <c r="O20" s="21">
        <f>K28+K29*6+K30*3</f>
        <v>9.16666666880095</v>
      </c>
    </row>
    <row r="21" spans="1:15">
      <c r="A21" s="5">
        <v>45475</v>
      </c>
      <c r="B21" s="15">
        <v>0.46875</v>
      </c>
      <c r="C21" s="15">
        <f t="shared" si="0"/>
        <v>45475.46875</v>
      </c>
      <c r="D21">
        <v>83.6</v>
      </c>
      <c r="E21">
        <v>78</v>
      </c>
      <c r="G21" s="6">
        <f t="shared" si="1"/>
        <v>4.00000000256114</v>
      </c>
      <c r="H21">
        <f t="shared" si="2"/>
        <v>1.89999999999999</v>
      </c>
      <c r="I21">
        <f t="shared" si="3"/>
        <v>5</v>
      </c>
      <c r="J21" s="20">
        <f t="shared" si="4"/>
        <v>0.474999999695862</v>
      </c>
      <c r="K21" s="20">
        <f t="shared" si="5"/>
        <v>1.24999999919964</v>
      </c>
      <c r="L21" s="20"/>
      <c r="M21" s="15">
        <v>0.506944444444444</v>
      </c>
      <c r="N21" s="21">
        <f>J31*5+J32*5</f>
        <v>6.39999999883586</v>
      </c>
      <c r="O21" s="21">
        <f>K31*5+K32*5</f>
        <v>10.9999999997672</v>
      </c>
    </row>
    <row r="22" spans="1:15">
      <c r="A22" s="5">
        <v>45475</v>
      </c>
      <c r="B22" s="15">
        <v>0.472222222222222</v>
      </c>
      <c r="C22" s="15">
        <f t="shared" si="0"/>
        <v>45475.4722222222</v>
      </c>
      <c r="D22">
        <v>86.2</v>
      </c>
      <c r="E22">
        <v>83</v>
      </c>
      <c r="G22" s="6">
        <f t="shared" si="1"/>
        <v>4.99999999534339</v>
      </c>
      <c r="H22">
        <f t="shared" si="2"/>
        <v>2.60000000000001</v>
      </c>
      <c r="I22">
        <f t="shared" si="3"/>
        <v>5</v>
      </c>
      <c r="J22" s="20">
        <f t="shared" si="4"/>
        <v>0.52000000048429</v>
      </c>
      <c r="K22" s="20">
        <f t="shared" si="5"/>
        <v>1.00000000093132</v>
      </c>
      <c r="L22" s="20"/>
      <c r="M22" s="15">
        <v>0.513888888888889</v>
      </c>
      <c r="N22" s="21">
        <f>J33*5+J34*5</f>
        <v>6.3416666677925</v>
      </c>
      <c r="O22" s="21">
        <f>K33*5+K34*5</f>
        <v>7.91666666945578</v>
      </c>
    </row>
    <row r="23" spans="1:15">
      <c r="A23" s="5">
        <v>45475</v>
      </c>
      <c r="B23" s="15">
        <v>0.475694444444444</v>
      </c>
      <c r="C23" s="15">
        <f t="shared" si="0"/>
        <v>45475.4756944444</v>
      </c>
      <c r="D23">
        <v>88.9</v>
      </c>
      <c r="E23">
        <v>87</v>
      </c>
      <c r="G23" s="6">
        <f t="shared" si="1"/>
        <v>5.00000000582077</v>
      </c>
      <c r="H23">
        <f t="shared" si="2"/>
        <v>2.7</v>
      </c>
      <c r="I23">
        <f t="shared" si="3"/>
        <v>4</v>
      </c>
      <c r="J23" s="20">
        <f t="shared" si="4"/>
        <v>0.539999999371357</v>
      </c>
      <c r="K23" s="20">
        <f t="shared" si="5"/>
        <v>0.799999999068677</v>
      </c>
      <c r="L23" s="20"/>
      <c r="M23" s="15">
        <v>0.520833333333333</v>
      </c>
      <c r="N23" s="21">
        <f>J34*7+J35*3</f>
        <v>6.35833333109572</v>
      </c>
      <c r="O23" s="21">
        <f>K34*7+K35*3</f>
        <v>6.0833333311845</v>
      </c>
    </row>
    <row r="24" spans="1:15">
      <c r="A24" s="5">
        <v>45475</v>
      </c>
      <c r="B24" s="15">
        <v>0.479166666666667</v>
      </c>
      <c r="C24" s="15">
        <f t="shared" si="0"/>
        <v>45475.4791666667</v>
      </c>
      <c r="D24">
        <v>91.6</v>
      </c>
      <c r="E24">
        <v>92</v>
      </c>
      <c r="G24" s="6">
        <f t="shared" si="1"/>
        <v>4.99999999534339</v>
      </c>
      <c r="H24">
        <f t="shared" si="2"/>
        <v>2.69999999999999</v>
      </c>
      <c r="I24">
        <f t="shared" si="3"/>
        <v>5</v>
      </c>
      <c r="J24" s="20">
        <f t="shared" si="4"/>
        <v>0.540000000502912</v>
      </c>
      <c r="K24" s="20">
        <f t="shared" si="5"/>
        <v>1.00000000093132</v>
      </c>
      <c r="L24" s="20"/>
      <c r="M24" s="15">
        <v>0.527777777777778</v>
      </c>
      <c r="N24" s="21">
        <f>J36*5+J37*5</f>
        <v>5.31666666993019</v>
      </c>
      <c r="O24" s="21">
        <f>K36*5+K37*5</f>
        <v>3.66666666891736</v>
      </c>
    </row>
    <row r="25" spans="1:15">
      <c r="A25" s="5">
        <v>45475</v>
      </c>
      <c r="B25" s="15">
        <v>0.483333333333333</v>
      </c>
      <c r="C25" s="15">
        <f t="shared" si="0"/>
        <v>45475.4833333333</v>
      </c>
      <c r="D25">
        <v>95.4</v>
      </c>
      <c r="E25">
        <v>99</v>
      </c>
      <c r="G25" s="6">
        <f t="shared" si="1"/>
        <v>5.99999999860302</v>
      </c>
      <c r="H25">
        <f t="shared" si="2"/>
        <v>3.80000000000001</v>
      </c>
      <c r="I25">
        <f t="shared" si="3"/>
        <v>7</v>
      </c>
      <c r="J25" s="20">
        <f t="shared" si="4"/>
        <v>0.633333333480794</v>
      </c>
      <c r="K25" s="20">
        <f t="shared" si="5"/>
        <v>1.1666666669383</v>
      </c>
      <c r="L25" s="20"/>
      <c r="M25" s="15">
        <v>0.534722222222222</v>
      </c>
      <c r="N25" s="21">
        <f>J37+J38*6+J39*3</f>
        <v>4.65476190516142</v>
      </c>
      <c r="O25" s="21">
        <f>K37+K38*6+K39*3</f>
        <v>4.40476190525291</v>
      </c>
    </row>
    <row r="26" spans="1:15">
      <c r="A26" s="5">
        <v>45475</v>
      </c>
      <c r="B26" s="15">
        <v>0.486111111111111</v>
      </c>
      <c r="C26" s="15">
        <f t="shared" si="0"/>
        <v>45475.4861111111</v>
      </c>
      <c r="D26">
        <v>98</v>
      </c>
      <c r="E26">
        <v>103</v>
      </c>
      <c r="G26" s="6">
        <f t="shared" si="1"/>
        <v>4.00000000256114</v>
      </c>
      <c r="H26">
        <f t="shared" si="2"/>
        <v>2.59999999999999</v>
      </c>
      <c r="I26">
        <f t="shared" si="3"/>
        <v>4</v>
      </c>
      <c r="J26" s="20">
        <f t="shared" si="4"/>
        <v>0.649999999583813</v>
      </c>
      <c r="K26" s="20">
        <f t="shared" si="5"/>
        <v>0.999999999359716</v>
      </c>
      <c r="L26" s="20"/>
      <c r="M26" s="15">
        <v>0.541666666666667</v>
      </c>
      <c r="N26" s="21">
        <f>J39+J40*9</f>
        <v>3.65714285776629</v>
      </c>
      <c r="O26" s="21">
        <f>K39+K40*9</f>
        <v>3.35714285774632</v>
      </c>
    </row>
    <row r="27" spans="1:15">
      <c r="A27" s="5">
        <v>45475</v>
      </c>
      <c r="B27" s="15">
        <v>0.489583333333333</v>
      </c>
      <c r="C27" s="15">
        <f t="shared" si="0"/>
        <v>45475.4895833333</v>
      </c>
      <c r="D27">
        <v>101.1</v>
      </c>
      <c r="E27">
        <v>109</v>
      </c>
      <c r="G27" s="6">
        <f t="shared" si="1"/>
        <v>5.00000000582077</v>
      </c>
      <c r="H27">
        <f t="shared" si="2"/>
        <v>3.09999999999999</v>
      </c>
      <c r="I27">
        <f t="shared" si="3"/>
        <v>6</v>
      </c>
      <c r="J27" s="20">
        <f t="shared" si="4"/>
        <v>0.619999999278223</v>
      </c>
      <c r="K27" s="20">
        <f t="shared" si="5"/>
        <v>1.19999999860302</v>
      </c>
      <c r="L27" s="20"/>
      <c r="M27" s="15">
        <v>0.548611111111111</v>
      </c>
      <c r="N27" s="21">
        <f>J39+J40*9</f>
        <v>3.65714285776629</v>
      </c>
      <c r="O27" s="21">
        <f>K39+K40*9</f>
        <v>3.35714285774632</v>
      </c>
    </row>
    <row r="28" spans="1:15">
      <c r="A28" s="5">
        <v>45475</v>
      </c>
      <c r="B28" s="15">
        <v>0.49375</v>
      </c>
      <c r="C28" s="15">
        <f t="shared" si="0"/>
        <v>45475.49375</v>
      </c>
      <c r="D28">
        <v>105.2</v>
      </c>
      <c r="E28">
        <v>116</v>
      </c>
      <c r="G28" s="6">
        <f t="shared" si="1"/>
        <v>5.99999999860302</v>
      </c>
      <c r="H28">
        <f t="shared" si="2"/>
        <v>4.10000000000001</v>
      </c>
      <c r="I28">
        <f t="shared" si="3"/>
        <v>7</v>
      </c>
      <c r="J28" s="20">
        <f t="shared" si="4"/>
        <v>0.683333333492436</v>
      </c>
      <c r="K28" s="20">
        <f t="shared" si="5"/>
        <v>1.1666666669383</v>
      </c>
      <c r="L28" s="20"/>
      <c r="M28" s="15">
        <v>0.555555555555556</v>
      </c>
      <c r="N28" s="21">
        <f>J41*10</f>
        <v>3.59999999958089</v>
      </c>
      <c r="O28" s="21">
        <f>K41*10</f>
        <v>2.99999999965075</v>
      </c>
    </row>
    <row r="29" spans="1:15">
      <c r="A29" s="5">
        <v>45475</v>
      </c>
      <c r="B29" s="15">
        <v>0.497916666666667</v>
      </c>
      <c r="C29" s="15">
        <f t="shared" si="0"/>
        <v>45475.4979166667</v>
      </c>
      <c r="D29">
        <v>108.9</v>
      </c>
      <c r="E29">
        <v>121</v>
      </c>
      <c r="G29" s="6">
        <f t="shared" ref="G29:G49" si="6">(C29-C28)*1440</f>
        <v>5.99999999860302</v>
      </c>
      <c r="H29">
        <f t="shared" ref="H29:H49" si="7">D29-D28</f>
        <v>3.7</v>
      </c>
      <c r="I29">
        <f t="shared" ref="I29:I49" si="8">E29-E28</f>
        <v>5</v>
      </c>
      <c r="J29" s="20">
        <f t="shared" ref="J29:J49" si="9">H29/G29</f>
        <v>0.616666666810246</v>
      </c>
      <c r="K29" s="20">
        <f t="shared" ref="K29:K49" si="10">I29/G29</f>
        <v>0.833333333527359</v>
      </c>
      <c r="L29" s="20"/>
      <c r="M29" s="15">
        <v>0.5625</v>
      </c>
      <c r="N29" s="21">
        <f>J42*10</f>
        <v>2.99999999965075</v>
      </c>
      <c r="O29" s="21">
        <f>K42*10</f>
        <v>1.99999999976717</v>
      </c>
    </row>
    <row r="30" spans="1:15">
      <c r="A30" s="5">
        <v>45475</v>
      </c>
      <c r="B30" s="15">
        <v>0.5</v>
      </c>
      <c r="C30" s="15">
        <f t="shared" si="0"/>
        <v>45475.5</v>
      </c>
      <c r="D30">
        <v>110.5</v>
      </c>
      <c r="E30">
        <v>124</v>
      </c>
      <c r="G30" s="6">
        <f t="shared" si="6"/>
        <v>2.99999999930151</v>
      </c>
      <c r="H30">
        <f t="shared" si="7"/>
        <v>1.59999999999999</v>
      </c>
      <c r="I30">
        <f t="shared" si="8"/>
        <v>3</v>
      </c>
      <c r="J30" s="20">
        <f t="shared" si="9"/>
        <v>0.533333333457506</v>
      </c>
      <c r="K30" s="20">
        <f t="shared" si="10"/>
        <v>1.00000000023283</v>
      </c>
      <c r="L30" s="20"/>
      <c r="M30" s="15">
        <v>0.569444444444444</v>
      </c>
      <c r="N30" s="21">
        <f>J43*10</f>
        <v>2.89999999966241</v>
      </c>
      <c r="O30" s="21">
        <f>K43*10</f>
        <v>1.99999999976717</v>
      </c>
    </row>
    <row r="31" spans="1:15">
      <c r="A31" s="5">
        <v>45475</v>
      </c>
      <c r="B31" s="15">
        <v>0.503472222222222</v>
      </c>
      <c r="C31" s="15">
        <f t="shared" si="0"/>
        <v>45475.5034722222</v>
      </c>
      <c r="D31">
        <v>113.5</v>
      </c>
      <c r="E31">
        <v>130</v>
      </c>
      <c r="G31" s="6">
        <f t="shared" si="6"/>
        <v>4.99999999534339</v>
      </c>
      <c r="H31">
        <f t="shared" si="7"/>
        <v>3</v>
      </c>
      <c r="I31">
        <f t="shared" si="8"/>
        <v>6</v>
      </c>
      <c r="J31" s="20">
        <f t="shared" si="9"/>
        <v>0.600000000558794</v>
      </c>
      <c r="K31" s="20">
        <f t="shared" si="10"/>
        <v>1.20000000111759</v>
      </c>
      <c r="L31" s="20"/>
      <c r="M31" s="15">
        <v>0.576388888888889</v>
      </c>
      <c r="N31" s="21">
        <f>J44*10</f>
        <v>2.61538461529092</v>
      </c>
      <c r="O31" s="21">
        <f>K44*10</f>
        <v>2.30769230760965</v>
      </c>
    </row>
    <row r="32" spans="1:15">
      <c r="A32" s="5">
        <v>45475</v>
      </c>
      <c r="B32" s="15">
        <v>0.506944444444444</v>
      </c>
      <c r="C32" s="15">
        <f t="shared" si="0"/>
        <v>45475.5069444444</v>
      </c>
      <c r="D32">
        <v>116.9</v>
      </c>
      <c r="E32">
        <v>135</v>
      </c>
      <c r="G32" s="6">
        <f t="shared" si="6"/>
        <v>5.00000000582077</v>
      </c>
      <c r="H32">
        <f t="shared" si="7"/>
        <v>3.40000000000001</v>
      </c>
      <c r="I32">
        <f t="shared" si="8"/>
        <v>5</v>
      </c>
      <c r="J32" s="20">
        <f t="shared" si="9"/>
        <v>0.679999999208378</v>
      </c>
      <c r="K32" s="20">
        <f t="shared" si="10"/>
        <v>0.999999998835847</v>
      </c>
      <c r="L32" s="20"/>
      <c r="M32" s="15">
        <v>0.583333333333333</v>
      </c>
      <c r="N32" s="21">
        <f>J44*3+J45*7</f>
        <v>1.41461538451394</v>
      </c>
      <c r="O32" s="21">
        <f>K44*3+K45*7</f>
        <v>2.79230769203842</v>
      </c>
    </row>
    <row r="33" spans="1:15">
      <c r="A33" s="5">
        <v>45475</v>
      </c>
      <c r="B33" s="15">
        <v>0.510416666666667</v>
      </c>
      <c r="C33" s="15">
        <f t="shared" si="0"/>
        <v>45475.5104166667</v>
      </c>
      <c r="D33">
        <v>120.2</v>
      </c>
      <c r="E33">
        <v>140</v>
      </c>
      <c r="G33" s="6">
        <f t="shared" si="6"/>
        <v>4.99999999534339</v>
      </c>
      <c r="H33">
        <f t="shared" si="7"/>
        <v>3.3</v>
      </c>
      <c r="I33">
        <f t="shared" si="8"/>
        <v>5</v>
      </c>
      <c r="J33" s="20">
        <f t="shared" si="9"/>
        <v>0.660000000614673</v>
      </c>
      <c r="K33" s="20">
        <f t="shared" si="10"/>
        <v>1.00000000093132</v>
      </c>
      <c r="L33" s="20"/>
      <c r="M33" s="15">
        <v>0.590277777777778</v>
      </c>
      <c r="N33" s="21">
        <f>J45*3+J46*7</f>
        <v>1.72932203403388</v>
      </c>
      <c r="O33" s="21">
        <f>K45*3+K46*7</f>
        <v>2.20508474580729</v>
      </c>
    </row>
    <row r="34" spans="1:15">
      <c r="A34" s="5">
        <v>45475</v>
      </c>
      <c r="B34" s="15">
        <v>0.51875</v>
      </c>
      <c r="C34" s="15">
        <f t="shared" si="0"/>
        <v>45475.51875</v>
      </c>
      <c r="D34">
        <v>127.5</v>
      </c>
      <c r="E34">
        <v>147</v>
      </c>
      <c r="G34" s="6">
        <f t="shared" si="6"/>
        <v>12.0000000076834</v>
      </c>
      <c r="H34">
        <f t="shared" si="7"/>
        <v>7.3</v>
      </c>
      <c r="I34">
        <f t="shared" si="8"/>
        <v>7</v>
      </c>
      <c r="J34" s="20">
        <f t="shared" si="9"/>
        <v>0.608333332943827</v>
      </c>
      <c r="K34" s="20">
        <f t="shared" si="10"/>
        <v>0.583333332959834</v>
      </c>
      <c r="L34" s="20"/>
      <c r="M34" s="15">
        <v>0.597222222222222</v>
      </c>
      <c r="N34" s="21">
        <f>J46*10</f>
        <v>2.08474576295045</v>
      </c>
      <c r="O34" s="21">
        <f>K46*10</f>
        <v>1.86440677987438</v>
      </c>
    </row>
    <row r="35" spans="1:15">
      <c r="A35" s="5">
        <v>45475</v>
      </c>
      <c r="B35" s="15">
        <v>0.520833333333333</v>
      </c>
      <c r="C35" s="15">
        <f t="shared" ref="C35:C74" si="11">A35+B35</f>
        <v>45475.5208333333</v>
      </c>
      <c r="D35">
        <v>129.6</v>
      </c>
      <c r="E35">
        <v>149</v>
      </c>
      <c r="G35" s="6">
        <f t="shared" si="6"/>
        <v>2.99999999930151</v>
      </c>
      <c r="H35">
        <f t="shared" si="7"/>
        <v>2.09999999999999</v>
      </c>
      <c r="I35">
        <f t="shared" si="8"/>
        <v>2</v>
      </c>
      <c r="J35" s="20">
        <f t="shared" si="9"/>
        <v>0.700000000162978</v>
      </c>
      <c r="K35" s="20">
        <f t="shared" si="10"/>
        <v>0.666666666821887</v>
      </c>
      <c r="L35" s="20"/>
      <c r="M35" s="15">
        <v>0.604166666666667</v>
      </c>
      <c r="N35" s="21">
        <f>J46*10</f>
        <v>2.08474576295045</v>
      </c>
      <c r="O35" s="21">
        <f>K46*10</f>
        <v>1.86440677987438</v>
      </c>
    </row>
    <row r="36" spans="1:15">
      <c r="A36" s="5">
        <v>45475</v>
      </c>
      <c r="B36" s="15">
        <v>0.524305555555556</v>
      </c>
      <c r="C36" s="15">
        <f t="shared" si="11"/>
        <v>45475.5243055556</v>
      </c>
      <c r="D36">
        <v>132.5</v>
      </c>
      <c r="E36">
        <v>151</v>
      </c>
      <c r="G36" s="6">
        <f t="shared" si="6"/>
        <v>4.99999999534339</v>
      </c>
      <c r="H36">
        <f t="shared" si="7"/>
        <v>2.90000000000001</v>
      </c>
      <c r="I36">
        <f t="shared" si="8"/>
        <v>2</v>
      </c>
      <c r="J36" s="20">
        <f t="shared" si="9"/>
        <v>0.580000000540169</v>
      </c>
      <c r="K36" s="20">
        <f t="shared" si="10"/>
        <v>0.400000000372529</v>
      </c>
      <c r="L36" s="20"/>
      <c r="M36" s="15">
        <v>0.611111111111111</v>
      </c>
      <c r="N36" s="21">
        <f>J46*10</f>
        <v>2.08474576295045</v>
      </c>
      <c r="O36" s="21">
        <f>K46*10</f>
        <v>1.86440677987438</v>
      </c>
    </row>
    <row r="37" spans="1:15">
      <c r="A37" s="5">
        <v>45475</v>
      </c>
      <c r="B37" s="15">
        <v>0.528472222222222</v>
      </c>
      <c r="C37" s="15">
        <f t="shared" si="11"/>
        <v>45475.5284722222</v>
      </c>
      <c r="D37">
        <v>135.4</v>
      </c>
      <c r="E37">
        <v>153</v>
      </c>
      <c r="G37" s="6">
        <f t="shared" si="6"/>
        <v>5.99999999860302</v>
      </c>
      <c r="H37">
        <f t="shared" si="7"/>
        <v>2.90000000000001</v>
      </c>
      <c r="I37">
        <f t="shared" si="8"/>
        <v>2</v>
      </c>
      <c r="J37" s="20">
        <f t="shared" si="9"/>
        <v>0.48333333344587</v>
      </c>
      <c r="K37" s="20">
        <f t="shared" si="10"/>
        <v>0.333333333410944</v>
      </c>
      <c r="L37" s="20"/>
      <c r="M37" s="15">
        <v>0.618055555555556</v>
      </c>
      <c r="N37" s="21">
        <f>J46*10</f>
        <v>2.08474576295045</v>
      </c>
      <c r="O37" s="21">
        <f>K46*10</f>
        <v>1.86440677987438</v>
      </c>
    </row>
    <row r="38" spans="1:15">
      <c r="A38" s="5">
        <v>45475</v>
      </c>
      <c r="B38" s="15">
        <v>0.532638888888889</v>
      </c>
      <c r="C38" s="15">
        <f t="shared" si="11"/>
        <v>45475.5326388889</v>
      </c>
      <c r="D38">
        <v>138.2</v>
      </c>
      <c r="E38">
        <v>156</v>
      </c>
      <c r="G38" s="6">
        <f t="shared" si="6"/>
        <v>5.99999999860302</v>
      </c>
      <c r="H38">
        <f t="shared" si="7"/>
        <v>2.79999999999998</v>
      </c>
      <c r="I38">
        <f t="shared" si="8"/>
        <v>3</v>
      </c>
      <c r="J38" s="20">
        <f t="shared" si="9"/>
        <v>0.466666666775318</v>
      </c>
      <c r="K38" s="20">
        <f t="shared" si="10"/>
        <v>0.500000000116415</v>
      </c>
      <c r="L38" s="20"/>
      <c r="M38" s="15">
        <v>0.625</v>
      </c>
      <c r="N38" s="21">
        <f>J46*10</f>
        <v>2.08474576295045</v>
      </c>
      <c r="O38" s="21">
        <f>K46*10</f>
        <v>1.86440677987438</v>
      </c>
    </row>
    <row r="39" spans="1:15">
      <c r="A39" s="5">
        <v>45475</v>
      </c>
      <c r="B39" s="15">
        <v>0.542361111111111</v>
      </c>
      <c r="C39" s="15">
        <f t="shared" si="11"/>
        <v>45475.5423611111</v>
      </c>
      <c r="D39">
        <v>144.6</v>
      </c>
      <c r="E39">
        <v>161</v>
      </c>
      <c r="G39" s="6">
        <f t="shared" si="6"/>
        <v>14.0000000037253</v>
      </c>
      <c r="H39">
        <f t="shared" si="7"/>
        <v>6.40000000000001</v>
      </c>
      <c r="I39">
        <f t="shared" si="8"/>
        <v>5</v>
      </c>
      <c r="J39" s="20">
        <f t="shared" si="9"/>
        <v>0.457142857021216</v>
      </c>
      <c r="K39" s="20">
        <f t="shared" si="10"/>
        <v>0.357142857047824</v>
      </c>
      <c r="L39" s="20"/>
      <c r="M39" s="15">
        <v>0.631944444444445</v>
      </c>
      <c r="N39" s="21">
        <f>J46*2+J47*8</f>
        <v>1.67652362050048</v>
      </c>
      <c r="O39" s="21">
        <f>K46*2+K47*8</f>
        <v>1.3941579515779</v>
      </c>
    </row>
    <row r="40" spans="1:15">
      <c r="A40" s="5">
        <v>45475</v>
      </c>
      <c r="B40" s="15">
        <v>0.548611111111111</v>
      </c>
      <c r="C40" s="15">
        <f t="shared" si="11"/>
        <v>45475.5486111111</v>
      </c>
      <c r="D40">
        <v>147.8</v>
      </c>
      <c r="E40">
        <v>164</v>
      </c>
      <c r="G40" s="6">
        <f t="shared" si="6"/>
        <v>8.99999999790452</v>
      </c>
      <c r="H40">
        <f t="shared" si="7"/>
        <v>3.20000000000002</v>
      </c>
      <c r="I40">
        <f t="shared" si="8"/>
        <v>3</v>
      </c>
      <c r="J40" s="20">
        <f t="shared" si="9"/>
        <v>0.355555555638342</v>
      </c>
      <c r="K40" s="20">
        <f t="shared" si="10"/>
        <v>0.333333333410944</v>
      </c>
      <c r="L40" s="20"/>
      <c r="M40" s="15">
        <v>0.638888888888889</v>
      </c>
      <c r="N40" s="21">
        <f>J47*10</f>
        <v>1.57446808488799</v>
      </c>
      <c r="O40" s="21">
        <f>K47*10</f>
        <v>1.27659574450378</v>
      </c>
    </row>
    <row r="41" spans="1:15">
      <c r="A41" s="5">
        <v>45475</v>
      </c>
      <c r="B41" s="15">
        <v>0.555555555555556</v>
      </c>
      <c r="C41" s="15">
        <f t="shared" si="11"/>
        <v>45475.5555555556</v>
      </c>
      <c r="D41">
        <v>151.4</v>
      </c>
      <c r="E41">
        <v>167</v>
      </c>
      <c r="G41" s="6">
        <f t="shared" si="6"/>
        <v>10.0000000011642</v>
      </c>
      <c r="H41">
        <f t="shared" si="7"/>
        <v>3.59999999999999</v>
      </c>
      <c r="I41">
        <f t="shared" si="8"/>
        <v>3</v>
      </c>
      <c r="J41" s="20">
        <f t="shared" si="9"/>
        <v>0.359999999958089</v>
      </c>
      <c r="K41" s="20">
        <f t="shared" si="10"/>
        <v>0.299999999965075</v>
      </c>
      <c r="L41" s="20"/>
      <c r="M41" s="15">
        <v>0.645833333333334</v>
      </c>
      <c r="N41" s="21">
        <f>J47*10</f>
        <v>1.57446808488799</v>
      </c>
      <c r="O41" s="21">
        <f>K47*10</f>
        <v>1.27659574450378</v>
      </c>
    </row>
    <row r="42" spans="1:15">
      <c r="A42" s="5">
        <v>45475</v>
      </c>
      <c r="B42" s="15">
        <v>0.5625</v>
      </c>
      <c r="C42" s="15">
        <f t="shared" si="11"/>
        <v>45475.5625</v>
      </c>
      <c r="D42">
        <v>154.4</v>
      </c>
      <c r="E42">
        <v>169</v>
      </c>
      <c r="G42" s="6">
        <f t="shared" si="6"/>
        <v>10.0000000011642</v>
      </c>
      <c r="H42">
        <f t="shared" si="7"/>
        <v>3</v>
      </c>
      <c r="I42">
        <f t="shared" si="8"/>
        <v>2</v>
      </c>
      <c r="J42" s="20">
        <f t="shared" si="9"/>
        <v>0.299999999965075</v>
      </c>
      <c r="K42" s="20">
        <f t="shared" si="10"/>
        <v>0.199999999976717</v>
      </c>
      <c r="L42" s="20"/>
      <c r="M42" s="15">
        <v>0.652777777777778</v>
      </c>
      <c r="N42" s="21">
        <f>J47*10</f>
        <v>1.57446808488799</v>
      </c>
      <c r="O42" s="21">
        <f>K47*10</f>
        <v>1.27659574450378</v>
      </c>
    </row>
    <row r="43" spans="1:15">
      <c r="A43" s="5">
        <v>45475</v>
      </c>
      <c r="B43" s="15">
        <v>0.569444444444444</v>
      </c>
      <c r="C43" s="15">
        <f t="shared" si="11"/>
        <v>45475.5694444444</v>
      </c>
      <c r="D43">
        <v>157.3</v>
      </c>
      <c r="E43">
        <v>171</v>
      </c>
      <c r="G43" s="6">
        <f t="shared" si="6"/>
        <v>10.0000000011642</v>
      </c>
      <c r="H43">
        <f t="shared" si="7"/>
        <v>2.90000000000001</v>
      </c>
      <c r="I43">
        <f t="shared" si="8"/>
        <v>2</v>
      </c>
      <c r="J43" s="20">
        <f t="shared" si="9"/>
        <v>0.289999999966241</v>
      </c>
      <c r="K43" s="20">
        <f t="shared" si="10"/>
        <v>0.199999999976717</v>
      </c>
      <c r="L43" s="20"/>
      <c r="M43" s="15">
        <v>0.659722222222223</v>
      </c>
      <c r="N43" s="21">
        <f>J47+J48*9</f>
        <v>1.67208095492487</v>
      </c>
      <c r="O43" s="21">
        <f>K47+K48*9</f>
        <v>1.66424494040002</v>
      </c>
    </row>
    <row r="44" spans="1:15">
      <c r="A44" s="5">
        <v>45475</v>
      </c>
      <c r="B44" s="15">
        <v>0.578472222222222</v>
      </c>
      <c r="C44" s="15">
        <f t="shared" si="11"/>
        <v>45475.5784722222</v>
      </c>
      <c r="D44">
        <v>160.7</v>
      </c>
      <c r="E44">
        <v>174</v>
      </c>
      <c r="G44" s="6">
        <f t="shared" si="6"/>
        <v>13.0000000004657</v>
      </c>
      <c r="H44">
        <f t="shared" si="7"/>
        <v>3.39999999999998</v>
      </c>
      <c r="I44">
        <f t="shared" si="8"/>
        <v>3</v>
      </c>
      <c r="J44" s="20">
        <f t="shared" si="9"/>
        <v>0.261538461529092</v>
      </c>
      <c r="K44" s="20">
        <f t="shared" si="10"/>
        <v>0.230769230760965</v>
      </c>
      <c r="L44" s="20"/>
      <c r="M44" s="15">
        <v>0.666666666666667</v>
      </c>
      <c r="N44" s="21">
        <f>J48*10</f>
        <v>1.68292682937341</v>
      </c>
      <c r="O44" s="21">
        <f>K48*10</f>
        <v>1.70731707327738</v>
      </c>
    </row>
    <row r="45" spans="1:15">
      <c r="A45" s="5">
        <v>45475</v>
      </c>
      <c r="B45" s="15">
        <v>0.585416666666667</v>
      </c>
      <c r="C45" s="15">
        <f t="shared" si="11"/>
        <v>45475.5854166667</v>
      </c>
      <c r="D45">
        <v>161.6</v>
      </c>
      <c r="E45">
        <v>177</v>
      </c>
      <c r="G45" s="6">
        <f t="shared" si="6"/>
        <v>10.0000000011642</v>
      </c>
      <c r="H45">
        <f t="shared" si="7"/>
        <v>0.900000000000006</v>
      </c>
      <c r="I45">
        <f t="shared" si="8"/>
        <v>3</v>
      </c>
      <c r="J45" s="20">
        <f t="shared" si="9"/>
        <v>0.0899999999895232</v>
      </c>
      <c r="K45" s="20">
        <f t="shared" si="10"/>
        <v>0.299999999965075</v>
      </c>
      <c r="L45" s="20"/>
      <c r="M45" s="15">
        <v>0.673611111111112</v>
      </c>
      <c r="N45" s="21">
        <f>J48*10</f>
        <v>1.68292682937341</v>
      </c>
      <c r="O45" s="21">
        <f>K48*10</f>
        <v>1.70731707327738</v>
      </c>
    </row>
    <row r="46" spans="1:15">
      <c r="A46" s="5">
        <v>45475</v>
      </c>
      <c r="B46" s="15">
        <v>0.626388888888889</v>
      </c>
      <c r="C46" s="15">
        <f t="shared" si="11"/>
        <v>45475.6263888889</v>
      </c>
      <c r="D46">
        <v>173.9</v>
      </c>
      <c r="E46">
        <v>188</v>
      </c>
      <c r="G46" s="6">
        <f t="shared" si="6"/>
        <v>58.9999999932479</v>
      </c>
      <c r="H46">
        <f t="shared" si="7"/>
        <v>12.3</v>
      </c>
      <c r="I46">
        <f t="shared" si="8"/>
        <v>11</v>
      </c>
      <c r="J46" s="20">
        <f t="shared" si="9"/>
        <v>0.208474576295045</v>
      </c>
      <c r="K46" s="20">
        <f t="shared" si="10"/>
        <v>0.186440677987438</v>
      </c>
      <c r="L46" s="20"/>
      <c r="M46" s="15">
        <v>0.680555555555556</v>
      </c>
      <c r="N46" s="21">
        <f>J48*10</f>
        <v>1.68292682937341</v>
      </c>
      <c r="O46" s="21">
        <f>K48*10</f>
        <v>1.70731707327738</v>
      </c>
    </row>
    <row r="47" spans="1:15">
      <c r="A47" s="5">
        <v>45475</v>
      </c>
      <c r="B47" s="15">
        <v>0.659027777777778</v>
      </c>
      <c r="C47" s="15">
        <f t="shared" si="11"/>
        <v>45475.6590277778</v>
      </c>
      <c r="D47">
        <v>181.3</v>
      </c>
      <c r="E47">
        <v>194</v>
      </c>
      <c r="G47" s="6">
        <f t="shared" si="6"/>
        <v>47.0000000065193</v>
      </c>
      <c r="H47">
        <f t="shared" si="7"/>
        <v>7.40000000000001</v>
      </c>
      <c r="I47">
        <f t="shared" si="8"/>
        <v>6</v>
      </c>
      <c r="J47" s="20">
        <f t="shared" si="9"/>
        <v>0.157446808488799</v>
      </c>
      <c r="K47" s="20">
        <f t="shared" si="10"/>
        <v>0.127659574450378</v>
      </c>
      <c r="L47" s="20"/>
      <c r="M47" s="15">
        <v>0.6875</v>
      </c>
      <c r="N47" s="21">
        <f>J48*10</f>
        <v>1.68292682937341</v>
      </c>
      <c r="O47" s="21">
        <f>K48*10</f>
        <v>1.70731707327738</v>
      </c>
    </row>
    <row r="48" spans="1:15">
      <c r="A48" s="5">
        <v>45475</v>
      </c>
      <c r="B48" s="15">
        <v>0.6875</v>
      </c>
      <c r="C48" s="15">
        <f t="shared" si="11"/>
        <v>45475.6875</v>
      </c>
      <c r="D48">
        <v>188.2</v>
      </c>
      <c r="E48">
        <v>201</v>
      </c>
      <c r="G48" s="6">
        <f t="shared" si="6"/>
        <v>40.9999999974389</v>
      </c>
      <c r="H48">
        <f t="shared" si="7"/>
        <v>6.89999999999998</v>
      </c>
      <c r="I48">
        <f t="shared" si="8"/>
        <v>7</v>
      </c>
      <c r="J48" s="20">
        <f t="shared" si="9"/>
        <v>0.168292682937341</v>
      </c>
      <c r="K48" s="20">
        <f t="shared" si="10"/>
        <v>0.170731707327738</v>
      </c>
      <c r="L48" s="20"/>
      <c r="M48" s="15">
        <v>0.694444444444444</v>
      </c>
      <c r="N48" s="21">
        <f>J49*10</f>
        <v>1.32258064532023</v>
      </c>
      <c r="O48" s="21">
        <f>K49*10</f>
        <v>1.29032258080022</v>
      </c>
    </row>
    <row r="49" spans="1:15">
      <c r="A49" s="5">
        <v>45475</v>
      </c>
      <c r="B49" s="15">
        <v>0.709027777777778</v>
      </c>
      <c r="C49" s="15">
        <f t="shared" si="11"/>
        <v>45475.7090277778</v>
      </c>
      <c r="D49">
        <v>192.3</v>
      </c>
      <c r="E49">
        <v>205</v>
      </c>
      <c r="G49" s="6">
        <f t="shared" si="6"/>
        <v>30.9999999962747</v>
      </c>
      <c r="H49">
        <f t="shared" si="7"/>
        <v>4.10000000000002</v>
      </c>
      <c r="I49">
        <f t="shared" si="8"/>
        <v>4</v>
      </c>
      <c r="J49" s="20">
        <f t="shared" si="9"/>
        <v>0.132258064532023</v>
      </c>
      <c r="K49" s="20">
        <f t="shared" si="10"/>
        <v>0.129032258080022</v>
      </c>
      <c r="L49" s="20"/>
      <c r="M49" s="15">
        <v>0.701388888888889</v>
      </c>
      <c r="N49" s="21">
        <f>J49*10</f>
        <v>1.32258064532023</v>
      </c>
      <c r="O49" s="21">
        <f>K49*10</f>
        <v>1.29032258080022</v>
      </c>
    </row>
    <row r="50" spans="1:15">
      <c r="A50" s="5">
        <v>45475</v>
      </c>
      <c r="B50" s="15">
        <v>0.721527777777778</v>
      </c>
      <c r="C50" s="15">
        <f t="shared" si="11"/>
        <v>45475.7215277778</v>
      </c>
      <c r="D50">
        <v>195.3</v>
      </c>
      <c r="E50">
        <v>209</v>
      </c>
      <c r="G50" s="6">
        <f t="shared" ref="G50:G88" si="12">(C50-C49)*1440</f>
        <v>18.0000000062864</v>
      </c>
      <c r="H50">
        <f t="shared" ref="H50:H88" si="13">D50-D49</f>
        <v>3</v>
      </c>
      <c r="I50">
        <f t="shared" ref="I50:I88" si="14">E50-E49</f>
        <v>4</v>
      </c>
      <c r="J50" s="20">
        <f t="shared" ref="J50:J88" si="15">H50/G50</f>
        <v>0.166666666608459</v>
      </c>
      <c r="K50" s="20">
        <f t="shared" ref="K50:K88" si="16">I50/G50</f>
        <v>0.222222222144612</v>
      </c>
      <c r="L50" s="20"/>
      <c r="M50" s="15">
        <v>0.708333333333333</v>
      </c>
      <c r="N50" s="21">
        <f>J49+J50*9</f>
        <v>1.63225806400815</v>
      </c>
      <c r="O50" s="21">
        <f>K49+K50*9</f>
        <v>2.12903225738153</v>
      </c>
    </row>
    <row r="51" spans="1:15">
      <c r="A51" s="5">
        <v>45475</v>
      </c>
      <c r="B51" s="15">
        <v>0.734027777777778</v>
      </c>
      <c r="C51" s="15">
        <f t="shared" si="11"/>
        <v>45475.7340277778</v>
      </c>
      <c r="D51">
        <v>198.4</v>
      </c>
      <c r="E51">
        <v>212</v>
      </c>
      <c r="G51" s="6">
        <f t="shared" si="12"/>
        <v>17.999999995809</v>
      </c>
      <c r="H51">
        <f t="shared" si="13"/>
        <v>3.09999999999999</v>
      </c>
      <c r="I51">
        <f t="shared" si="14"/>
        <v>3</v>
      </c>
      <c r="J51" s="20">
        <f t="shared" si="15"/>
        <v>0.17222222226232</v>
      </c>
      <c r="K51" s="20">
        <f t="shared" si="16"/>
        <v>0.166666666705472</v>
      </c>
      <c r="L51" s="20"/>
      <c r="M51" s="15">
        <v>0.715277777777778</v>
      </c>
      <c r="N51" s="21">
        <f>J50*9+J51</f>
        <v>1.67222222173845</v>
      </c>
      <c r="O51" s="21">
        <f>K50*9+K51</f>
        <v>2.16666666600698</v>
      </c>
    </row>
    <row r="52" spans="1:15">
      <c r="A52" s="5">
        <v>45475</v>
      </c>
      <c r="B52" s="15">
        <v>0.754166666666667</v>
      </c>
      <c r="C52" s="15">
        <f t="shared" si="11"/>
        <v>45475.7541666667</v>
      </c>
      <c r="D52">
        <v>203.5</v>
      </c>
      <c r="E52">
        <v>217</v>
      </c>
      <c r="G52" s="6">
        <f t="shared" si="12"/>
        <v>29.0000000211876</v>
      </c>
      <c r="H52">
        <f t="shared" si="13"/>
        <v>5.09999999999999</v>
      </c>
      <c r="I52">
        <f t="shared" si="14"/>
        <v>5</v>
      </c>
      <c r="J52" s="20">
        <f t="shared" si="15"/>
        <v>0.175862068837031</v>
      </c>
      <c r="K52" s="20">
        <f t="shared" si="16"/>
        <v>0.172413792977482</v>
      </c>
      <c r="L52" s="20"/>
      <c r="M52" s="15">
        <v>0.722222222222222</v>
      </c>
      <c r="N52" s="21">
        <f>J51*10</f>
        <v>1.7222222226232</v>
      </c>
      <c r="O52" s="21">
        <f>K51*10</f>
        <v>1.66666666705472</v>
      </c>
    </row>
    <row r="53" spans="1:15">
      <c r="A53" s="5">
        <v>45475</v>
      </c>
      <c r="B53" s="15">
        <v>0.78125</v>
      </c>
      <c r="C53" s="15">
        <f t="shared" si="11"/>
        <v>45475.78125</v>
      </c>
      <c r="D53">
        <v>210.5</v>
      </c>
      <c r="E53">
        <v>223</v>
      </c>
      <c r="G53" s="6">
        <f t="shared" si="12"/>
        <v>38.9999999490101</v>
      </c>
      <c r="H53">
        <f t="shared" si="13"/>
        <v>7</v>
      </c>
      <c r="I53">
        <f t="shared" si="14"/>
        <v>6</v>
      </c>
      <c r="J53" s="20">
        <f t="shared" si="15"/>
        <v>0.179487179721847</v>
      </c>
      <c r="K53" s="20">
        <f t="shared" si="16"/>
        <v>0.153846154047297</v>
      </c>
      <c r="L53" s="20"/>
      <c r="M53" s="15">
        <v>0.729166666666667</v>
      </c>
      <c r="N53" s="21">
        <f>J51*10</f>
        <v>1.7222222226232</v>
      </c>
      <c r="O53" s="21">
        <f>K51*10</f>
        <v>1.66666666705472</v>
      </c>
    </row>
    <row r="54" spans="1:15">
      <c r="A54" s="5">
        <v>45475</v>
      </c>
      <c r="B54" s="15">
        <v>0.804166666666667</v>
      </c>
      <c r="C54" s="15">
        <f t="shared" si="11"/>
        <v>45475.8041666667</v>
      </c>
      <c r="D54">
        <v>215.6</v>
      </c>
      <c r="E54">
        <v>229</v>
      </c>
      <c r="G54" s="6">
        <f t="shared" si="12"/>
        <v>33.0000000447035</v>
      </c>
      <c r="H54">
        <f t="shared" si="13"/>
        <v>5.09999999999999</v>
      </c>
      <c r="I54">
        <f t="shared" si="14"/>
        <v>6</v>
      </c>
      <c r="J54" s="20">
        <f t="shared" si="15"/>
        <v>0.154545454336099</v>
      </c>
      <c r="K54" s="20">
        <f t="shared" si="16"/>
        <v>0.181818181571882</v>
      </c>
      <c r="L54" s="20"/>
      <c r="M54" s="15">
        <v>0.736111111111111</v>
      </c>
      <c r="N54" s="21">
        <f>J51*7+J52*3</f>
        <v>1.73314176234733</v>
      </c>
      <c r="O54" s="21">
        <f>K51*7+K52*3</f>
        <v>1.68390804587075</v>
      </c>
    </row>
    <row r="55" spans="1:15">
      <c r="A55" s="5">
        <v>45475</v>
      </c>
      <c r="B55" s="15">
        <v>0.822222222222222</v>
      </c>
      <c r="C55" s="15">
        <f t="shared" si="11"/>
        <v>45475.8222222222</v>
      </c>
      <c r="D55">
        <v>219.3</v>
      </c>
      <c r="E55">
        <v>233</v>
      </c>
      <c r="G55" s="6">
        <f t="shared" si="12"/>
        <v>25.9999999275897</v>
      </c>
      <c r="H55">
        <f t="shared" si="13"/>
        <v>3.70000000000002</v>
      </c>
      <c r="I55">
        <f t="shared" si="14"/>
        <v>4</v>
      </c>
      <c r="J55" s="20">
        <f t="shared" si="15"/>
        <v>0.142307692704022</v>
      </c>
      <c r="K55" s="20">
        <f t="shared" si="16"/>
        <v>0.153846154274617</v>
      </c>
      <c r="L55" s="20"/>
      <c r="M55" s="15">
        <v>0.743055555555556</v>
      </c>
      <c r="N55" s="21">
        <f>J52*10</f>
        <v>1.75862068837031</v>
      </c>
      <c r="O55" s="21">
        <f>K52*10</f>
        <v>1.72413792977482</v>
      </c>
    </row>
    <row r="56" spans="1:15">
      <c r="A56" s="5">
        <v>45475</v>
      </c>
      <c r="B56" s="15">
        <v>0.833333333333333</v>
      </c>
      <c r="C56" s="15">
        <f t="shared" si="11"/>
        <v>45475.8333333333</v>
      </c>
      <c r="D56">
        <v>221.3</v>
      </c>
      <c r="E56">
        <v>235</v>
      </c>
      <c r="G56" s="6">
        <f t="shared" si="12"/>
        <v>15.9999999788124</v>
      </c>
      <c r="H56">
        <f t="shared" si="13"/>
        <v>2</v>
      </c>
      <c r="I56">
        <f t="shared" si="14"/>
        <v>2</v>
      </c>
      <c r="J56" s="20">
        <f t="shared" si="15"/>
        <v>0.125000000165528</v>
      </c>
      <c r="K56" s="20">
        <f t="shared" si="16"/>
        <v>0.125000000165528</v>
      </c>
      <c r="L56" s="20"/>
      <c r="M56" s="15">
        <v>0.75</v>
      </c>
      <c r="N56" s="21">
        <f>J52*10</f>
        <v>1.75862068837031</v>
      </c>
      <c r="O56" s="21">
        <f>K52*10</f>
        <v>1.72413792977482</v>
      </c>
    </row>
    <row r="57" spans="1:15">
      <c r="A57" s="5">
        <v>45475</v>
      </c>
      <c r="B57" s="15">
        <v>0.85625</v>
      </c>
      <c r="C57" s="15">
        <f t="shared" si="11"/>
        <v>45475.85625</v>
      </c>
      <c r="D57">
        <v>225.5</v>
      </c>
      <c r="E57">
        <v>240</v>
      </c>
      <c r="G57" s="6">
        <f t="shared" si="12"/>
        <v>33.0000000447035</v>
      </c>
      <c r="H57">
        <f t="shared" si="13"/>
        <v>4.19999999999999</v>
      </c>
      <c r="I57">
        <f t="shared" si="14"/>
        <v>5</v>
      </c>
      <c r="J57" s="20">
        <f t="shared" si="15"/>
        <v>0.127272727100317</v>
      </c>
      <c r="K57" s="20">
        <f t="shared" si="16"/>
        <v>0.151515151309901</v>
      </c>
      <c r="L57" s="20"/>
      <c r="M57" s="15">
        <v>0.756944444444445</v>
      </c>
      <c r="N57" s="21">
        <f>J52*6+J53*4</f>
        <v>1.77312113190957</v>
      </c>
      <c r="O57" s="21">
        <f>K52*6+K53*4</f>
        <v>1.64986737405408</v>
      </c>
    </row>
    <row r="58" spans="1:15">
      <c r="A58" s="5">
        <v>45475</v>
      </c>
      <c r="B58" s="15">
        <v>0.875694444444444</v>
      </c>
      <c r="C58" s="15">
        <f t="shared" si="11"/>
        <v>45475.8756944444</v>
      </c>
      <c r="D58">
        <v>228.7</v>
      </c>
      <c r="E58">
        <v>243</v>
      </c>
      <c r="G58" s="6">
        <f t="shared" si="12"/>
        <v>27.9999999445863</v>
      </c>
      <c r="H58">
        <f t="shared" si="13"/>
        <v>3.19999999999999</v>
      </c>
      <c r="I58">
        <f t="shared" si="14"/>
        <v>3</v>
      </c>
      <c r="J58" s="20">
        <f t="shared" si="15"/>
        <v>0.114285714511892</v>
      </c>
      <c r="K58" s="20">
        <f t="shared" si="16"/>
        <v>0.107142857354899</v>
      </c>
      <c r="L58" s="20"/>
      <c r="M58" s="15">
        <v>0.763888888888888</v>
      </c>
      <c r="N58" s="21">
        <f>J53*10</f>
        <v>1.79487179721847</v>
      </c>
      <c r="O58" s="21">
        <f>K53*10</f>
        <v>1.53846154047297</v>
      </c>
    </row>
    <row r="59" spans="1:15">
      <c r="A59" s="5">
        <v>45475</v>
      </c>
      <c r="B59" s="15">
        <v>0.906944444444444</v>
      </c>
      <c r="C59" s="15">
        <f t="shared" si="11"/>
        <v>45475.9069444444</v>
      </c>
      <c r="D59">
        <v>234.2</v>
      </c>
      <c r="E59">
        <v>250</v>
      </c>
      <c r="G59" s="6">
        <f t="shared" si="12"/>
        <v>45</v>
      </c>
      <c r="H59">
        <f t="shared" si="13"/>
        <v>5.5</v>
      </c>
      <c r="I59">
        <f t="shared" si="14"/>
        <v>7</v>
      </c>
      <c r="J59" s="20">
        <f t="shared" si="15"/>
        <v>0.122222222222222</v>
      </c>
      <c r="K59" s="20">
        <f t="shared" si="16"/>
        <v>0.155555555555556</v>
      </c>
      <c r="L59" s="20"/>
      <c r="M59" s="15">
        <v>0.770833333333333</v>
      </c>
      <c r="N59" s="21">
        <f>J53*10</f>
        <v>1.79487179721847</v>
      </c>
      <c r="O59" s="21">
        <f>K53*10</f>
        <v>1.53846154047297</v>
      </c>
    </row>
    <row r="60" spans="1:15">
      <c r="A60" s="5">
        <v>45475</v>
      </c>
      <c r="B60" s="15">
        <v>0.931944444444444</v>
      </c>
      <c r="C60" s="15">
        <f t="shared" si="11"/>
        <v>45475.9319444444</v>
      </c>
      <c r="D60">
        <v>238.7</v>
      </c>
      <c r="E60">
        <v>255</v>
      </c>
      <c r="G60" s="6">
        <f t="shared" si="12"/>
        <v>35.9999999916181</v>
      </c>
      <c r="H60">
        <f t="shared" si="13"/>
        <v>4.5</v>
      </c>
      <c r="I60">
        <f t="shared" si="14"/>
        <v>5</v>
      </c>
      <c r="J60" s="20">
        <f t="shared" si="15"/>
        <v>0.125000000029104</v>
      </c>
      <c r="K60" s="20">
        <f t="shared" si="16"/>
        <v>0.138888888921226</v>
      </c>
      <c r="L60" s="20"/>
      <c r="M60" s="15">
        <v>0.777777777777777</v>
      </c>
      <c r="N60" s="21">
        <f>J53*10</f>
        <v>1.79487179721847</v>
      </c>
      <c r="O60" s="21">
        <f>K53*10</f>
        <v>1.53846154047297</v>
      </c>
    </row>
    <row r="61" spans="1:15">
      <c r="A61" s="5">
        <v>45475</v>
      </c>
      <c r="B61" s="15">
        <v>0.951388888888889</v>
      </c>
      <c r="C61" s="15">
        <f t="shared" si="11"/>
        <v>45475.9513888889</v>
      </c>
      <c r="D61">
        <v>242.2</v>
      </c>
      <c r="E61">
        <v>259</v>
      </c>
      <c r="G61" s="6">
        <f t="shared" si="12"/>
        <v>28.0000000807922</v>
      </c>
      <c r="H61">
        <f t="shared" si="13"/>
        <v>3.5</v>
      </c>
      <c r="I61">
        <f t="shared" si="14"/>
        <v>4</v>
      </c>
      <c r="J61" s="20">
        <f t="shared" si="15"/>
        <v>0.12499999963932</v>
      </c>
      <c r="K61" s="20">
        <f t="shared" si="16"/>
        <v>0.142857142444938</v>
      </c>
      <c r="L61" s="20"/>
      <c r="M61" s="15">
        <v>0.784722222222222</v>
      </c>
      <c r="N61" s="21">
        <f>J53*5+J54*5</f>
        <v>1.67016317028973</v>
      </c>
      <c r="O61" s="21">
        <f>K53*5+K54*5</f>
        <v>1.6783216780959</v>
      </c>
    </row>
    <row r="62" spans="1:15">
      <c r="A62" s="5">
        <v>45475</v>
      </c>
      <c r="B62" s="15">
        <v>0.96875</v>
      </c>
      <c r="C62" s="15">
        <f t="shared" si="11"/>
        <v>45475.96875</v>
      </c>
      <c r="D62">
        <v>244.9</v>
      </c>
      <c r="E62">
        <v>262</v>
      </c>
      <c r="G62" s="6">
        <f t="shared" si="12"/>
        <v>24.9999999871943</v>
      </c>
      <c r="H62">
        <f t="shared" si="13"/>
        <v>2.70000000000002</v>
      </c>
      <c r="I62">
        <f t="shared" si="14"/>
        <v>3</v>
      </c>
      <c r="J62" s="20">
        <f t="shared" si="15"/>
        <v>0.108000000055321</v>
      </c>
      <c r="K62" s="20">
        <f t="shared" si="16"/>
        <v>0.120000000061467</v>
      </c>
      <c r="L62" s="20"/>
      <c r="M62" s="15">
        <v>0.791666666666666</v>
      </c>
      <c r="N62" s="21">
        <f>J54*10</f>
        <v>1.54545454336099</v>
      </c>
      <c r="O62" s="21">
        <f>K54*10</f>
        <v>1.81818181571882</v>
      </c>
    </row>
    <row r="63" spans="1:15">
      <c r="A63" s="5">
        <v>45475</v>
      </c>
      <c r="B63" s="15">
        <v>0.979861111111111</v>
      </c>
      <c r="C63" s="15">
        <f t="shared" si="11"/>
        <v>45475.9798611111</v>
      </c>
      <c r="D63">
        <v>246.3</v>
      </c>
      <c r="E63">
        <v>263</v>
      </c>
      <c r="G63" s="6">
        <f t="shared" si="12"/>
        <v>15.9999999788124</v>
      </c>
      <c r="H63">
        <f t="shared" si="13"/>
        <v>1.40000000000001</v>
      </c>
      <c r="I63">
        <f t="shared" si="14"/>
        <v>1</v>
      </c>
      <c r="J63" s="20">
        <f t="shared" si="15"/>
        <v>0.0875000001158702</v>
      </c>
      <c r="K63" s="20">
        <f t="shared" si="16"/>
        <v>0.062500000082764</v>
      </c>
      <c r="L63" s="20"/>
      <c r="M63" s="15">
        <v>0.798611111111111</v>
      </c>
      <c r="N63" s="21">
        <f>J54*10</f>
        <v>1.54545454336099</v>
      </c>
      <c r="O63" s="21">
        <f>K54*10</f>
        <v>1.81818181571882</v>
      </c>
    </row>
    <row r="64" spans="1:15">
      <c r="A64" s="5">
        <v>45475</v>
      </c>
      <c r="B64" s="15">
        <v>0.9875</v>
      </c>
      <c r="C64" s="15">
        <f t="shared" si="11"/>
        <v>45475.9875</v>
      </c>
      <c r="D64">
        <v>247.2</v>
      </c>
      <c r="E64">
        <v>264</v>
      </c>
      <c r="G64" s="6">
        <f t="shared" si="12"/>
        <v>11.0000000253785</v>
      </c>
      <c r="H64">
        <f t="shared" si="13"/>
        <v>0.899999999999977</v>
      </c>
      <c r="I64">
        <f t="shared" si="14"/>
        <v>1</v>
      </c>
      <c r="J64" s="20">
        <f t="shared" si="15"/>
        <v>0.0818181816294137</v>
      </c>
      <c r="K64" s="20">
        <f t="shared" si="16"/>
        <v>0.0909090906993509</v>
      </c>
      <c r="L64" s="20"/>
      <c r="M64" s="15">
        <v>0.805555555555555</v>
      </c>
      <c r="N64" s="21">
        <f>J54*8+J55*2</f>
        <v>1.52097902009684</v>
      </c>
      <c r="O64" s="21">
        <f>K54*8+K55*2</f>
        <v>1.76223776112429</v>
      </c>
    </row>
    <row r="65" spans="1:15">
      <c r="A65" s="5">
        <v>45475</v>
      </c>
      <c r="B65" s="15">
        <v>0.99375</v>
      </c>
      <c r="C65" s="15">
        <f t="shared" si="11"/>
        <v>45475.99375</v>
      </c>
      <c r="D65">
        <v>247.9</v>
      </c>
      <c r="E65">
        <v>265</v>
      </c>
      <c r="G65" s="6">
        <f t="shared" si="12"/>
        <v>8.99999999790452</v>
      </c>
      <c r="H65">
        <f t="shared" si="13"/>
        <v>0.700000000000017</v>
      </c>
      <c r="I65">
        <f t="shared" si="14"/>
        <v>1</v>
      </c>
      <c r="J65" s="20">
        <f t="shared" si="15"/>
        <v>0.0777777777958887</v>
      </c>
      <c r="K65" s="20">
        <f t="shared" si="16"/>
        <v>0.111111111136981</v>
      </c>
      <c r="L65" s="20"/>
      <c r="M65" s="15">
        <v>0.8125</v>
      </c>
      <c r="N65" s="21">
        <f>J55*10</f>
        <v>1.42307692704022</v>
      </c>
      <c r="O65" s="21">
        <f>K55*10</f>
        <v>1.53846154274617</v>
      </c>
    </row>
    <row r="66" spans="1:15">
      <c r="A66" s="5">
        <v>45476</v>
      </c>
      <c r="B66" s="15">
        <v>0</v>
      </c>
      <c r="C66" s="15">
        <f t="shared" si="11"/>
        <v>45476</v>
      </c>
      <c r="D66">
        <v>248.6</v>
      </c>
      <c r="E66">
        <v>266</v>
      </c>
      <c r="G66" s="6">
        <f t="shared" si="12"/>
        <v>8.99999999790452</v>
      </c>
      <c r="H66">
        <f t="shared" si="13"/>
        <v>0.699999999999989</v>
      </c>
      <c r="I66">
        <f t="shared" si="14"/>
        <v>1</v>
      </c>
      <c r="J66" s="20">
        <f t="shared" si="15"/>
        <v>0.0777777777958856</v>
      </c>
      <c r="K66" s="20">
        <f t="shared" si="16"/>
        <v>0.111111111136981</v>
      </c>
      <c r="L66" s="20"/>
      <c r="M66" s="15">
        <v>0.819444444444444</v>
      </c>
      <c r="N66" s="21">
        <f>J55*10</f>
        <v>1.42307692704022</v>
      </c>
      <c r="O66" s="21">
        <f>K55*10</f>
        <v>1.53846154274617</v>
      </c>
    </row>
    <row r="67" spans="1:15">
      <c r="A67" s="5">
        <v>45476</v>
      </c>
      <c r="B67" s="15">
        <v>0.254861111111111</v>
      </c>
      <c r="C67" s="15">
        <f t="shared" si="11"/>
        <v>45476.2548611111</v>
      </c>
      <c r="D67">
        <v>257.3</v>
      </c>
      <c r="E67">
        <v>279</v>
      </c>
      <c r="G67" s="6">
        <f t="shared" si="12"/>
        <v>366.999999980908</v>
      </c>
      <c r="H67">
        <f t="shared" si="13"/>
        <v>8.70000000000002</v>
      </c>
      <c r="I67">
        <f t="shared" si="14"/>
        <v>13</v>
      </c>
      <c r="J67" s="20">
        <f t="shared" si="15"/>
        <v>0.023705722072078</v>
      </c>
      <c r="K67" s="20">
        <f t="shared" si="16"/>
        <v>0.0354223433260934</v>
      </c>
      <c r="L67" s="20"/>
      <c r="M67" s="15">
        <v>0.826388888888889</v>
      </c>
      <c r="N67" s="21">
        <f>J55*4+J56*6</f>
        <v>1.31923077180926</v>
      </c>
      <c r="O67" s="21">
        <f>K55*4+K56*6</f>
        <v>1.36538461809164</v>
      </c>
    </row>
    <row r="68" spans="1:15">
      <c r="A68" s="5">
        <v>45476</v>
      </c>
      <c r="B68" s="15">
        <v>0.430555555555556</v>
      </c>
      <c r="C68" s="15">
        <f t="shared" si="11"/>
        <v>45476.4305555556</v>
      </c>
      <c r="D68">
        <v>264.4</v>
      </c>
      <c r="E68">
        <v>291</v>
      </c>
      <c r="G68" s="6">
        <f t="shared" si="12"/>
        <v>253.000000080792</v>
      </c>
      <c r="H68">
        <f t="shared" si="13"/>
        <v>7.09999999999997</v>
      </c>
      <c r="I68">
        <f t="shared" si="14"/>
        <v>12</v>
      </c>
      <c r="J68" s="20">
        <f t="shared" si="15"/>
        <v>0.0280632410977576</v>
      </c>
      <c r="K68" s="20">
        <f t="shared" si="16"/>
        <v>0.0474308300243793</v>
      </c>
      <c r="L68" s="20"/>
      <c r="M68" s="15">
        <v>0.833333333333333</v>
      </c>
      <c r="N68" s="21">
        <f>J56*10</f>
        <v>1.25000000165528</v>
      </c>
      <c r="O68" s="21">
        <f>K56*10</f>
        <v>1.25000000165528</v>
      </c>
    </row>
    <row r="69" spans="1:15">
      <c r="A69" s="5">
        <v>45476</v>
      </c>
      <c r="B69" s="15">
        <v>0.916666666666667</v>
      </c>
      <c r="C69" s="15">
        <f t="shared" si="11"/>
        <v>45476.9166666667</v>
      </c>
      <c r="D69">
        <v>289.7</v>
      </c>
      <c r="E69">
        <v>350</v>
      </c>
      <c r="G69" s="6">
        <f t="shared" si="12"/>
        <v>699.999999987194</v>
      </c>
      <c r="H69">
        <f t="shared" si="13"/>
        <v>25.3</v>
      </c>
      <c r="I69">
        <f t="shared" si="14"/>
        <v>59</v>
      </c>
      <c r="J69" s="20">
        <f t="shared" si="15"/>
        <v>0.0361428571435183</v>
      </c>
      <c r="K69" s="20">
        <f t="shared" si="16"/>
        <v>0.0842857142872562</v>
      </c>
      <c r="L69" s="20"/>
      <c r="M69" s="15">
        <v>0.840277777777778</v>
      </c>
      <c r="N69" s="21">
        <f>J57*10</f>
        <v>1.27272727100317</v>
      </c>
      <c r="O69" s="21">
        <f>K57*10</f>
        <v>1.51515151309901</v>
      </c>
    </row>
    <row r="70" spans="1:15">
      <c r="A70" s="5">
        <v>45476</v>
      </c>
      <c r="B70" s="15">
        <v>0.958333333333333</v>
      </c>
      <c r="C70" s="15">
        <f t="shared" si="11"/>
        <v>45476.9583333333</v>
      </c>
      <c r="D70">
        <v>292.5</v>
      </c>
      <c r="E70">
        <v>358</v>
      </c>
      <c r="G70" s="6">
        <f t="shared" si="12"/>
        <v>59.9999999022111</v>
      </c>
      <c r="H70">
        <f t="shared" si="13"/>
        <v>2.80000000000001</v>
      </c>
      <c r="I70">
        <f t="shared" si="14"/>
        <v>8</v>
      </c>
      <c r="J70" s="20">
        <f t="shared" si="15"/>
        <v>0.0466666667427248</v>
      </c>
      <c r="K70" s="20">
        <f t="shared" si="16"/>
        <v>0.133333333550642</v>
      </c>
      <c r="L70" s="20"/>
      <c r="M70" s="15">
        <v>0.847222222222222</v>
      </c>
      <c r="N70" s="21">
        <f>J57*10</f>
        <v>1.27272727100317</v>
      </c>
      <c r="O70" s="21">
        <f>K57*10</f>
        <v>1.51515151309901</v>
      </c>
    </row>
    <row r="71" spans="1:15">
      <c r="A71" s="5">
        <v>45477</v>
      </c>
      <c r="B71" s="15">
        <v>0</v>
      </c>
      <c r="C71" s="15">
        <f t="shared" si="11"/>
        <v>45477</v>
      </c>
      <c r="D71">
        <v>294.9</v>
      </c>
      <c r="E71">
        <v>365</v>
      </c>
      <c r="G71" s="6">
        <f t="shared" si="12"/>
        <v>60.0000000488944</v>
      </c>
      <c r="H71">
        <f t="shared" si="13"/>
        <v>2.39999999999998</v>
      </c>
      <c r="I71">
        <f t="shared" si="14"/>
        <v>7</v>
      </c>
      <c r="J71" s="20">
        <f t="shared" si="15"/>
        <v>0.0399999999674034</v>
      </c>
      <c r="K71" s="20">
        <f t="shared" si="16"/>
        <v>0.116666666571594</v>
      </c>
      <c r="L71" s="20"/>
      <c r="M71" s="15">
        <v>0.854166666666667</v>
      </c>
      <c r="N71" s="21">
        <f>J57*10</f>
        <v>1.27272727100317</v>
      </c>
      <c r="O71" s="21">
        <f>K57*10</f>
        <v>1.51515151309901</v>
      </c>
    </row>
    <row r="72" spans="1:15">
      <c r="A72" s="5">
        <v>45477</v>
      </c>
      <c r="B72" s="15">
        <v>0.286111111111111</v>
      </c>
      <c r="C72" s="15">
        <f t="shared" si="11"/>
        <v>45477.2861111111</v>
      </c>
      <c r="D72">
        <v>300.4</v>
      </c>
      <c r="E72">
        <v>385</v>
      </c>
      <c r="G72" s="6">
        <f t="shared" si="12"/>
        <v>411.999999980908</v>
      </c>
      <c r="H72">
        <f t="shared" si="13"/>
        <v>5.5</v>
      </c>
      <c r="I72">
        <f t="shared" si="14"/>
        <v>20</v>
      </c>
      <c r="J72" s="20">
        <f t="shared" si="15"/>
        <v>0.0133495145637254</v>
      </c>
      <c r="K72" s="20">
        <f t="shared" si="16"/>
        <v>0.0485436893226379</v>
      </c>
      <c r="L72" s="20"/>
      <c r="M72" s="15">
        <v>0.861111111111111</v>
      </c>
      <c r="N72" s="21">
        <f>J57*3+J58*7</f>
        <v>1.1818181828842</v>
      </c>
      <c r="O72" s="21">
        <f>K57*3+K58*7</f>
        <v>1.204545455414</v>
      </c>
    </row>
    <row r="73" spans="1:15">
      <c r="A73" s="5">
        <v>45477</v>
      </c>
      <c r="B73" s="15">
        <v>0.361805555555556</v>
      </c>
      <c r="C73" s="15">
        <f t="shared" si="11"/>
        <v>45477.3618055556</v>
      </c>
      <c r="D73">
        <v>304.9</v>
      </c>
      <c r="E73">
        <v>398</v>
      </c>
      <c r="G73" s="6">
        <f t="shared" si="12"/>
        <v>109.000000082888</v>
      </c>
      <c r="H73">
        <f t="shared" si="13"/>
        <v>4.5</v>
      </c>
      <c r="I73">
        <f t="shared" si="14"/>
        <v>13</v>
      </c>
      <c r="J73" s="20">
        <f t="shared" si="15"/>
        <v>0.0412844036383306</v>
      </c>
      <c r="K73" s="20">
        <f t="shared" si="16"/>
        <v>0.119266054955177</v>
      </c>
      <c r="L73" s="20"/>
      <c r="M73" s="15">
        <v>0.868055555555556</v>
      </c>
      <c r="N73" s="21">
        <f>J58*10</f>
        <v>1.14285714511892</v>
      </c>
      <c r="O73" s="21">
        <f>K58*10</f>
        <v>1.07142857354899</v>
      </c>
    </row>
    <row r="74" spans="1:15">
      <c r="A74" s="5">
        <v>45477</v>
      </c>
      <c r="B74" s="15">
        <v>0.416666666666667</v>
      </c>
      <c r="C74" s="15">
        <f t="shared" si="11"/>
        <v>45477.4166666667</v>
      </c>
      <c r="D74">
        <v>308.5</v>
      </c>
      <c r="E74">
        <v>412</v>
      </c>
      <c r="G74" s="6">
        <f t="shared" si="12"/>
        <v>78.9999999850988</v>
      </c>
      <c r="H74">
        <f t="shared" si="13"/>
        <v>3.60000000000002</v>
      </c>
      <c r="I74">
        <f t="shared" si="14"/>
        <v>14</v>
      </c>
      <c r="J74" s="20">
        <f t="shared" si="15"/>
        <v>0.0455696202617603</v>
      </c>
      <c r="K74" s="20">
        <f t="shared" si="16"/>
        <v>0.177215189906844</v>
      </c>
      <c r="L74" s="20"/>
      <c r="M74" s="15">
        <v>0.875</v>
      </c>
      <c r="N74" s="21">
        <f>J58*10</f>
        <v>1.14285714511892</v>
      </c>
      <c r="O74" s="21">
        <f>K58*10</f>
        <v>1.07142857354899</v>
      </c>
    </row>
    <row r="75" spans="1:15">
      <c r="A75" s="5">
        <v>45477</v>
      </c>
      <c r="B75" s="15">
        <v>0.458333333333333</v>
      </c>
      <c r="C75" s="15">
        <f t="shared" ref="C75:C88" si="17">A75+B75</f>
        <v>45477.4583333333</v>
      </c>
      <c r="D75">
        <v>311.4</v>
      </c>
      <c r="E75">
        <v>422</v>
      </c>
      <c r="G75" s="6">
        <f t="shared" si="12"/>
        <v>59.999999954598</v>
      </c>
      <c r="H75">
        <f t="shared" si="13"/>
        <v>2.89999999999998</v>
      </c>
      <c r="I75">
        <f t="shared" si="14"/>
        <v>10</v>
      </c>
      <c r="J75" s="20">
        <f t="shared" si="15"/>
        <v>0.0483333333699068</v>
      </c>
      <c r="K75" s="20">
        <f t="shared" si="16"/>
        <v>0.166666666792783</v>
      </c>
      <c r="L75" s="20"/>
      <c r="M75" s="15">
        <v>0.881944444444445</v>
      </c>
      <c r="N75" s="21">
        <f>J58+J59*9</f>
        <v>1.21428571451189</v>
      </c>
      <c r="O75" s="21">
        <f>K58+K59*9</f>
        <v>1.5071428573549</v>
      </c>
    </row>
    <row r="76" spans="1:15">
      <c r="A76" s="5">
        <v>45477</v>
      </c>
      <c r="B76" s="15">
        <v>0.523611111111111</v>
      </c>
      <c r="C76" s="15">
        <f t="shared" si="17"/>
        <v>45477.5236111111</v>
      </c>
      <c r="D76">
        <v>315.7</v>
      </c>
      <c r="E76">
        <v>436</v>
      </c>
      <c r="G76" s="6">
        <f t="shared" si="12"/>
        <v>93.9999999920838</v>
      </c>
      <c r="H76">
        <f t="shared" si="13"/>
        <v>4.30000000000001</v>
      </c>
      <c r="I76">
        <f t="shared" si="14"/>
        <v>14</v>
      </c>
      <c r="J76" s="20">
        <f t="shared" si="15"/>
        <v>0.0457446808549163</v>
      </c>
      <c r="K76" s="20">
        <f t="shared" si="16"/>
        <v>0.148936170225309</v>
      </c>
      <c r="L76" s="20"/>
      <c r="M76" s="15">
        <v>0.888888888888888</v>
      </c>
      <c r="N76" s="21">
        <f>J59*10</f>
        <v>1.22222222222222</v>
      </c>
      <c r="O76" s="21">
        <f>K59*10</f>
        <v>1.55555555555556</v>
      </c>
    </row>
    <row r="77" spans="1:15">
      <c r="A77" s="5">
        <v>45477</v>
      </c>
      <c r="B77" s="15">
        <v>0.652777777777778</v>
      </c>
      <c r="C77" s="15">
        <f t="shared" si="17"/>
        <v>45477.6527777778</v>
      </c>
      <c r="D77">
        <v>321.3</v>
      </c>
      <c r="E77">
        <v>454</v>
      </c>
      <c r="G77" s="6">
        <f t="shared" si="12"/>
        <v>186.00000000908</v>
      </c>
      <c r="H77">
        <f t="shared" si="13"/>
        <v>5.60000000000002</v>
      </c>
      <c r="I77">
        <f t="shared" si="14"/>
        <v>18</v>
      </c>
      <c r="J77" s="20">
        <f t="shared" si="15"/>
        <v>0.0301075268802507</v>
      </c>
      <c r="K77" s="20">
        <f t="shared" si="16"/>
        <v>0.0967741935436627</v>
      </c>
      <c r="L77" s="20"/>
      <c r="M77" s="15">
        <v>0.895833333333333</v>
      </c>
      <c r="N77" s="21">
        <f>J59*10</f>
        <v>1.22222222222222</v>
      </c>
      <c r="O77" s="21">
        <f>K59*10</f>
        <v>1.55555555555556</v>
      </c>
    </row>
    <row r="78" spans="1:15">
      <c r="A78" s="5">
        <v>45477</v>
      </c>
      <c r="B78" s="15">
        <v>0.916666666666667</v>
      </c>
      <c r="C78" s="15">
        <f t="shared" si="17"/>
        <v>45477.9166666667</v>
      </c>
      <c r="D78">
        <v>333</v>
      </c>
      <c r="E78">
        <v>483</v>
      </c>
      <c r="G78" s="6">
        <f t="shared" si="12"/>
        <v>379.999999991851</v>
      </c>
      <c r="H78">
        <f t="shared" si="13"/>
        <v>11.7</v>
      </c>
      <c r="I78">
        <f t="shared" si="14"/>
        <v>29</v>
      </c>
      <c r="J78" s="20">
        <f t="shared" si="15"/>
        <v>0.0307894736848708</v>
      </c>
      <c r="K78" s="20">
        <f t="shared" si="16"/>
        <v>0.0763157894753208</v>
      </c>
      <c r="L78" s="20"/>
      <c r="M78" s="15">
        <v>0.902777777777777</v>
      </c>
      <c r="N78" s="21">
        <f>J59*10</f>
        <v>1.22222222222222</v>
      </c>
      <c r="O78" s="21">
        <f>K59*10</f>
        <v>1.55555555555556</v>
      </c>
    </row>
    <row r="79" spans="1:15">
      <c r="A79" s="5">
        <v>45478</v>
      </c>
      <c r="B79" s="15">
        <v>0</v>
      </c>
      <c r="C79" s="15">
        <f t="shared" si="17"/>
        <v>45478</v>
      </c>
      <c r="D79">
        <v>336.2</v>
      </c>
      <c r="E79">
        <v>490</v>
      </c>
      <c r="G79" s="6">
        <f t="shared" si="12"/>
        <v>120.000000003492</v>
      </c>
      <c r="H79">
        <f t="shared" si="13"/>
        <v>3.19999999999999</v>
      </c>
      <c r="I79">
        <f t="shared" si="14"/>
        <v>7</v>
      </c>
      <c r="J79" s="20">
        <f t="shared" si="15"/>
        <v>0.0266666666658905</v>
      </c>
      <c r="K79" s="20">
        <f t="shared" si="16"/>
        <v>0.0583333333316356</v>
      </c>
      <c r="L79" s="20"/>
      <c r="M79" s="15">
        <v>0.909722222222222</v>
      </c>
      <c r="N79" s="21">
        <f>J59*6+J60*4</f>
        <v>1.23333333344975</v>
      </c>
      <c r="O79" s="21">
        <f>K59*6+K60*4</f>
        <v>1.48888888901824</v>
      </c>
    </row>
    <row r="80" spans="1:15">
      <c r="A80" s="5">
        <v>45478</v>
      </c>
      <c r="B80" s="15">
        <v>0.274305555555556</v>
      </c>
      <c r="C80" s="15">
        <f t="shared" si="17"/>
        <v>45478.2743055556</v>
      </c>
      <c r="D80">
        <v>338.7</v>
      </c>
      <c r="E80">
        <v>497</v>
      </c>
      <c r="G80" s="6">
        <f t="shared" si="12"/>
        <v>394.999999998836</v>
      </c>
      <c r="H80">
        <f t="shared" si="13"/>
        <v>2.5</v>
      </c>
      <c r="I80">
        <f t="shared" si="14"/>
        <v>7</v>
      </c>
      <c r="J80" s="20">
        <f t="shared" si="15"/>
        <v>0.00632911392406929</v>
      </c>
      <c r="K80" s="20">
        <f t="shared" si="16"/>
        <v>0.017721518987394</v>
      </c>
      <c r="L80" s="20"/>
      <c r="M80" s="15">
        <v>0.916666666666666</v>
      </c>
      <c r="N80" s="21">
        <f>J60*10</f>
        <v>1.25000000029104</v>
      </c>
      <c r="O80" s="21">
        <f>K60*10</f>
        <v>1.38888888921226</v>
      </c>
    </row>
    <row r="81" spans="1:15">
      <c r="A81" s="5">
        <v>45478</v>
      </c>
      <c r="B81" s="15">
        <v>0.463888888888889</v>
      </c>
      <c r="C81" s="15">
        <f t="shared" si="17"/>
        <v>45478.4638888889</v>
      </c>
      <c r="D81">
        <v>341.7</v>
      </c>
      <c r="E81">
        <v>502</v>
      </c>
      <c r="G81" s="6">
        <f t="shared" si="12"/>
        <v>272.999999999302</v>
      </c>
      <c r="H81">
        <f t="shared" si="13"/>
        <v>3</v>
      </c>
      <c r="I81">
        <f t="shared" si="14"/>
        <v>5</v>
      </c>
      <c r="J81" s="20">
        <f t="shared" si="15"/>
        <v>0.0109890109890391</v>
      </c>
      <c r="K81" s="20">
        <f t="shared" si="16"/>
        <v>0.0183150183150652</v>
      </c>
      <c r="L81" s="20"/>
      <c r="M81" s="15">
        <v>0.923611111111111</v>
      </c>
      <c r="N81" s="21">
        <f>J60*10</f>
        <v>1.25000000029104</v>
      </c>
      <c r="O81" s="21">
        <f>K60*10</f>
        <v>1.38888888921226</v>
      </c>
    </row>
    <row r="82" spans="1:15">
      <c r="A82" s="5">
        <v>45478</v>
      </c>
      <c r="B82" s="15">
        <v>0.684722222222222</v>
      </c>
      <c r="C82" s="15">
        <f t="shared" si="17"/>
        <v>45478.6847222222</v>
      </c>
      <c r="D82">
        <v>347.6</v>
      </c>
      <c r="E82">
        <v>514</v>
      </c>
      <c r="G82" s="6">
        <f t="shared" si="12"/>
        <v>317.999999999302</v>
      </c>
      <c r="H82">
        <f t="shared" si="13"/>
        <v>5.90000000000003</v>
      </c>
      <c r="I82">
        <f t="shared" si="14"/>
        <v>12</v>
      </c>
      <c r="J82" s="20">
        <f t="shared" si="15"/>
        <v>0.0185534591195377</v>
      </c>
      <c r="K82" s="20">
        <f t="shared" si="16"/>
        <v>0.0377358490566867</v>
      </c>
      <c r="L82" s="20"/>
      <c r="M82" s="15">
        <v>0.930555555555555</v>
      </c>
      <c r="N82" s="21">
        <f>J60*10</f>
        <v>1.25000000029104</v>
      </c>
      <c r="O82" s="21">
        <f>K60*10</f>
        <v>1.38888888921226</v>
      </c>
    </row>
    <row r="83" spans="1:15">
      <c r="A83" s="5">
        <v>45478</v>
      </c>
      <c r="B83" s="15">
        <v>0.958333333333333</v>
      </c>
      <c r="C83" s="15">
        <f t="shared" si="17"/>
        <v>45478.9583333333</v>
      </c>
      <c r="D83">
        <v>357.5</v>
      </c>
      <c r="E83">
        <v>531</v>
      </c>
      <c r="G83" s="6">
        <f t="shared" si="12"/>
        <v>394.000000006054</v>
      </c>
      <c r="H83">
        <f t="shared" si="13"/>
        <v>9.89999999999998</v>
      </c>
      <c r="I83">
        <f t="shared" si="14"/>
        <v>17</v>
      </c>
      <c r="J83" s="20">
        <f t="shared" si="15"/>
        <v>0.0251269035529134</v>
      </c>
      <c r="K83" s="20">
        <f t="shared" si="16"/>
        <v>0.0431472081211645</v>
      </c>
      <c r="L83" s="20"/>
      <c r="M83" s="15">
        <v>0.9375</v>
      </c>
      <c r="N83" s="21">
        <f>N82</f>
        <v>1.25000000029104</v>
      </c>
      <c r="O83" s="21">
        <f>K60*2+K61*8</f>
        <v>1.42063491740195</v>
      </c>
    </row>
    <row r="84" spans="1:15">
      <c r="A84" s="5">
        <v>45479</v>
      </c>
      <c r="B84" s="15">
        <v>0.00486111111111111</v>
      </c>
      <c r="C84" s="15">
        <f t="shared" si="17"/>
        <v>45479.0048611111</v>
      </c>
      <c r="D84">
        <v>358.6</v>
      </c>
      <c r="E84">
        <v>533</v>
      </c>
      <c r="G84" s="6">
        <f t="shared" si="12"/>
        <v>66.9999999983702</v>
      </c>
      <c r="H84">
        <f t="shared" si="13"/>
        <v>1.10000000000002</v>
      </c>
      <c r="I84">
        <f t="shared" si="14"/>
        <v>2</v>
      </c>
      <c r="J84" s="20">
        <f t="shared" si="15"/>
        <v>0.0164179104481609</v>
      </c>
      <c r="K84" s="20">
        <f t="shared" si="16"/>
        <v>0.0298507462693829</v>
      </c>
      <c r="L84" s="20"/>
      <c r="M84" s="15">
        <v>0.944444444444444</v>
      </c>
      <c r="N84" s="21">
        <f>N83</f>
        <v>1.25000000029104</v>
      </c>
      <c r="O84" s="21">
        <f>K61*10</f>
        <v>1.42857142444938</v>
      </c>
    </row>
    <row r="85" spans="1:15">
      <c r="A85" s="5">
        <v>45479</v>
      </c>
      <c r="B85" s="15">
        <v>0.277777777777778</v>
      </c>
      <c r="C85" s="15">
        <f t="shared" si="17"/>
        <v>45479.2777777778</v>
      </c>
      <c r="D85">
        <v>360.5</v>
      </c>
      <c r="E85">
        <v>537</v>
      </c>
      <c r="G85" s="6">
        <f t="shared" si="12"/>
        <v>393.000000002794</v>
      </c>
      <c r="H85">
        <f t="shared" si="13"/>
        <v>1.89999999999998</v>
      </c>
      <c r="I85">
        <f t="shared" si="14"/>
        <v>4</v>
      </c>
      <c r="J85" s="20">
        <f t="shared" si="15"/>
        <v>0.00483460559792995</v>
      </c>
      <c r="K85" s="20">
        <f t="shared" si="16"/>
        <v>0.0101781170482737</v>
      </c>
      <c r="L85" s="20"/>
      <c r="M85" s="15">
        <v>0.951388888888889</v>
      </c>
      <c r="N85" s="21">
        <f>N84</f>
        <v>1.25000000029104</v>
      </c>
      <c r="O85" s="21">
        <f>O84</f>
        <v>1.42857142444938</v>
      </c>
    </row>
    <row r="86" spans="1:15">
      <c r="A86" s="5">
        <v>45480</v>
      </c>
      <c r="B86" s="15">
        <v>0.117361111111111</v>
      </c>
      <c r="C86" s="15">
        <f t="shared" si="17"/>
        <v>45480.1173611111</v>
      </c>
      <c r="D86">
        <v>376</v>
      </c>
      <c r="E86">
        <v>566</v>
      </c>
      <c r="G86" s="6">
        <f t="shared" si="12"/>
        <v>1208.99999999092</v>
      </c>
      <c r="H86">
        <f t="shared" si="13"/>
        <v>15.5</v>
      </c>
      <c r="I86">
        <f t="shared" si="14"/>
        <v>29</v>
      </c>
      <c r="J86" s="20">
        <f t="shared" si="15"/>
        <v>0.0128205128206091</v>
      </c>
      <c r="K86" s="20">
        <f t="shared" si="16"/>
        <v>0.0239867659224299</v>
      </c>
      <c r="L86" s="20"/>
      <c r="M86" s="15">
        <v>0.958333333333333</v>
      </c>
      <c r="N86" s="21">
        <f>J62*10</f>
        <v>1.08000000055321</v>
      </c>
      <c r="O86" s="21">
        <f>K62*10</f>
        <v>1.20000000061467</v>
      </c>
    </row>
    <row r="87" spans="1:15">
      <c r="A87" s="5">
        <v>45480</v>
      </c>
      <c r="B87" s="15">
        <v>0.375</v>
      </c>
      <c r="C87" s="15">
        <f t="shared" si="17"/>
        <v>45480.375</v>
      </c>
      <c r="D87">
        <v>377.1</v>
      </c>
      <c r="E87">
        <v>568</v>
      </c>
      <c r="G87" s="6">
        <f t="shared" si="12"/>
        <v>371.000000004424</v>
      </c>
      <c r="H87">
        <f t="shared" si="13"/>
        <v>1.10000000000002</v>
      </c>
      <c r="I87">
        <f t="shared" si="14"/>
        <v>2</v>
      </c>
      <c r="J87" s="20">
        <f t="shared" si="15"/>
        <v>0.00296495956869785</v>
      </c>
      <c r="K87" s="20">
        <f t="shared" si="16"/>
        <v>0.00539083557945054</v>
      </c>
      <c r="L87" s="20"/>
      <c r="M87" s="15">
        <v>0.965277777777778</v>
      </c>
      <c r="N87" s="21">
        <f>N86</f>
        <v>1.08000000055321</v>
      </c>
      <c r="O87" s="21">
        <f>O86</f>
        <v>1.20000000061467</v>
      </c>
    </row>
    <row r="88" spans="1:15">
      <c r="A88" s="5">
        <v>45480</v>
      </c>
      <c r="B88" s="15">
        <v>0.970833333333333</v>
      </c>
      <c r="C88" s="15">
        <f t="shared" si="17"/>
        <v>45480.9708333333</v>
      </c>
      <c r="D88">
        <v>386.6</v>
      </c>
      <c r="E88">
        <v>586</v>
      </c>
      <c r="G88" s="6">
        <f t="shared" si="12"/>
        <v>857.999999999302</v>
      </c>
      <c r="H88">
        <f t="shared" si="13"/>
        <v>9.5</v>
      </c>
      <c r="I88">
        <f t="shared" si="14"/>
        <v>18</v>
      </c>
      <c r="J88" s="20">
        <f t="shared" si="15"/>
        <v>0.0110722610722701</v>
      </c>
      <c r="K88" s="20">
        <f t="shared" si="16"/>
        <v>0.0209790209790381</v>
      </c>
      <c r="L88" s="20"/>
      <c r="M88" s="15">
        <v>0.972222222222222</v>
      </c>
      <c r="N88" s="21">
        <f>J62*5+J63*5</f>
        <v>0.977500000855958</v>
      </c>
      <c r="O88" s="21">
        <f>K62*5+K63*5</f>
        <v>0.912500000721157</v>
      </c>
    </row>
    <row r="89" spans="13:15">
      <c r="M89" s="15">
        <v>0.979166666666667</v>
      </c>
      <c r="N89" s="21">
        <f>J63*10</f>
        <v>0.875000001158702</v>
      </c>
      <c r="O89" s="21">
        <f>K63*10</f>
        <v>0.62500000082764</v>
      </c>
    </row>
    <row r="90" spans="13:15">
      <c r="M90" s="15">
        <v>0.986111111111111</v>
      </c>
      <c r="N90" s="21">
        <f>J63+J64*9</f>
        <v>0.823863634780594</v>
      </c>
      <c r="O90" s="21">
        <f>K63+K64*9</f>
        <v>0.880681816376922</v>
      </c>
    </row>
    <row r="91" spans="13:15">
      <c r="M91" s="15">
        <v>0.993055555555556</v>
      </c>
      <c r="N91" s="21">
        <f>J64*2+J65*8</f>
        <v>0.785858585625937</v>
      </c>
      <c r="O91" s="21">
        <f>K64*2+K65*8</f>
        <v>1.07070707049455</v>
      </c>
    </row>
    <row r="92" spans="13:15">
      <c r="M92" s="15">
        <v>1</v>
      </c>
      <c r="N92" s="21">
        <f>J66*10</f>
        <v>0.777777777958856</v>
      </c>
      <c r="O92" s="21">
        <f>K66*10</f>
        <v>1.11111111136981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56"/>
  <sheetViews>
    <sheetView topLeftCell="A136" workbookViewId="0">
      <selection activeCell="F162" sqref="F161:F162"/>
    </sheetView>
  </sheetViews>
  <sheetFormatPr defaultColWidth="9" defaultRowHeight="13.5"/>
  <cols>
    <col min="1" max="1" width="16.4416666666667" style="13" customWidth="1"/>
    <col min="2" max="2" width="6.66666666666667" customWidth="1"/>
    <col min="3" max="3" width="9.66666666666667" customWidth="1"/>
    <col min="4" max="4" width="14.1083333333333" style="2" customWidth="1"/>
    <col min="5" max="5" width="16.4416666666667" customWidth="1"/>
    <col min="6" max="6" width="6.66666666666667" customWidth="1"/>
    <col min="7" max="7" width="11.775" customWidth="1"/>
    <col min="8" max="8" width="8.66666666666667" customWidth="1"/>
    <col min="9" max="9" width="16.4416666666667" customWidth="1"/>
    <col min="10" max="10" width="6.66666666666667" customWidth="1"/>
    <col min="11" max="11" width="11.775" customWidth="1"/>
    <col min="12" max="12" width="8.66666666666667" customWidth="1"/>
    <col min="13" max="13" width="17.5583333333333"/>
    <col min="14" max="14" width="12.8916666666667"/>
    <col min="15" max="15" width="11.775" customWidth="1"/>
    <col min="17" max="17" width="16.4416666666667" customWidth="1"/>
    <col min="18" max="18" width="6.66666666666667" customWidth="1"/>
    <col min="19" max="19" width="11.775" customWidth="1"/>
  </cols>
  <sheetData>
    <row r="1" spans="3:20">
      <c r="C1" t="s">
        <v>4</v>
      </c>
      <c r="D1" s="2" t="s">
        <v>5</v>
      </c>
      <c r="G1" t="s">
        <v>4</v>
      </c>
      <c r="H1" t="s">
        <v>6</v>
      </c>
      <c r="L1" t="s">
        <v>7</v>
      </c>
      <c r="P1" t="s">
        <v>8</v>
      </c>
      <c r="T1" t="s">
        <v>9</v>
      </c>
    </row>
    <row r="2" spans="1:20">
      <c r="A2" s="13">
        <v>45477.35</v>
      </c>
      <c r="B2" s="15">
        <f>A2-45477</f>
        <v>0.349999999998545</v>
      </c>
      <c r="C2">
        <v>0</v>
      </c>
      <c r="D2" s="2">
        <v>0</v>
      </c>
      <c r="E2" s="13">
        <v>45477.35</v>
      </c>
      <c r="F2" s="15">
        <f>E2-45477</f>
        <v>0.349999999998545</v>
      </c>
      <c r="G2">
        <v>0</v>
      </c>
      <c r="H2" s="2">
        <v>0</v>
      </c>
      <c r="I2" s="13">
        <v>45477.35</v>
      </c>
      <c r="J2" s="15">
        <f t="shared" ref="J2:J11" si="0">I2-45477</f>
        <v>0.349999999998545</v>
      </c>
      <c r="K2">
        <v>0</v>
      </c>
      <c r="L2" s="2">
        <v>0</v>
      </c>
      <c r="M2" s="13">
        <v>45477.35</v>
      </c>
      <c r="N2" s="15">
        <f>M2-45477</f>
        <v>0.349999999998545</v>
      </c>
      <c r="O2">
        <v>0</v>
      </c>
      <c r="P2" s="2">
        <v>0</v>
      </c>
      <c r="Q2" s="13">
        <v>45477.35</v>
      </c>
      <c r="R2" s="15">
        <f>Q2-45477</f>
        <v>0.349999999998545</v>
      </c>
      <c r="S2">
        <v>0</v>
      </c>
      <c r="T2" s="2">
        <v>0</v>
      </c>
    </row>
    <row r="3" spans="1:20">
      <c r="A3" s="13">
        <v>45477.35</v>
      </c>
      <c r="B3" s="15">
        <f t="shared" ref="B3:B34" si="1">A3-45477</f>
        <v>0.349999999998545</v>
      </c>
      <c r="C3">
        <v>10111317</v>
      </c>
      <c r="D3" s="2">
        <f t="shared" ref="D3:D66" si="2">C3-10000100</f>
        <v>111217</v>
      </c>
      <c r="E3" s="13">
        <v>45477.3597222222</v>
      </c>
      <c r="F3" s="15">
        <f>E3-45477</f>
        <v>0.359722222201526</v>
      </c>
      <c r="G3">
        <v>1000037619</v>
      </c>
      <c r="H3" s="2">
        <f>G3-1000000000</f>
        <v>37619</v>
      </c>
      <c r="I3" s="13">
        <v>45477.3513888889</v>
      </c>
      <c r="J3" s="15">
        <f t="shared" si="0"/>
        <v>0.351388888899237</v>
      </c>
      <c r="K3">
        <v>1300029400</v>
      </c>
      <c r="L3" s="2">
        <f t="shared" ref="L3:L11" si="3">K3-1300000000</f>
        <v>29400</v>
      </c>
      <c r="M3" s="13">
        <v>45477.3569444444</v>
      </c>
      <c r="N3" s="15">
        <f>M3-45477</f>
        <v>0.356944444443798</v>
      </c>
      <c r="O3">
        <v>1500010871</v>
      </c>
      <c r="P3" s="2">
        <f>O3-1500000000</f>
        <v>10871</v>
      </c>
      <c r="Q3" s="13">
        <v>45479.8055555556</v>
      </c>
      <c r="R3" s="15">
        <f>Q3-45477</f>
        <v>2.80555555555475</v>
      </c>
      <c r="S3">
        <v>1700090711</v>
      </c>
      <c r="T3" s="2">
        <f>S3-1700000000</f>
        <v>90711</v>
      </c>
    </row>
    <row r="4" spans="1:16">
      <c r="A4" s="13">
        <v>45477.35</v>
      </c>
      <c r="B4" s="15">
        <f t="shared" si="1"/>
        <v>0.349999999998545</v>
      </c>
      <c r="C4">
        <v>10121500</v>
      </c>
      <c r="D4" s="2">
        <f t="shared" si="2"/>
        <v>121400</v>
      </c>
      <c r="E4" s="13">
        <v>45478.4375</v>
      </c>
      <c r="F4" s="15">
        <f>E4-45477</f>
        <v>1.4375</v>
      </c>
      <c r="G4">
        <v>1001170000</v>
      </c>
      <c r="H4" s="2">
        <f>G4-1000000000</f>
        <v>1170000</v>
      </c>
      <c r="I4" s="13">
        <v>45477.3520833333</v>
      </c>
      <c r="J4" s="15">
        <f t="shared" si="0"/>
        <v>0.352083333302289</v>
      </c>
      <c r="K4">
        <v>1300048088</v>
      </c>
      <c r="L4" s="2">
        <f t="shared" si="3"/>
        <v>48088</v>
      </c>
      <c r="M4" s="13">
        <v>45479.8055555556</v>
      </c>
      <c r="N4" s="15">
        <f>M4-45477</f>
        <v>2.8055555555984</v>
      </c>
      <c r="O4">
        <v>1501600000</v>
      </c>
      <c r="P4" s="2">
        <f>O4-1500000000</f>
        <v>1600000</v>
      </c>
    </row>
    <row r="5" spans="1:16">
      <c r="A5" s="13">
        <v>45477.35</v>
      </c>
      <c r="B5" s="15">
        <f t="shared" si="1"/>
        <v>0.349999999998545</v>
      </c>
      <c r="C5">
        <v>10236699</v>
      </c>
      <c r="D5" s="2">
        <f t="shared" si="2"/>
        <v>236599</v>
      </c>
      <c r="E5" s="13">
        <v>45479.7986111111</v>
      </c>
      <c r="F5" s="15">
        <f>E5-45477</f>
        <v>2.79861111110949</v>
      </c>
      <c r="G5">
        <v>1001603330</v>
      </c>
      <c r="H5" s="2">
        <f>G5-1000000000</f>
        <v>1603330</v>
      </c>
      <c r="I5" s="13">
        <v>45477.4506944444</v>
      </c>
      <c r="J5" s="15">
        <f t="shared" si="0"/>
        <v>0.450694444400142</v>
      </c>
      <c r="K5">
        <v>1300740390</v>
      </c>
      <c r="L5" s="2">
        <f t="shared" si="3"/>
        <v>740390</v>
      </c>
      <c r="M5" s="13">
        <v>45479.8756944444</v>
      </c>
      <c r="N5" s="15">
        <f>M5-45477</f>
        <v>2.87569444444671</v>
      </c>
      <c r="O5">
        <v>1501645331</v>
      </c>
      <c r="P5" s="2">
        <f>O5-1500000000</f>
        <v>1645331</v>
      </c>
    </row>
    <row r="6" spans="1:16">
      <c r="A6" s="13">
        <v>45477.35</v>
      </c>
      <c r="B6" s="15">
        <f t="shared" si="1"/>
        <v>0.349999999998545</v>
      </c>
      <c r="C6">
        <v>10346723</v>
      </c>
      <c r="D6" s="2">
        <f t="shared" si="2"/>
        <v>346623</v>
      </c>
      <c r="E6" s="13">
        <v>45487.7916666667</v>
      </c>
      <c r="F6" s="15">
        <f>E6-45477</f>
        <v>10.7916666666642</v>
      </c>
      <c r="G6">
        <v>1002752660</v>
      </c>
      <c r="H6" s="2">
        <f>G6-1000000000</f>
        <v>2752660</v>
      </c>
      <c r="I6" s="13">
        <v>45477.5993055556</v>
      </c>
      <c r="J6" s="15">
        <f t="shared" si="0"/>
        <v>0.599305555602768</v>
      </c>
      <c r="K6">
        <v>1301345574</v>
      </c>
      <c r="L6" s="2">
        <f t="shared" si="3"/>
        <v>1345574</v>
      </c>
      <c r="M6" s="13">
        <v>45487.7083333333</v>
      </c>
      <c r="N6" s="15">
        <f>M6-45477</f>
        <v>10.7083333333358</v>
      </c>
      <c r="O6">
        <v>1502600000</v>
      </c>
      <c r="P6" s="2">
        <f>O6-1500000000</f>
        <v>2600000</v>
      </c>
    </row>
    <row r="7" spans="1:12">
      <c r="A7" s="13">
        <v>45477.35</v>
      </c>
      <c r="B7" s="15">
        <f t="shared" si="1"/>
        <v>0.349999999998545</v>
      </c>
      <c r="C7">
        <v>10390064</v>
      </c>
      <c r="D7" s="2">
        <f t="shared" si="2"/>
        <v>389964</v>
      </c>
      <c r="I7" s="13">
        <v>45478.7125</v>
      </c>
      <c r="J7" s="15">
        <f t="shared" si="0"/>
        <v>1.71250000000146</v>
      </c>
      <c r="K7">
        <v>1302683202</v>
      </c>
      <c r="L7" s="2">
        <f t="shared" si="3"/>
        <v>2683202</v>
      </c>
    </row>
    <row r="8" spans="1:12">
      <c r="A8" s="13">
        <v>45477.35</v>
      </c>
      <c r="B8" s="15">
        <f t="shared" si="1"/>
        <v>0.349999999998545</v>
      </c>
      <c r="C8">
        <v>10542084</v>
      </c>
      <c r="D8" s="2">
        <f t="shared" si="2"/>
        <v>541984</v>
      </c>
      <c r="E8" s="13"/>
      <c r="F8" s="13"/>
      <c r="I8" s="13">
        <v>45479.7986111111</v>
      </c>
      <c r="J8" s="15">
        <f t="shared" si="0"/>
        <v>2.79861111110222</v>
      </c>
      <c r="K8">
        <v>1303300000</v>
      </c>
      <c r="L8" s="2">
        <f t="shared" si="3"/>
        <v>3300000</v>
      </c>
    </row>
    <row r="9" spans="1:12">
      <c r="A9" s="13">
        <v>45477.35</v>
      </c>
      <c r="B9" s="15">
        <f t="shared" si="1"/>
        <v>0.349999999998545</v>
      </c>
      <c r="C9">
        <v>10574000</v>
      </c>
      <c r="D9" s="2">
        <f t="shared" si="2"/>
        <v>573900</v>
      </c>
      <c r="I9" s="13">
        <v>45479.875</v>
      </c>
      <c r="J9" s="15">
        <f t="shared" si="0"/>
        <v>2.875</v>
      </c>
      <c r="K9">
        <v>1303390000</v>
      </c>
      <c r="L9" s="2">
        <f t="shared" si="3"/>
        <v>3390000</v>
      </c>
    </row>
    <row r="10" spans="1:12">
      <c r="A10" s="13">
        <v>45477.35</v>
      </c>
      <c r="B10" s="15">
        <f t="shared" si="1"/>
        <v>0.349999999998545</v>
      </c>
      <c r="C10">
        <v>10808078</v>
      </c>
      <c r="D10" s="2">
        <f t="shared" si="2"/>
        <v>807978</v>
      </c>
      <c r="I10" s="13">
        <v>45479.9736111111</v>
      </c>
      <c r="J10" s="15">
        <f t="shared" si="0"/>
        <v>2.9736111111124</v>
      </c>
      <c r="K10">
        <v>1303480698</v>
      </c>
      <c r="L10" s="2">
        <f t="shared" si="3"/>
        <v>3480698</v>
      </c>
    </row>
    <row r="11" spans="1:12">
      <c r="A11" s="13">
        <v>45477.35</v>
      </c>
      <c r="B11" s="15">
        <f t="shared" si="1"/>
        <v>0.349999999998545</v>
      </c>
      <c r="C11">
        <v>10809492</v>
      </c>
      <c r="D11" s="2">
        <f t="shared" si="2"/>
        <v>809392</v>
      </c>
      <c r="I11" s="13">
        <v>45487.4583333333</v>
      </c>
      <c r="J11" s="15">
        <f t="shared" si="0"/>
        <v>10.4583333333358</v>
      </c>
      <c r="K11">
        <v>1306835000</v>
      </c>
      <c r="L11" s="2">
        <f t="shared" si="3"/>
        <v>6835000</v>
      </c>
    </row>
    <row r="12" spans="1:9">
      <c r="A12" s="13">
        <v>45477.35</v>
      </c>
      <c r="B12" s="15">
        <f t="shared" si="1"/>
        <v>0.349999999998545</v>
      </c>
      <c r="C12">
        <v>10984036</v>
      </c>
      <c r="D12" s="2">
        <f t="shared" si="2"/>
        <v>983936</v>
      </c>
      <c r="I12" s="13"/>
    </row>
    <row r="13" spans="1:9">
      <c r="A13" s="13">
        <v>45477.3506944444</v>
      </c>
      <c r="B13" s="15">
        <f t="shared" si="1"/>
        <v>0.350694444401597</v>
      </c>
      <c r="C13">
        <v>11013937</v>
      </c>
      <c r="D13" s="2">
        <f t="shared" si="2"/>
        <v>1013837</v>
      </c>
      <c r="I13" s="13"/>
    </row>
    <row r="14" spans="1:11">
      <c r="A14" s="13">
        <v>45477.3506944444</v>
      </c>
      <c r="B14" s="15">
        <f t="shared" si="1"/>
        <v>0.350694444401597</v>
      </c>
      <c r="C14">
        <v>11114111</v>
      </c>
      <c r="D14" s="2">
        <f t="shared" si="2"/>
        <v>1114011</v>
      </c>
      <c r="I14" s="13"/>
      <c r="K14" s="2"/>
    </row>
    <row r="15" spans="1:9">
      <c r="A15" s="13">
        <v>45477.3506944444</v>
      </c>
      <c r="B15" s="15">
        <f t="shared" si="1"/>
        <v>0.350694444401597</v>
      </c>
      <c r="C15">
        <v>11254400</v>
      </c>
      <c r="D15" s="2">
        <f t="shared" si="2"/>
        <v>1254300</v>
      </c>
      <c r="I15" s="13"/>
    </row>
    <row r="16" spans="1:4">
      <c r="A16" s="13">
        <v>45477.3506944444</v>
      </c>
      <c r="B16" s="15">
        <f t="shared" si="1"/>
        <v>0.350694444401597</v>
      </c>
      <c r="C16">
        <v>11269733</v>
      </c>
      <c r="D16" s="2">
        <f t="shared" si="2"/>
        <v>1269633</v>
      </c>
    </row>
    <row r="17" spans="1:4">
      <c r="A17" s="13">
        <v>45477.3506944444</v>
      </c>
      <c r="B17" s="15">
        <f t="shared" si="1"/>
        <v>0.350694444401597</v>
      </c>
      <c r="C17">
        <v>11361437</v>
      </c>
      <c r="D17" s="2">
        <f t="shared" si="2"/>
        <v>1361337</v>
      </c>
    </row>
    <row r="18" spans="1:4">
      <c r="A18" s="13">
        <v>45477.3506944444</v>
      </c>
      <c r="B18" s="15">
        <f t="shared" si="1"/>
        <v>0.350694444401597</v>
      </c>
      <c r="C18">
        <v>11561200</v>
      </c>
      <c r="D18" s="2">
        <f t="shared" si="2"/>
        <v>1561100</v>
      </c>
    </row>
    <row r="19" spans="1:4">
      <c r="A19" s="13">
        <v>45477.3506944444</v>
      </c>
      <c r="B19" s="15">
        <f t="shared" si="1"/>
        <v>0.350694444401597</v>
      </c>
      <c r="C19">
        <v>11587519</v>
      </c>
      <c r="D19" s="2">
        <f t="shared" si="2"/>
        <v>1587419</v>
      </c>
    </row>
    <row r="20" spans="1:4">
      <c r="A20" s="13">
        <v>45477.3513888889</v>
      </c>
      <c r="B20" s="15">
        <f t="shared" si="1"/>
        <v>0.351388888899237</v>
      </c>
      <c r="C20">
        <v>11656984</v>
      </c>
      <c r="D20" s="2">
        <f t="shared" si="2"/>
        <v>1656884</v>
      </c>
    </row>
    <row r="21" spans="1:4">
      <c r="A21" s="13">
        <v>45477.3513888889</v>
      </c>
      <c r="B21" s="15">
        <f t="shared" si="1"/>
        <v>0.351388888899237</v>
      </c>
      <c r="C21">
        <v>11702801</v>
      </c>
      <c r="D21" s="2">
        <f t="shared" si="2"/>
        <v>1702701</v>
      </c>
    </row>
    <row r="22" spans="1:4">
      <c r="A22" s="13">
        <v>45477.3513888889</v>
      </c>
      <c r="B22" s="15">
        <f t="shared" si="1"/>
        <v>0.351388888899237</v>
      </c>
      <c r="C22">
        <v>11776753</v>
      </c>
      <c r="D22" s="2">
        <f t="shared" si="2"/>
        <v>1776653</v>
      </c>
    </row>
    <row r="23" spans="1:4">
      <c r="A23" s="13">
        <v>45477.3513888889</v>
      </c>
      <c r="B23" s="15">
        <f t="shared" si="1"/>
        <v>0.351388888899237</v>
      </c>
      <c r="C23">
        <v>11853696</v>
      </c>
      <c r="D23" s="2">
        <f t="shared" si="2"/>
        <v>1853596</v>
      </c>
    </row>
    <row r="24" spans="1:4">
      <c r="A24" s="13">
        <v>45477.3513888889</v>
      </c>
      <c r="B24" s="15">
        <f t="shared" si="1"/>
        <v>0.351388888899237</v>
      </c>
      <c r="C24">
        <v>11862874</v>
      </c>
      <c r="D24" s="2">
        <f t="shared" si="2"/>
        <v>1862774</v>
      </c>
    </row>
    <row r="25" spans="1:4">
      <c r="A25" s="13">
        <v>45477.3513888889</v>
      </c>
      <c r="B25" s="15">
        <f t="shared" si="1"/>
        <v>0.351388888899237</v>
      </c>
      <c r="C25">
        <v>11961600</v>
      </c>
      <c r="D25" s="2">
        <f t="shared" si="2"/>
        <v>1961500</v>
      </c>
    </row>
    <row r="26" spans="1:4">
      <c r="A26" s="13">
        <v>45477.3513888889</v>
      </c>
      <c r="B26" s="15">
        <f t="shared" si="1"/>
        <v>0.351388888899237</v>
      </c>
      <c r="C26">
        <v>12016378</v>
      </c>
      <c r="D26" s="2">
        <f t="shared" si="2"/>
        <v>2016278</v>
      </c>
    </row>
    <row r="27" spans="1:4">
      <c r="A27" s="13">
        <v>45477.3513888889</v>
      </c>
      <c r="B27" s="15">
        <f t="shared" si="1"/>
        <v>0.351388888899237</v>
      </c>
      <c r="C27">
        <v>12045000</v>
      </c>
      <c r="D27" s="2">
        <f t="shared" si="2"/>
        <v>2044900</v>
      </c>
    </row>
    <row r="28" spans="1:4">
      <c r="A28" s="13">
        <v>45477.3513888889</v>
      </c>
      <c r="B28" s="15">
        <f t="shared" si="1"/>
        <v>0.351388888899237</v>
      </c>
      <c r="C28">
        <v>12243337</v>
      </c>
      <c r="D28" s="2">
        <f t="shared" si="2"/>
        <v>2243237</v>
      </c>
    </row>
    <row r="29" spans="1:4">
      <c r="A29" s="13">
        <v>45477.3520833333</v>
      </c>
      <c r="B29" s="15">
        <f t="shared" si="1"/>
        <v>0.352083333302289</v>
      </c>
      <c r="C29">
        <v>12243692</v>
      </c>
      <c r="D29" s="2">
        <f t="shared" si="2"/>
        <v>2243592</v>
      </c>
    </row>
    <row r="30" spans="1:4">
      <c r="A30" s="13">
        <v>45477.3520833333</v>
      </c>
      <c r="B30" s="15">
        <f t="shared" si="1"/>
        <v>0.352083333302289</v>
      </c>
      <c r="C30">
        <v>12362159</v>
      </c>
      <c r="D30" s="2">
        <f t="shared" si="2"/>
        <v>2362059</v>
      </c>
    </row>
    <row r="31" spans="1:4">
      <c r="A31" s="13">
        <v>45477.3520833333</v>
      </c>
      <c r="B31" s="15">
        <f t="shared" si="1"/>
        <v>0.352083333302289</v>
      </c>
      <c r="C31">
        <v>12395605</v>
      </c>
      <c r="D31" s="2">
        <f t="shared" si="2"/>
        <v>2395505</v>
      </c>
    </row>
    <row r="32" spans="1:4">
      <c r="A32" s="13">
        <v>45477.3520833333</v>
      </c>
      <c r="B32" s="15">
        <f t="shared" si="1"/>
        <v>0.352083333302289</v>
      </c>
      <c r="C32">
        <v>12490000</v>
      </c>
      <c r="D32" s="2">
        <f t="shared" si="2"/>
        <v>2489900</v>
      </c>
    </row>
    <row r="33" spans="1:4">
      <c r="A33" s="13">
        <v>45477.3520833333</v>
      </c>
      <c r="B33" s="15">
        <f t="shared" si="1"/>
        <v>0.352083333302289</v>
      </c>
      <c r="C33">
        <v>12631200</v>
      </c>
      <c r="D33" s="2">
        <f t="shared" si="2"/>
        <v>2631100</v>
      </c>
    </row>
    <row r="34" spans="1:4">
      <c r="A34" s="13">
        <v>45477.3520833333</v>
      </c>
      <c r="B34" s="15">
        <f t="shared" si="1"/>
        <v>0.352083333302289</v>
      </c>
      <c r="C34">
        <v>12749172</v>
      </c>
      <c r="D34" s="2">
        <f t="shared" si="2"/>
        <v>2749072</v>
      </c>
    </row>
    <row r="35" spans="1:4">
      <c r="A35" s="13">
        <v>45477.3520833333</v>
      </c>
      <c r="B35" s="15">
        <f t="shared" ref="B35:B67" si="4">A35-45477</f>
        <v>0.352083333302289</v>
      </c>
      <c r="C35">
        <v>12770672</v>
      </c>
      <c r="D35" s="2">
        <f t="shared" si="2"/>
        <v>2770572</v>
      </c>
    </row>
    <row r="36" spans="1:4">
      <c r="A36" s="13">
        <v>45477.3520833333</v>
      </c>
      <c r="B36" s="15">
        <f t="shared" si="4"/>
        <v>0.352083333302289</v>
      </c>
      <c r="C36">
        <v>12781500</v>
      </c>
      <c r="D36" s="2">
        <f t="shared" si="2"/>
        <v>2781400</v>
      </c>
    </row>
    <row r="37" spans="1:4">
      <c r="A37" s="13">
        <v>45477.3527777778</v>
      </c>
      <c r="B37" s="15">
        <f t="shared" si="4"/>
        <v>0.352777777799929</v>
      </c>
      <c r="C37">
        <v>12947692</v>
      </c>
      <c r="D37" s="2">
        <f t="shared" si="2"/>
        <v>2947592</v>
      </c>
    </row>
    <row r="38" spans="1:4">
      <c r="A38" s="13">
        <v>45477.3527777778</v>
      </c>
      <c r="B38" s="15">
        <f t="shared" si="4"/>
        <v>0.352777777799929</v>
      </c>
      <c r="C38">
        <v>13066031</v>
      </c>
      <c r="D38" s="2">
        <f t="shared" si="2"/>
        <v>3065931</v>
      </c>
    </row>
    <row r="39" spans="1:4">
      <c r="A39" s="13">
        <v>45477.3541666667</v>
      </c>
      <c r="B39" s="15">
        <f t="shared" si="4"/>
        <v>0.354166666700621</v>
      </c>
      <c r="C39">
        <v>13467000</v>
      </c>
      <c r="D39" s="2">
        <f t="shared" si="2"/>
        <v>3466900</v>
      </c>
    </row>
    <row r="40" spans="1:4">
      <c r="A40" s="13">
        <v>45477.3541666667</v>
      </c>
      <c r="B40" s="15">
        <f t="shared" si="4"/>
        <v>0.354166666700621</v>
      </c>
      <c r="C40">
        <v>13481687</v>
      </c>
      <c r="D40" s="2">
        <f t="shared" si="2"/>
        <v>3481587</v>
      </c>
    </row>
    <row r="41" spans="1:4">
      <c r="A41" s="13">
        <v>45477.3541666667</v>
      </c>
      <c r="B41" s="15">
        <f t="shared" si="4"/>
        <v>0.354166666700621</v>
      </c>
      <c r="C41">
        <v>13523200</v>
      </c>
      <c r="D41" s="2">
        <f t="shared" si="2"/>
        <v>3523100</v>
      </c>
    </row>
    <row r="42" spans="1:4">
      <c r="A42" s="13">
        <v>45477.3548611111</v>
      </c>
      <c r="B42" s="15">
        <f t="shared" si="4"/>
        <v>0.354861111096398</v>
      </c>
      <c r="C42">
        <v>13777700</v>
      </c>
      <c r="D42" s="2">
        <f t="shared" si="2"/>
        <v>3777600</v>
      </c>
    </row>
    <row r="43" spans="1:4">
      <c r="A43" s="13">
        <v>45477.35625</v>
      </c>
      <c r="B43" s="15">
        <f t="shared" si="4"/>
        <v>0.35624999999709</v>
      </c>
      <c r="C43">
        <v>14204500</v>
      </c>
      <c r="D43" s="2">
        <f t="shared" si="2"/>
        <v>4204400</v>
      </c>
    </row>
    <row r="44" spans="1:4">
      <c r="A44" s="13">
        <v>45477.3576388889</v>
      </c>
      <c r="B44" s="15">
        <f t="shared" si="4"/>
        <v>0.357638888897782</v>
      </c>
      <c r="C44">
        <v>14429157</v>
      </c>
      <c r="D44" s="2">
        <f t="shared" si="2"/>
        <v>4429057</v>
      </c>
    </row>
    <row r="45" spans="1:4">
      <c r="A45" s="13">
        <v>45477.3583333333</v>
      </c>
      <c r="B45" s="15">
        <f t="shared" si="4"/>
        <v>0.358333333300834</v>
      </c>
      <c r="C45">
        <v>14532500</v>
      </c>
      <c r="D45" s="2">
        <f t="shared" si="2"/>
        <v>4532400</v>
      </c>
    </row>
    <row r="46" spans="1:4">
      <c r="A46" s="13">
        <v>45477.3590277778</v>
      </c>
      <c r="B46" s="15">
        <f t="shared" si="4"/>
        <v>0.359027777798474</v>
      </c>
      <c r="C46">
        <v>14667168</v>
      </c>
      <c r="D46" s="2">
        <f t="shared" si="2"/>
        <v>4667068</v>
      </c>
    </row>
    <row r="47" spans="1:4">
      <c r="A47" s="13">
        <v>45477.3597222222</v>
      </c>
      <c r="B47" s="15">
        <f t="shared" si="4"/>
        <v>0.359722222201526</v>
      </c>
      <c r="C47">
        <v>14817324</v>
      </c>
      <c r="D47" s="2">
        <f t="shared" si="2"/>
        <v>4817224</v>
      </c>
    </row>
    <row r="48" spans="1:4">
      <c r="A48" s="13">
        <v>45477.3611111111</v>
      </c>
      <c r="B48" s="15">
        <f t="shared" si="4"/>
        <v>0.361111111102218</v>
      </c>
      <c r="C48">
        <v>15076327</v>
      </c>
      <c r="D48" s="2">
        <f t="shared" si="2"/>
        <v>5076227</v>
      </c>
    </row>
    <row r="49" spans="1:4">
      <c r="A49" s="13">
        <v>45477.3618055556</v>
      </c>
      <c r="B49" s="15">
        <f t="shared" si="4"/>
        <v>0.361805555599858</v>
      </c>
      <c r="C49">
        <v>15133600</v>
      </c>
      <c r="D49" s="2">
        <f t="shared" si="2"/>
        <v>5133500</v>
      </c>
    </row>
    <row r="50" spans="1:4">
      <c r="A50" s="13">
        <v>45477.3618055556</v>
      </c>
      <c r="B50" s="15">
        <f t="shared" si="4"/>
        <v>0.361805555599858</v>
      </c>
      <c r="C50">
        <v>15215000</v>
      </c>
      <c r="D50" s="2">
        <f t="shared" si="2"/>
        <v>5214900</v>
      </c>
    </row>
    <row r="51" spans="1:4">
      <c r="A51" s="13">
        <v>45477.3631944444</v>
      </c>
      <c r="B51" s="15">
        <f t="shared" si="4"/>
        <v>0.363194444398687</v>
      </c>
      <c r="C51">
        <v>15331222</v>
      </c>
      <c r="D51" s="2">
        <f t="shared" si="2"/>
        <v>5331122</v>
      </c>
    </row>
    <row r="52" spans="1:4">
      <c r="A52" s="13">
        <v>45477.3652777778</v>
      </c>
      <c r="B52" s="15">
        <f t="shared" si="4"/>
        <v>0.365277777797019</v>
      </c>
      <c r="C52">
        <v>15640000</v>
      </c>
      <c r="D52" s="2">
        <f t="shared" si="2"/>
        <v>5639900</v>
      </c>
    </row>
    <row r="53" spans="1:4">
      <c r="A53" s="13">
        <v>45477.3666666667</v>
      </c>
      <c r="B53" s="15">
        <f t="shared" si="4"/>
        <v>0.366666666697711</v>
      </c>
      <c r="C53">
        <v>15740275</v>
      </c>
      <c r="D53" s="2">
        <f t="shared" si="2"/>
        <v>5740175</v>
      </c>
    </row>
    <row r="54" spans="1:4">
      <c r="A54" s="13">
        <v>45477.3673611111</v>
      </c>
      <c r="B54" s="15">
        <f t="shared" si="4"/>
        <v>0.367361111100763</v>
      </c>
      <c r="C54">
        <v>15823432</v>
      </c>
      <c r="D54" s="2">
        <f t="shared" si="2"/>
        <v>5823332</v>
      </c>
    </row>
    <row r="55" spans="1:4">
      <c r="A55" s="13">
        <v>45477.36875</v>
      </c>
      <c r="B55" s="15">
        <f t="shared" si="4"/>
        <v>0.368750000001455</v>
      </c>
      <c r="C55">
        <v>15987759</v>
      </c>
      <c r="D55" s="2">
        <f t="shared" si="2"/>
        <v>5987659</v>
      </c>
    </row>
    <row r="56" spans="1:4">
      <c r="A56" s="13">
        <v>45477.3701388889</v>
      </c>
      <c r="B56" s="15">
        <f t="shared" si="4"/>
        <v>0.370138888902147</v>
      </c>
      <c r="C56">
        <v>16067100</v>
      </c>
      <c r="D56" s="2">
        <f t="shared" si="2"/>
        <v>6067000</v>
      </c>
    </row>
    <row r="57" spans="1:4">
      <c r="A57" s="13">
        <v>45477.3715277778</v>
      </c>
      <c r="B57" s="15">
        <f t="shared" si="4"/>
        <v>0.371527777802839</v>
      </c>
      <c r="C57">
        <v>16255000</v>
      </c>
      <c r="D57" s="2">
        <f t="shared" si="2"/>
        <v>6254900</v>
      </c>
    </row>
    <row r="58" spans="1:4">
      <c r="A58" s="13">
        <v>45477.3784722222</v>
      </c>
      <c r="B58" s="15">
        <f t="shared" si="4"/>
        <v>0.378472222197161</v>
      </c>
      <c r="C58">
        <v>16836000</v>
      </c>
      <c r="D58" s="2">
        <f t="shared" si="2"/>
        <v>6835900</v>
      </c>
    </row>
    <row r="59" spans="1:4">
      <c r="A59" s="13">
        <v>45477.3826388889</v>
      </c>
      <c r="B59" s="15">
        <f t="shared" si="4"/>
        <v>0.382638888899237</v>
      </c>
      <c r="C59">
        <v>17055908</v>
      </c>
      <c r="D59" s="2">
        <f t="shared" si="2"/>
        <v>7055808</v>
      </c>
    </row>
    <row r="60" spans="1:7">
      <c r="A60" s="13">
        <v>45477.3861111111</v>
      </c>
      <c r="B60" s="15">
        <f t="shared" si="4"/>
        <v>0.386111111096398</v>
      </c>
      <c r="C60">
        <v>17314429</v>
      </c>
      <c r="D60" s="2">
        <f t="shared" si="2"/>
        <v>7314329</v>
      </c>
      <c r="G60" s="2"/>
    </row>
    <row r="61" spans="1:7">
      <c r="A61" s="13">
        <v>45477.3916666667</v>
      </c>
      <c r="B61" s="15">
        <f t="shared" si="4"/>
        <v>0.391666666699166</v>
      </c>
      <c r="C61">
        <v>17642400</v>
      </c>
      <c r="D61" s="2">
        <f t="shared" si="2"/>
        <v>7642300</v>
      </c>
      <c r="G61" s="2"/>
    </row>
    <row r="62" spans="1:7">
      <c r="A62" s="13">
        <v>45477.3958333333</v>
      </c>
      <c r="B62" s="15">
        <f t="shared" si="4"/>
        <v>0.395833333299379</v>
      </c>
      <c r="C62">
        <v>17849958</v>
      </c>
      <c r="D62" s="2">
        <f t="shared" si="2"/>
        <v>7849858</v>
      </c>
      <c r="G62" s="2"/>
    </row>
    <row r="63" spans="1:7">
      <c r="A63" s="13">
        <v>45477.4</v>
      </c>
      <c r="B63" s="15">
        <f t="shared" si="4"/>
        <v>0.400000000001455</v>
      </c>
      <c r="C63">
        <v>18097663</v>
      </c>
      <c r="D63" s="2">
        <f t="shared" si="2"/>
        <v>8097563</v>
      </c>
      <c r="G63" s="2"/>
    </row>
    <row r="64" spans="1:7">
      <c r="A64" s="13">
        <v>45477.4111111111</v>
      </c>
      <c r="B64" s="15">
        <f t="shared" si="4"/>
        <v>0.411111111097853</v>
      </c>
      <c r="C64">
        <v>18590000</v>
      </c>
      <c r="D64" s="2">
        <f t="shared" si="2"/>
        <v>8589900</v>
      </c>
      <c r="G64" s="2"/>
    </row>
    <row r="65" spans="1:7">
      <c r="A65" s="13">
        <v>45477.4131944444</v>
      </c>
      <c r="B65" s="15">
        <f t="shared" si="4"/>
        <v>0.413194444401597</v>
      </c>
      <c r="C65">
        <v>18759465</v>
      </c>
      <c r="D65" s="2">
        <f t="shared" si="2"/>
        <v>8759365</v>
      </c>
      <c r="G65" s="2"/>
    </row>
    <row r="66" spans="1:7">
      <c r="A66" s="13">
        <v>45477.4173611111</v>
      </c>
      <c r="B66" s="15">
        <f t="shared" si="4"/>
        <v>0.417361111096398</v>
      </c>
      <c r="C66">
        <v>19119936</v>
      </c>
      <c r="D66" s="2">
        <f t="shared" si="2"/>
        <v>9119836</v>
      </c>
      <c r="G66" s="2"/>
    </row>
    <row r="67" spans="1:7">
      <c r="A67" s="13">
        <v>45477.4173611111</v>
      </c>
      <c r="B67" s="15">
        <f t="shared" si="4"/>
        <v>0.417361111096398</v>
      </c>
      <c r="C67">
        <v>19155780</v>
      </c>
      <c r="D67" s="2">
        <f t="shared" ref="D67:D130" si="5">C67-10000100</f>
        <v>9155680</v>
      </c>
      <c r="G67" s="2"/>
    </row>
    <row r="68" spans="1:7">
      <c r="A68" s="13">
        <v>45477.41875</v>
      </c>
      <c r="B68" s="15">
        <f t="shared" ref="B67:B131" si="6">A68-45477</f>
        <v>0.41874999999709</v>
      </c>
      <c r="C68">
        <v>19190783</v>
      </c>
      <c r="D68" s="2">
        <f t="shared" si="5"/>
        <v>9190683</v>
      </c>
      <c r="G68" s="2"/>
    </row>
    <row r="69" spans="1:7">
      <c r="A69" s="13">
        <v>45477.4201388889</v>
      </c>
      <c r="B69" s="15">
        <f t="shared" si="6"/>
        <v>0.420138888897782</v>
      </c>
      <c r="C69">
        <v>19258970</v>
      </c>
      <c r="D69" s="2">
        <f t="shared" si="5"/>
        <v>9258870</v>
      </c>
      <c r="G69" s="2"/>
    </row>
    <row r="70" spans="1:7">
      <c r="A70" s="13">
        <v>45477.4263888889</v>
      </c>
      <c r="B70" s="15">
        <f t="shared" si="6"/>
        <v>0.426388888903602</v>
      </c>
      <c r="C70">
        <v>19562921</v>
      </c>
      <c r="D70" s="2">
        <f t="shared" si="5"/>
        <v>9562821</v>
      </c>
      <c r="G70" s="2"/>
    </row>
    <row r="71" spans="1:7">
      <c r="A71" s="13">
        <v>45477.4416666667</v>
      </c>
      <c r="B71" s="15">
        <f t="shared" si="6"/>
        <v>0.441666666702076</v>
      </c>
      <c r="C71">
        <v>20059131</v>
      </c>
      <c r="D71" s="2">
        <f t="shared" si="5"/>
        <v>10059031</v>
      </c>
      <c r="G71" s="2"/>
    </row>
    <row r="72" spans="1:7">
      <c r="A72" s="13">
        <v>45477.44375</v>
      </c>
      <c r="B72" s="15">
        <f t="shared" si="6"/>
        <v>0.443749999998545</v>
      </c>
      <c r="C72">
        <v>20123364</v>
      </c>
      <c r="D72" s="2">
        <f t="shared" si="5"/>
        <v>10123264</v>
      </c>
      <c r="G72" s="2"/>
    </row>
    <row r="73" spans="1:7">
      <c r="A73" s="13">
        <v>45477.4458333333</v>
      </c>
      <c r="B73" s="15">
        <f t="shared" si="6"/>
        <v>0.445833333302289</v>
      </c>
      <c r="C73">
        <v>20181237</v>
      </c>
      <c r="D73" s="2">
        <f t="shared" si="5"/>
        <v>10181137</v>
      </c>
      <c r="G73" s="2"/>
    </row>
    <row r="74" spans="1:7">
      <c r="A74" s="13">
        <v>45477.46875</v>
      </c>
      <c r="B74" s="15">
        <f t="shared" si="6"/>
        <v>0.46875</v>
      </c>
      <c r="C74">
        <v>20675522</v>
      </c>
      <c r="D74" s="2">
        <f t="shared" si="5"/>
        <v>10675422</v>
      </c>
      <c r="G74" s="2"/>
    </row>
    <row r="75" spans="1:7">
      <c r="A75" s="13">
        <v>45477.4743055556</v>
      </c>
      <c r="B75" s="15">
        <f t="shared" si="6"/>
        <v>0.474305555602768</v>
      </c>
      <c r="C75">
        <v>20817400</v>
      </c>
      <c r="D75" s="2">
        <f t="shared" si="5"/>
        <v>10817300</v>
      </c>
      <c r="G75" s="2"/>
    </row>
    <row r="76" spans="1:7">
      <c r="A76" s="13">
        <v>45477.4861111111</v>
      </c>
      <c r="B76" s="15">
        <f t="shared" si="6"/>
        <v>0.486111111102218</v>
      </c>
      <c r="C76">
        <v>21050887</v>
      </c>
      <c r="D76" s="2">
        <f t="shared" si="5"/>
        <v>11050787</v>
      </c>
      <c r="G76" s="2"/>
    </row>
    <row r="77" spans="1:7">
      <c r="A77" s="13">
        <v>45477.4930555556</v>
      </c>
      <c r="B77" s="15">
        <f t="shared" si="6"/>
        <v>0.493055555598403</v>
      </c>
      <c r="C77">
        <v>21214070</v>
      </c>
      <c r="D77" s="2">
        <f t="shared" si="5"/>
        <v>11213970</v>
      </c>
      <c r="G77" s="2"/>
    </row>
    <row r="78" spans="1:7">
      <c r="A78" s="13">
        <v>45477.5013888889</v>
      </c>
      <c r="B78" s="15">
        <f t="shared" si="6"/>
        <v>0.501388888900692</v>
      </c>
      <c r="C78">
        <v>21411248</v>
      </c>
      <c r="D78" s="2">
        <f t="shared" si="5"/>
        <v>11411148</v>
      </c>
      <c r="G78" s="2"/>
    </row>
    <row r="79" spans="1:7">
      <c r="A79" s="13">
        <v>45477.51875</v>
      </c>
      <c r="B79" s="15">
        <f t="shared" si="6"/>
        <v>0.51875000000291</v>
      </c>
      <c r="C79">
        <v>21813300</v>
      </c>
      <c r="D79" s="2">
        <f t="shared" si="5"/>
        <v>11813200</v>
      </c>
      <c r="G79" s="2"/>
    </row>
    <row r="80" spans="1:7">
      <c r="A80" s="13">
        <v>45477.5625</v>
      </c>
      <c r="B80" s="15">
        <f t="shared" si="6"/>
        <v>0.5625</v>
      </c>
      <c r="C80">
        <v>22484800</v>
      </c>
      <c r="D80" s="2">
        <f t="shared" si="5"/>
        <v>12484700</v>
      </c>
      <c r="G80" s="2"/>
    </row>
    <row r="81" spans="1:7">
      <c r="A81" s="13">
        <v>45477.5756944444</v>
      </c>
      <c r="B81" s="15">
        <f t="shared" si="6"/>
        <v>0.575694444400142</v>
      </c>
      <c r="C81">
        <v>22622069</v>
      </c>
      <c r="D81" s="2">
        <f t="shared" si="5"/>
        <v>12621969</v>
      </c>
      <c r="G81" s="2"/>
    </row>
    <row r="82" spans="1:7">
      <c r="A82" s="13">
        <v>45477.5993055556</v>
      </c>
      <c r="B82" s="15">
        <f t="shared" si="6"/>
        <v>0.599305555602768</v>
      </c>
      <c r="C82">
        <v>22835579</v>
      </c>
      <c r="D82" s="2">
        <f t="shared" si="5"/>
        <v>12835479</v>
      </c>
      <c r="G82" s="2"/>
    </row>
    <row r="83" spans="1:7">
      <c r="A83" s="13">
        <v>45477.6041666667</v>
      </c>
      <c r="B83" s="15">
        <f t="shared" si="6"/>
        <v>0.604166666700621</v>
      </c>
      <c r="C83">
        <v>22879000</v>
      </c>
      <c r="D83" s="2">
        <f t="shared" si="5"/>
        <v>12878900</v>
      </c>
      <c r="G83" s="2"/>
    </row>
    <row r="84" spans="1:7">
      <c r="A84" s="13">
        <v>45477.6166666667</v>
      </c>
      <c r="B84" s="15">
        <f t="shared" si="6"/>
        <v>0.616666666697711</v>
      </c>
      <c r="C84">
        <v>22968939</v>
      </c>
      <c r="D84" s="2">
        <f t="shared" si="5"/>
        <v>12968839</v>
      </c>
      <c r="G84" s="2"/>
    </row>
    <row r="85" spans="1:7">
      <c r="A85" s="13">
        <v>45477.6729166667</v>
      </c>
      <c r="B85" s="15">
        <f t="shared" si="6"/>
        <v>0.672916666699166</v>
      </c>
      <c r="C85">
        <v>23340039</v>
      </c>
      <c r="D85" s="2">
        <f t="shared" si="5"/>
        <v>13339939</v>
      </c>
      <c r="G85" s="2"/>
    </row>
    <row r="86" spans="1:7">
      <c r="A86" s="13">
        <v>45477.7229166667</v>
      </c>
      <c r="B86" s="15">
        <f t="shared" si="6"/>
        <v>0.722916666702076</v>
      </c>
      <c r="C86">
        <v>23651539</v>
      </c>
      <c r="D86" s="2">
        <f t="shared" si="5"/>
        <v>13651439</v>
      </c>
      <c r="G86" s="2"/>
    </row>
    <row r="87" spans="1:7">
      <c r="A87" s="13">
        <v>45477.7965277778</v>
      </c>
      <c r="B87" s="15">
        <f t="shared" si="6"/>
        <v>0.796527777798474</v>
      </c>
      <c r="C87">
        <v>24195900</v>
      </c>
      <c r="D87" s="2">
        <f t="shared" si="5"/>
        <v>14195800</v>
      </c>
      <c r="G87" s="2"/>
    </row>
    <row r="88" spans="1:7">
      <c r="A88" s="13">
        <v>45477.9895833333</v>
      </c>
      <c r="B88" s="15">
        <f t="shared" si="6"/>
        <v>0.989583333299379</v>
      </c>
      <c r="C88">
        <v>25454000</v>
      </c>
      <c r="D88" s="2">
        <f t="shared" si="5"/>
        <v>15453900</v>
      </c>
      <c r="G88" s="2"/>
    </row>
    <row r="89" spans="1:7">
      <c r="A89" s="13">
        <v>45478</v>
      </c>
      <c r="B89" s="15">
        <f t="shared" si="6"/>
        <v>1</v>
      </c>
      <c r="C89">
        <v>25501000</v>
      </c>
      <c r="D89" s="2">
        <f t="shared" si="5"/>
        <v>15500900</v>
      </c>
      <c r="G89" s="2"/>
    </row>
    <row r="90" spans="1:7">
      <c r="A90" s="13">
        <v>45478.2263888889</v>
      </c>
      <c r="B90" s="15">
        <f t="shared" si="6"/>
        <v>1.22638888889924</v>
      </c>
      <c r="C90">
        <v>25741660</v>
      </c>
      <c r="D90" s="2">
        <f t="shared" si="5"/>
        <v>15741560</v>
      </c>
      <c r="G90" s="2"/>
    </row>
    <row r="91" spans="1:7">
      <c r="A91" s="13">
        <v>45478.2708333333</v>
      </c>
      <c r="B91" s="15">
        <f t="shared" si="6"/>
        <v>1.27083333329938</v>
      </c>
      <c r="C91">
        <v>25765200</v>
      </c>
      <c r="D91" s="2">
        <f t="shared" si="5"/>
        <v>15765100</v>
      </c>
      <c r="G91" s="2"/>
    </row>
    <row r="92" spans="1:7">
      <c r="A92" s="13">
        <v>45478.4583333333</v>
      </c>
      <c r="B92" s="15">
        <f t="shared" si="6"/>
        <v>1.45833333329938</v>
      </c>
      <c r="C92">
        <v>25997200</v>
      </c>
      <c r="D92" s="2">
        <f t="shared" si="5"/>
        <v>15997100</v>
      </c>
      <c r="G92" s="2"/>
    </row>
    <row r="93" spans="1:7">
      <c r="A93" s="13">
        <v>45478.6645833333</v>
      </c>
      <c r="B93" s="15">
        <f t="shared" si="6"/>
        <v>1.66458333330229</v>
      </c>
      <c r="C93">
        <v>26391035</v>
      </c>
      <c r="D93" s="2">
        <f t="shared" si="5"/>
        <v>16390935</v>
      </c>
      <c r="G93" s="2"/>
    </row>
    <row r="94" spans="1:7">
      <c r="A94" s="13">
        <v>45478.7784722222</v>
      </c>
      <c r="B94" s="15">
        <f t="shared" si="6"/>
        <v>1.77847222219862</v>
      </c>
      <c r="C94">
        <v>26650000</v>
      </c>
      <c r="D94" s="2">
        <f t="shared" si="5"/>
        <v>16649900</v>
      </c>
      <c r="G94" s="2"/>
    </row>
    <row r="95" spans="1:7">
      <c r="A95" s="13">
        <v>45478.7819444444</v>
      </c>
      <c r="B95" s="15">
        <f t="shared" si="6"/>
        <v>1.78194444440305</v>
      </c>
      <c r="C95">
        <v>26660000</v>
      </c>
      <c r="D95" s="2">
        <f t="shared" si="5"/>
        <v>16659900</v>
      </c>
      <c r="G95" s="2"/>
    </row>
    <row r="96" spans="1:7">
      <c r="A96" s="13">
        <v>45478.7854166667</v>
      </c>
      <c r="B96" s="15">
        <f t="shared" si="6"/>
        <v>1.78541666670208</v>
      </c>
      <c r="C96">
        <v>26670000</v>
      </c>
      <c r="D96" s="2">
        <f t="shared" si="5"/>
        <v>16669900</v>
      </c>
      <c r="G96" s="2"/>
    </row>
    <row r="97" spans="1:7">
      <c r="A97" s="13">
        <v>45478.7888888889</v>
      </c>
      <c r="B97" s="15">
        <f t="shared" si="6"/>
        <v>1.78888888889924</v>
      </c>
      <c r="C97">
        <v>26680000</v>
      </c>
      <c r="D97" s="2">
        <f t="shared" si="5"/>
        <v>16679900</v>
      </c>
      <c r="G97" s="2"/>
    </row>
    <row r="98" spans="1:7">
      <c r="A98" s="13">
        <v>45478.7902777778</v>
      </c>
      <c r="B98" s="15">
        <f t="shared" si="6"/>
        <v>1.79027777779993</v>
      </c>
      <c r="C98">
        <v>26683500</v>
      </c>
      <c r="D98" s="2">
        <f t="shared" si="5"/>
        <v>16683400</v>
      </c>
      <c r="G98" s="2"/>
    </row>
    <row r="99" spans="1:7">
      <c r="A99" s="13">
        <v>45478.85625</v>
      </c>
      <c r="B99" s="15">
        <f t="shared" si="6"/>
        <v>1.85624999999709</v>
      </c>
      <c r="C99">
        <v>26875734</v>
      </c>
      <c r="D99" s="2">
        <f t="shared" si="5"/>
        <v>16875634</v>
      </c>
      <c r="G99" s="2"/>
    </row>
    <row r="100" spans="1:7">
      <c r="A100" s="13">
        <v>45478.9631944444</v>
      </c>
      <c r="B100" s="15">
        <f t="shared" si="6"/>
        <v>1.96319444439723</v>
      </c>
      <c r="C100">
        <v>27153400</v>
      </c>
      <c r="D100" s="2">
        <f t="shared" si="5"/>
        <v>17153300</v>
      </c>
      <c r="G100" s="2"/>
    </row>
    <row r="101" spans="1:7">
      <c r="A101" s="13">
        <v>45479.0277777778</v>
      </c>
      <c r="B101" s="15">
        <f t="shared" si="6"/>
        <v>2.02777777780284</v>
      </c>
      <c r="C101">
        <v>27263000</v>
      </c>
      <c r="D101" s="2">
        <f t="shared" si="5"/>
        <v>17262900</v>
      </c>
      <c r="G101" s="2"/>
    </row>
    <row r="102" spans="1:7">
      <c r="A102" s="13">
        <v>45479.1111111111</v>
      </c>
      <c r="B102" s="15">
        <f t="shared" si="6"/>
        <v>2.11111111110222</v>
      </c>
      <c r="C102">
        <v>27330751</v>
      </c>
      <c r="D102" s="2">
        <f t="shared" si="5"/>
        <v>17330651</v>
      </c>
      <c r="G102" s="2"/>
    </row>
    <row r="103" spans="1:7">
      <c r="A103" s="13">
        <v>45479.275</v>
      </c>
      <c r="B103" s="15">
        <f t="shared" si="6"/>
        <v>2.27500000000146</v>
      </c>
      <c r="C103">
        <v>27388750</v>
      </c>
      <c r="D103" s="2">
        <f t="shared" si="5"/>
        <v>17388650</v>
      </c>
      <c r="G103" s="2"/>
    </row>
    <row r="104" spans="1:7">
      <c r="A104" s="13">
        <v>45479.3472222222</v>
      </c>
      <c r="B104" s="15">
        <f t="shared" si="6"/>
        <v>2.34722222219716</v>
      </c>
      <c r="C104">
        <v>27434500</v>
      </c>
      <c r="D104" s="2">
        <f t="shared" si="5"/>
        <v>17434400</v>
      </c>
      <c r="G104" s="2"/>
    </row>
    <row r="105" spans="1:7">
      <c r="A105" s="13">
        <v>45479.5680555556</v>
      </c>
      <c r="B105" s="15">
        <f t="shared" si="6"/>
        <v>2.56805555560277</v>
      </c>
      <c r="C105">
        <v>27721000</v>
      </c>
      <c r="D105" s="2">
        <f t="shared" si="5"/>
        <v>17720900</v>
      </c>
      <c r="G105" s="2"/>
    </row>
    <row r="106" spans="1:7">
      <c r="A106" s="13">
        <v>45479.75</v>
      </c>
      <c r="B106" s="15">
        <f t="shared" si="6"/>
        <v>2.75</v>
      </c>
      <c r="C106">
        <v>27984000</v>
      </c>
      <c r="D106" s="2">
        <f t="shared" si="5"/>
        <v>17983900</v>
      </c>
      <c r="G106" s="2"/>
    </row>
    <row r="107" spans="1:7">
      <c r="A107" s="13">
        <v>45479.8145833333</v>
      </c>
      <c r="B107" s="15">
        <f t="shared" si="6"/>
        <v>2.81458333329647</v>
      </c>
      <c r="C107">
        <v>28082755</v>
      </c>
      <c r="D107" s="2">
        <f t="shared" si="5"/>
        <v>18082655</v>
      </c>
      <c r="G107" s="2"/>
    </row>
    <row r="108" spans="1:7">
      <c r="A108" s="13">
        <v>45480.075</v>
      </c>
      <c r="B108" s="15">
        <f t="shared" si="6"/>
        <v>3.07499999999709</v>
      </c>
      <c r="C108">
        <v>28481250</v>
      </c>
      <c r="D108" s="2">
        <f t="shared" si="5"/>
        <v>18481150</v>
      </c>
      <c r="G108" s="2"/>
    </row>
    <row r="109" spans="1:7">
      <c r="A109" s="13">
        <v>45480.3486111111</v>
      </c>
      <c r="B109" s="15">
        <f t="shared" si="6"/>
        <v>3.34861111109785</v>
      </c>
      <c r="C109">
        <v>28583755</v>
      </c>
      <c r="D109" s="2">
        <f t="shared" si="5"/>
        <v>18583655</v>
      </c>
      <c r="G109" s="2"/>
    </row>
    <row r="110" spans="1:7">
      <c r="A110" s="13">
        <v>45480.4409722222</v>
      </c>
      <c r="B110" s="15">
        <f t="shared" si="6"/>
        <v>3.44097222219716</v>
      </c>
      <c r="C110">
        <v>28660000</v>
      </c>
      <c r="D110" s="2">
        <f t="shared" si="5"/>
        <v>18659900</v>
      </c>
      <c r="G110" s="2"/>
    </row>
    <row r="111" spans="1:4">
      <c r="A111" s="13">
        <v>45480.5833333333</v>
      </c>
      <c r="B111" s="15">
        <f t="shared" si="6"/>
        <v>3.58333333329938</v>
      </c>
      <c r="C111">
        <v>28829000</v>
      </c>
      <c r="D111" s="2">
        <f t="shared" si="5"/>
        <v>18828900</v>
      </c>
    </row>
    <row r="112" spans="1:4">
      <c r="A112" s="13">
        <v>45480.8125</v>
      </c>
      <c r="B112" s="15">
        <f t="shared" si="6"/>
        <v>3.8125</v>
      </c>
      <c r="C112">
        <v>29111300</v>
      </c>
      <c r="D112" s="2">
        <f t="shared" si="5"/>
        <v>19111200</v>
      </c>
    </row>
    <row r="113" spans="1:4">
      <c r="A113" s="13">
        <v>45480.9729166667</v>
      </c>
      <c r="B113" s="15">
        <f t="shared" si="6"/>
        <v>3.97291666670208</v>
      </c>
      <c r="C113">
        <v>29295400</v>
      </c>
      <c r="D113" s="2">
        <f t="shared" si="5"/>
        <v>19295300</v>
      </c>
    </row>
    <row r="114" spans="1:4">
      <c r="A114" s="5">
        <v>45481</v>
      </c>
      <c r="B114" s="15">
        <f t="shared" si="6"/>
        <v>4</v>
      </c>
      <c r="C114">
        <v>29319000</v>
      </c>
      <c r="D114" s="2">
        <f t="shared" si="5"/>
        <v>19318900</v>
      </c>
    </row>
    <row r="115" spans="1:4">
      <c r="A115" s="13">
        <v>45481.0868055556</v>
      </c>
      <c r="B115" s="15">
        <f t="shared" si="6"/>
        <v>4.0868055555984</v>
      </c>
      <c r="C115">
        <v>29369700</v>
      </c>
      <c r="D115" s="2">
        <f t="shared" si="5"/>
        <v>19369600</v>
      </c>
    </row>
    <row r="116" spans="1:4">
      <c r="A116" s="13">
        <v>45481.5555555556</v>
      </c>
      <c r="B116" s="15">
        <f t="shared" si="6"/>
        <v>4.5555555555984</v>
      </c>
      <c r="C116">
        <v>29574000</v>
      </c>
      <c r="D116" s="2">
        <f t="shared" si="5"/>
        <v>19573900</v>
      </c>
    </row>
    <row r="117" spans="1:4">
      <c r="A117" s="13">
        <v>45481.8659722222</v>
      </c>
      <c r="B117" s="15">
        <f t="shared" si="6"/>
        <v>4.86597222220007</v>
      </c>
      <c r="C117">
        <v>29804000</v>
      </c>
      <c r="D117" s="2">
        <f t="shared" si="5"/>
        <v>19803900</v>
      </c>
    </row>
    <row r="118" spans="1:4">
      <c r="A118" s="13">
        <v>45482.0034722222</v>
      </c>
      <c r="B118" s="15">
        <f t="shared" si="6"/>
        <v>5.00347222219716</v>
      </c>
      <c r="C118">
        <v>29911000</v>
      </c>
      <c r="D118" s="2">
        <f t="shared" si="5"/>
        <v>19910900</v>
      </c>
    </row>
    <row r="119" spans="1:4">
      <c r="A119" s="13">
        <v>45482.0486111111</v>
      </c>
      <c r="B119" s="15">
        <f t="shared" si="6"/>
        <v>5.04861111110222</v>
      </c>
      <c r="C119">
        <v>29933000</v>
      </c>
      <c r="D119" s="2">
        <f t="shared" si="5"/>
        <v>19932900</v>
      </c>
    </row>
    <row r="120" spans="1:4">
      <c r="A120" s="13">
        <v>45482.1236111111</v>
      </c>
      <c r="B120" s="15">
        <f t="shared" si="6"/>
        <v>5.12361111109931</v>
      </c>
      <c r="C120">
        <v>29956008</v>
      </c>
      <c r="D120" s="2">
        <f t="shared" si="5"/>
        <v>19955908</v>
      </c>
    </row>
    <row r="121" spans="1:4">
      <c r="A121" s="13">
        <v>45482.1666666667</v>
      </c>
      <c r="B121" s="15">
        <f t="shared" si="6"/>
        <v>5.16666666670062</v>
      </c>
      <c r="C121">
        <v>29964900</v>
      </c>
      <c r="D121" s="2">
        <f t="shared" si="5"/>
        <v>19964800</v>
      </c>
    </row>
    <row r="122" spans="1:4">
      <c r="A122" s="13">
        <v>45482.3194444444</v>
      </c>
      <c r="B122" s="15">
        <f t="shared" si="6"/>
        <v>5.3194444444016</v>
      </c>
      <c r="C122">
        <v>29995000</v>
      </c>
      <c r="D122" s="2">
        <f t="shared" si="5"/>
        <v>19994900</v>
      </c>
    </row>
    <row r="123" spans="1:4">
      <c r="A123" s="13">
        <v>45482.3361111111</v>
      </c>
      <c r="B123" s="15">
        <f t="shared" si="6"/>
        <v>5.33611111110076</v>
      </c>
      <c r="C123">
        <v>30000000</v>
      </c>
      <c r="D123" s="2">
        <f t="shared" si="5"/>
        <v>19999900</v>
      </c>
    </row>
    <row r="124" spans="1:4">
      <c r="A124" s="13">
        <v>45482.5902777778</v>
      </c>
      <c r="B124" s="15">
        <f t="shared" si="6"/>
        <v>5.59027777780284</v>
      </c>
      <c r="C124">
        <v>30125110</v>
      </c>
      <c r="D124" s="2">
        <f t="shared" si="5"/>
        <v>20125010</v>
      </c>
    </row>
    <row r="125" spans="1:4">
      <c r="A125" s="13">
        <v>45482.7013888889</v>
      </c>
      <c r="B125" s="15">
        <f t="shared" si="6"/>
        <v>5.70138888889778</v>
      </c>
      <c r="C125">
        <v>30187000</v>
      </c>
      <c r="D125" s="2">
        <f t="shared" si="5"/>
        <v>20186900</v>
      </c>
    </row>
    <row r="126" spans="1:4">
      <c r="A126" s="13">
        <v>45482.9145833333</v>
      </c>
      <c r="B126" s="15">
        <f t="shared" si="6"/>
        <v>5.91458333330229</v>
      </c>
      <c r="C126">
        <v>30338500</v>
      </c>
      <c r="D126" s="2">
        <f t="shared" si="5"/>
        <v>20338400</v>
      </c>
    </row>
    <row r="127" spans="1:4">
      <c r="A127" s="13">
        <v>45483.0034722222</v>
      </c>
      <c r="B127" s="15">
        <f t="shared" si="6"/>
        <v>6.00347222219716</v>
      </c>
      <c r="C127">
        <v>30397200</v>
      </c>
      <c r="D127" s="2">
        <f t="shared" si="5"/>
        <v>20397100</v>
      </c>
    </row>
    <row r="128" spans="1:4">
      <c r="A128" s="13">
        <v>45483.5020833333</v>
      </c>
      <c r="B128" s="15">
        <f t="shared" si="6"/>
        <v>6.50208333329647</v>
      </c>
      <c r="C128">
        <v>30546024</v>
      </c>
      <c r="D128" s="2">
        <f t="shared" si="5"/>
        <v>20545924</v>
      </c>
    </row>
    <row r="129" spans="1:4">
      <c r="A129" s="13">
        <v>45483.8604166667</v>
      </c>
      <c r="B129" s="15">
        <f t="shared" si="6"/>
        <v>6.86041666669917</v>
      </c>
      <c r="C129">
        <v>30751000</v>
      </c>
      <c r="D129" s="2">
        <f t="shared" si="5"/>
        <v>20750900</v>
      </c>
    </row>
    <row r="130" spans="1:4">
      <c r="A130" s="13">
        <v>45484</v>
      </c>
      <c r="B130" s="15">
        <f t="shared" si="6"/>
        <v>7</v>
      </c>
      <c r="C130">
        <v>30839700</v>
      </c>
      <c r="D130" s="2">
        <f t="shared" si="5"/>
        <v>20839600</v>
      </c>
    </row>
    <row r="131" spans="1:4">
      <c r="A131" s="13">
        <v>45484.4833333333</v>
      </c>
      <c r="B131" s="15">
        <f t="shared" si="6"/>
        <v>7.48333333332994</v>
      </c>
      <c r="C131">
        <v>30980000</v>
      </c>
      <c r="D131" s="2">
        <f t="shared" ref="D131:D156" si="7">C131-10000100</f>
        <v>20979900</v>
      </c>
    </row>
    <row r="132" spans="1:4">
      <c r="A132" s="13">
        <v>45484.8333333333</v>
      </c>
      <c r="B132" s="15">
        <f t="shared" ref="B132:B156" si="8">A132-45477</f>
        <v>7.83333333333576</v>
      </c>
      <c r="C132">
        <v>31160000</v>
      </c>
      <c r="D132" s="2">
        <f t="shared" si="7"/>
        <v>21159900</v>
      </c>
    </row>
    <row r="133" spans="1:4">
      <c r="A133" s="13">
        <v>45485.0243055556</v>
      </c>
      <c r="B133" s="15">
        <f t="shared" si="8"/>
        <v>8.02430555555475</v>
      </c>
      <c r="C133">
        <v>31244000</v>
      </c>
      <c r="D133" s="2">
        <f t="shared" si="7"/>
        <v>21243900</v>
      </c>
    </row>
    <row r="134" spans="1:4">
      <c r="A134" s="13">
        <v>45485.0048611111</v>
      </c>
      <c r="B134" s="15">
        <f t="shared" si="8"/>
        <v>8.00486111109785</v>
      </c>
      <c r="C134">
        <v>31256300</v>
      </c>
      <c r="D134" s="2">
        <f t="shared" si="7"/>
        <v>21256200</v>
      </c>
    </row>
    <row r="135" spans="1:4">
      <c r="A135" s="13">
        <v>45485.5013888889</v>
      </c>
      <c r="B135" s="15">
        <f t="shared" si="8"/>
        <v>8.50138888888614</v>
      </c>
      <c r="C135">
        <v>31376000</v>
      </c>
      <c r="D135" s="2">
        <f t="shared" si="7"/>
        <v>21375900</v>
      </c>
    </row>
    <row r="136" spans="1:4">
      <c r="A136" s="13">
        <v>45485.6305555556</v>
      </c>
      <c r="B136" s="15">
        <f t="shared" si="8"/>
        <v>8.63055555555911</v>
      </c>
      <c r="C136">
        <v>31432000</v>
      </c>
      <c r="D136" s="2">
        <f t="shared" si="7"/>
        <v>21431900</v>
      </c>
    </row>
    <row r="137" spans="1:4">
      <c r="A137" s="13">
        <v>45485.7597222222</v>
      </c>
      <c r="B137" s="15">
        <f t="shared" si="8"/>
        <v>8.75972222222481</v>
      </c>
      <c r="C137">
        <v>31489000</v>
      </c>
      <c r="D137" s="2">
        <f t="shared" si="7"/>
        <v>21488900</v>
      </c>
    </row>
    <row r="138" spans="1:4">
      <c r="A138" s="13">
        <v>45485.9145833333</v>
      </c>
      <c r="B138" s="15">
        <f t="shared" si="8"/>
        <v>8.91458333333139</v>
      </c>
      <c r="C138">
        <v>31572000</v>
      </c>
      <c r="D138" s="2">
        <f t="shared" si="7"/>
        <v>21571900</v>
      </c>
    </row>
    <row r="139" spans="1:4">
      <c r="A139" s="13">
        <v>45486.0090277778</v>
      </c>
      <c r="B139" s="15">
        <f t="shared" si="8"/>
        <v>9.0090277777781</v>
      </c>
      <c r="C139">
        <v>31614000</v>
      </c>
      <c r="D139" s="2">
        <f t="shared" si="7"/>
        <v>21613900</v>
      </c>
    </row>
    <row r="140" spans="1:4">
      <c r="A140" s="13">
        <v>45486.5375</v>
      </c>
      <c r="B140" s="15">
        <f t="shared" si="8"/>
        <v>9.53749999999854</v>
      </c>
      <c r="C140">
        <v>31740000</v>
      </c>
      <c r="D140" s="2">
        <f t="shared" si="7"/>
        <v>21739900</v>
      </c>
    </row>
    <row r="141" spans="1:4">
      <c r="A141" s="13">
        <v>45486.89375</v>
      </c>
      <c r="B141" s="15">
        <f t="shared" si="8"/>
        <v>9.89375000000291</v>
      </c>
      <c r="C141">
        <v>31904000</v>
      </c>
      <c r="D141" s="2">
        <f t="shared" si="7"/>
        <v>21903900</v>
      </c>
    </row>
    <row r="142" spans="1:4">
      <c r="A142" s="13">
        <v>45487</v>
      </c>
      <c r="B142" s="15">
        <f t="shared" si="8"/>
        <v>10</v>
      </c>
      <c r="C142">
        <v>31950000</v>
      </c>
      <c r="D142" s="2">
        <f t="shared" si="7"/>
        <v>21949900</v>
      </c>
    </row>
    <row r="143" spans="1:4">
      <c r="A143" s="13">
        <v>45487.3930555556</v>
      </c>
      <c r="B143" s="15">
        <f t="shared" si="8"/>
        <v>10.3930555555562</v>
      </c>
      <c r="C143">
        <v>32026000</v>
      </c>
      <c r="D143" s="2">
        <f t="shared" si="7"/>
        <v>22025900</v>
      </c>
    </row>
    <row r="144" spans="1:4">
      <c r="A144" s="13">
        <v>45487.9631944444</v>
      </c>
      <c r="B144" s="15">
        <f t="shared" si="8"/>
        <v>10.9631944444409</v>
      </c>
      <c r="C144">
        <v>32251000</v>
      </c>
      <c r="D144" s="2">
        <f t="shared" si="7"/>
        <v>22250900</v>
      </c>
    </row>
    <row r="145" spans="1:4">
      <c r="A145" s="13">
        <v>45488.5104166667</v>
      </c>
      <c r="B145" s="15">
        <f t="shared" si="8"/>
        <v>11.5104166666642</v>
      </c>
      <c r="C145">
        <v>32366000</v>
      </c>
      <c r="D145" s="2">
        <f t="shared" si="7"/>
        <v>22365900</v>
      </c>
    </row>
    <row r="146" spans="1:4">
      <c r="A146" s="13">
        <v>45488.9409722222</v>
      </c>
      <c r="B146" s="15">
        <f t="shared" si="8"/>
        <v>11.940972222219</v>
      </c>
      <c r="C146">
        <v>32502000</v>
      </c>
      <c r="D146" s="2">
        <f t="shared" si="7"/>
        <v>22501900</v>
      </c>
    </row>
    <row r="147" spans="1:4">
      <c r="A147" s="13">
        <v>45489</v>
      </c>
      <c r="B147" s="15">
        <f t="shared" si="8"/>
        <v>12</v>
      </c>
      <c r="C147">
        <v>32519000</v>
      </c>
      <c r="D147" s="2">
        <f t="shared" si="7"/>
        <v>22518900</v>
      </c>
    </row>
    <row r="148" spans="1:4">
      <c r="A148" s="13">
        <v>45489.8083333333</v>
      </c>
      <c r="B148" s="15">
        <f t="shared" si="8"/>
        <v>12.8083333333343</v>
      </c>
      <c r="C148">
        <v>32690000</v>
      </c>
      <c r="D148" s="2">
        <f t="shared" si="7"/>
        <v>22689900</v>
      </c>
    </row>
    <row r="149" spans="1:4">
      <c r="A149" s="13">
        <v>45489.9583333333</v>
      </c>
      <c r="B149" s="15">
        <f t="shared" si="8"/>
        <v>12.9583333333358</v>
      </c>
      <c r="C149">
        <v>32737000</v>
      </c>
      <c r="D149" s="2">
        <f t="shared" si="7"/>
        <v>22736900</v>
      </c>
    </row>
    <row r="150" spans="1:4">
      <c r="A150" s="13">
        <v>45490.7770833333</v>
      </c>
      <c r="B150" s="15">
        <f t="shared" si="8"/>
        <v>13.7770833333343</v>
      </c>
      <c r="C150">
        <v>32907000</v>
      </c>
      <c r="D150" s="2">
        <f t="shared" si="7"/>
        <v>22906900</v>
      </c>
    </row>
    <row r="151" spans="1:4">
      <c r="A151" s="13">
        <v>45491.0277777778</v>
      </c>
      <c r="B151" s="15">
        <f t="shared" si="8"/>
        <v>14.027777777781</v>
      </c>
      <c r="C151">
        <v>32977765</v>
      </c>
      <c r="D151" s="2">
        <f t="shared" si="7"/>
        <v>22977665</v>
      </c>
    </row>
    <row r="152" spans="1:4">
      <c r="A152" s="13">
        <v>45491.9166666667</v>
      </c>
      <c r="B152" s="15">
        <f t="shared" si="8"/>
        <v>14.9166666666642</v>
      </c>
      <c r="C152">
        <v>33155000</v>
      </c>
      <c r="D152" s="2">
        <f t="shared" si="7"/>
        <v>23154900</v>
      </c>
    </row>
    <row r="153" spans="1:4">
      <c r="A153" s="13">
        <v>45491.9861111111</v>
      </c>
      <c r="B153" s="15">
        <f t="shared" si="8"/>
        <v>14.9861111111095</v>
      </c>
      <c r="C153">
        <v>33173000</v>
      </c>
      <c r="D153" s="2">
        <f t="shared" si="7"/>
        <v>23172900</v>
      </c>
    </row>
    <row r="154" spans="1:4">
      <c r="A154" s="13">
        <v>45492.7888888889</v>
      </c>
      <c r="B154" s="15">
        <f t="shared" si="8"/>
        <v>15.788888888892</v>
      </c>
      <c r="C154">
        <v>33318000</v>
      </c>
      <c r="D154" s="2">
        <f t="shared" si="7"/>
        <v>23317900</v>
      </c>
    </row>
    <row r="155" spans="1:4">
      <c r="A155" s="13">
        <v>45493.8541666667</v>
      </c>
      <c r="B155" s="15">
        <f t="shared" si="8"/>
        <v>16.8541666666642</v>
      </c>
      <c r="C155">
        <v>33527000</v>
      </c>
      <c r="D155" s="2">
        <f t="shared" si="7"/>
        <v>23526900</v>
      </c>
    </row>
    <row r="156" spans="1:4">
      <c r="A156" s="13">
        <v>45493.9861111111</v>
      </c>
      <c r="B156" s="15">
        <f t="shared" si="8"/>
        <v>16.9861111111095</v>
      </c>
      <c r="C156">
        <v>33561000</v>
      </c>
      <c r="D156" s="2">
        <f t="shared" si="7"/>
        <v>23560900</v>
      </c>
    </row>
  </sheetData>
  <autoFilter xmlns:etc="http://www.wps.cn/officeDocument/2017/etCustomData" ref="A1:D156" etc:filterBottomFollowUsedRange="0">
    <sortState ref="A1:D156">
      <sortCondition ref="C1"/>
    </sortState>
    <extLst/>
  </autoFilter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89"/>
  <sheetViews>
    <sheetView topLeftCell="M34" workbookViewId="0">
      <selection activeCell="Y52" sqref="Y52"/>
    </sheetView>
  </sheetViews>
  <sheetFormatPr defaultColWidth="9" defaultRowHeight="14.25"/>
  <cols>
    <col min="1" max="1" width="12.8916666666667"/>
    <col min="2" max="2" width="17.5583333333333"/>
    <col min="3" max="3" width="10.6666666666667" customWidth="1"/>
    <col min="4" max="4" width="11.8916666666667"/>
    <col min="5" max="5" width="17.5583333333333"/>
    <col min="6" max="6" width="11.775"/>
    <col min="7" max="7" width="17.5583333333333"/>
    <col min="8" max="8" width="11.775"/>
    <col min="9" max="9" width="12.8916666666667"/>
    <col min="10" max="10" width="13.775" style="4" customWidth="1"/>
    <col min="11" max="11" width="11.775"/>
    <col min="12" max="12" width="13" customWidth="1"/>
    <col min="13" max="13" width="16.4416666666667"/>
    <col min="14" max="14" width="14.3333333333333" style="10"/>
    <col min="15" max="16" width="9.66666666666667"/>
    <col min="17" max="17" width="20.6666666666667"/>
    <col min="18" max="18" width="14.3333333333333"/>
    <col min="19" max="19" width="10.5583333333333"/>
    <col min="20" max="20" width="12.8916666666667"/>
    <col min="25" max="26" width="12.8916666666667"/>
    <col min="27" max="27" width="9.66666666666667"/>
  </cols>
  <sheetData>
    <row r="1" ht="15" spans="2:28">
      <c r="B1" t="s">
        <v>10</v>
      </c>
      <c r="C1" t="s">
        <v>4</v>
      </c>
      <c r="D1" t="s">
        <v>11</v>
      </c>
      <c r="F1" t="s">
        <v>0</v>
      </c>
      <c r="H1" s="11" t="s">
        <v>12</v>
      </c>
      <c r="I1" t="s">
        <v>13</v>
      </c>
      <c r="J1" s="14" t="s">
        <v>14</v>
      </c>
      <c r="L1" t="s">
        <v>15</v>
      </c>
      <c r="N1" s="10" t="s">
        <v>16</v>
      </c>
      <c r="P1" s="10" t="s">
        <v>17</v>
      </c>
      <c r="Q1" s="10"/>
      <c r="R1" s="10"/>
      <c r="S1" s="10" t="s">
        <v>18</v>
      </c>
      <c r="U1" t="s">
        <v>19</v>
      </c>
      <c r="Y1" t="s">
        <v>20</v>
      </c>
      <c r="AA1" t="s">
        <v>21</v>
      </c>
      <c r="AB1" t="s">
        <v>22</v>
      </c>
    </row>
    <row r="2" spans="1:27">
      <c r="A2" s="12">
        <f t="shared" ref="A2:A34" si="0">B2-45435</f>
        <v>0.364583333299379</v>
      </c>
      <c r="B2" s="13">
        <v>45435.3645833333</v>
      </c>
      <c r="C2">
        <v>0</v>
      </c>
      <c r="D2" s="2">
        <v>0</v>
      </c>
      <c r="E2" s="13">
        <v>45433.5416666667</v>
      </c>
      <c r="F2">
        <v>0</v>
      </c>
      <c r="G2" s="13">
        <v>45433.5416666667</v>
      </c>
      <c r="H2">
        <v>0</v>
      </c>
      <c r="M2" s="15">
        <v>0.359722222222222</v>
      </c>
      <c r="N2" s="10">
        <v>0</v>
      </c>
      <c r="O2" s="12">
        <v>0.381944444444444</v>
      </c>
      <c r="P2" s="10">
        <v>0</v>
      </c>
      <c r="Q2" s="18">
        <v>44089.4166666667</v>
      </c>
      <c r="R2" s="10">
        <f t="shared" ref="R2:R24" si="1">Q2-44089</f>
        <v>0.416666666700621</v>
      </c>
      <c r="S2" s="10">
        <v>0</v>
      </c>
      <c r="T2">
        <v>0.375</v>
      </c>
      <c r="U2" s="2">
        <v>0</v>
      </c>
      <c r="V2" s="19">
        <v>45399.9791666667</v>
      </c>
      <c r="W2">
        <v>17485146</v>
      </c>
      <c r="X2">
        <f>V2-$V$2</f>
        <v>0</v>
      </c>
      <c r="Y2">
        <f>W2-$W$2</f>
        <v>0</v>
      </c>
      <c r="Z2">
        <f t="shared" ref="Z2:Z12" si="2">R14-13</f>
        <v>0.375</v>
      </c>
      <c r="AA2">
        <f t="shared" ref="AA2:AA12" si="3">S14-$S$14</f>
        <v>0</v>
      </c>
    </row>
    <row r="3" spans="1:27">
      <c r="A3" s="12">
        <f t="shared" si="0"/>
        <v>0.365277777797019</v>
      </c>
      <c r="B3" s="13">
        <v>45435.3652777778</v>
      </c>
      <c r="C3">
        <v>100200000</v>
      </c>
      <c r="D3" s="2">
        <f t="shared" ref="D3:D10" si="4">C3-100000000</f>
        <v>200000</v>
      </c>
      <c r="E3" s="13">
        <v>45433.9965277778</v>
      </c>
      <c r="F3">
        <v>1064000</v>
      </c>
      <c r="G3" s="13">
        <v>45433.9791666667</v>
      </c>
      <c r="H3">
        <v>1239464</v>
      </c>
      <c r="K3">
        <v>21</v>
      </c>
      <c r="M3" s="15">
        <v>0.3625</v>
      </c>
      <c r="N3" s="10">
        <v>40000</v>
      </c>
      <c r="O3" s="12">
        <v>0.506944444444444</v>
      </c>
      <c r="P3" s="10">
        <v>950000</v>
      </c>
      <c r="Q3" s="18">
        <v>44090.9583333333</v>
      </c>
      <c r="R3" s="10">
        <f t="shared" si="1"/>
        <v>1.95833333329938</v>
      </c>
      <c r="S3" s="10">
        <v>2589000</v>
      </c>
      <c r="T3">
        <v>0.4375</v>
      </c>
      <c r="U3" s="2">
        <v>670000</v>
      </c>
      <c r="V3" s="19">
        <v>45400.9791666667</v>
      </c>
      <c r="W3">
        <v>17529448</v>
      </c>
      <c r="X3">
        <f>V3-$V$2</f>
        <v>1</v>
      </c>
      <c r="Y3">
        <f>W3-$W$2</f>
        <v>44302</v>
      </c>
      <c r="Z3">
        <f t="shared" si="2"/>
        <v>0.416666666700621</v>
      </c>
      <c r="AA3">
        <f t="shared" si="3"/>
        <v>252000</v>
      </c>
    </row>
    <row r="4" spans="1:27">
      <c r="A4" s="12">
        <f t="shared" si="0"/>
        <v>0.366666666697711</v>
      </c>
      <c r="B4" s="13">
        <v>45435.3666666667</v>
      </c>
      <c r="C4">
        <v>100544011</v>
      </c>
      <c r="D4" s="2">
        <f t="shared" si="4"/>
        <v>544011</v>
      </c>
      <c r="E4" s="13">
        <v>45434.9965277778</v>
      </c>
      <c r="F4">
        <v>1392000</v>
      </c>
      <c r="G4" s="13">
        <v>45434.9791666667</v>
      </c>
      <c r="H4">
        <v>2292342</v>
      </c>
      <c r="K4">
        <v>22</v>
      </c>
      <c r="M4" s="15">
        <v>0.363888888888889</v>
      </c>
      <c r="N4" s="10">
        <v>180000</v>
      </c>
      <c r="O4" s="12">
        <v>0.548611111111111</v>
      </c>
      <c r="P4" s="10">
        <v>1210000</v>
      </c>
      <c r="Q4" s="18">
        <v>44091.9583333333</v>
      </c>
      <c r="R4" s="10">
        <f t="shared" si="1"/>
        <v>2.95833333329938</v>
      </c>
      <c r="S4" s="10">
        <v>3120000</v>
      </c>
      <c r="T4">
        <v>0.9375</v>
      </c>
      <c r="U4" s="2">
        <v>1300000</v>
      </c>
      <c r="V4" s="19">
        <v>45401.9791666667</v>
      </c>
      <c r="W4">
        <v>17626148</v>
      </c>
      <c r="X4">
        <f>V4-$V$2</f>
        <v>2</v>
      </c>
      <c r="Y4">
        <f>W4-$W$2</f>
        <v>141002</v>
      </c>
      <c r="Z4">
        <f t="shared" si="2"/>
        <v>1.41666666670062</v>
      </c>
      <c r="AA4">
        <f t="shared" si="3"/>
        <v>3082000</v>
      </c>
    </row>
    <row r="5" spans="1:27">
      <c r="A5" s="12">
        <f t="shared" si="0"/>
        <v>0.375</v>
      </c>
      <c r="B5" s="13">
        <v>45435.375</v>
      </c>
      <c r="C5">
        <v>101054010</v>
      </c>
      <c r="D5" s="2">
        <f t="shared" si="4"/>
        <v>1054010</v>
      </c>
      <c r="E5" s="13">
        <v>45435.9965277778</v>
      </c>
      <c r="F5">
        <v>1611000</v>
      </c>
      <c r="G5" s="13">
        <v>45435.9791666667</v>
      </c>
      <c r="H5">
        <v>3399493</v>
      </c>
      <c r="I5">
        <f>F5</f>
        <v>1611000</v>
      </c>
      <c r="J5" s="4">
        <f>H5</f>
        <v>3399493</v>
      </c>
      <c r="K5">
        <v>23</v>
      </c>
      <c r="L5">
        <f>D11</f>
        <v>8849054</v>
      </c>
      <c r="M5" s="15">
        <v>0.365277777777778</v>
      </c>
      <c r="N5" s="10">
        <v>230000</v>
      </c>
      <c r="O5" s="12">
        <v>0.590277777777777</v>
      </c>
      <c r="P5" s="10">
        <v>1380000</v>
      </c>
      <c r="Q5" s="18">
        <v>44092.5</v>
      </c>
      <c r="R5" s="10">
        <f t="shared" si="1"/>
        <v>3.5</v>
      </c>
      <c r="S5" s="10">
        <v>3420000</v>
      </c>
      <c r="T5">
        <v>1.85416666670062</v>
      </c>
      <c r="U5" s="2">
        <v>2000000</v>
      </c>
      <c r="V5" s="19">
        <v>45402.9791666667</v>
      </c>
      <c r="W5">
        <v>17724308</v>
      </c>
      <c r="X5">
        <f>V5-$V$2</f>
        <v>3</v>
      </c>
      <c r="Y5">
        <f>W5-$W$2</f>
        <v>239162</v>
      </c>
      <c r="Z5">
        <f t="shared" si="2"/>
        <v>2.41666666670062</v>
      </c>
      <c r="AA5">
        <f t="shared" si="3"/>
        <v>4922000</v>
      </c>
    </row>
    <row r="6" spans="1:27">
      <c r="A6" s="12">
        <f t="shared" si="0"/>
        <v>0.401388888902147</v>
      </c>
      <c r="B6" s="13">
        <v>45435.4013888889</v>
      </c>
      <c r="C6">
        <v>102760367</v>
      </c>
      <c r="D6" s="2">
        <f t="shared" si="4"/>
        <v>2760367</v>
      </c>
      <c r="E6" s="13">
        <v>45436.9965277778</v>
      </c>
      <c r="F6">
        <v>1775000</v>
      </c>
      <c r="G6" s="13">
        <v>45436.9791666667</v>
      </c>
      <c r="H6">
        <v>3902168</v>
      </c>
      <c r="I6">
        <f t="shared" ref="I6:I14" si="5">F6-F5</f>
        <v>164000</v>
      </c>
      <c r="J6" s="4">
        <f t="shared" ref="J6:J14" si="6">H6-H5</f>
        <v>502675</v>
      </c>
      <c r="K6">
        <v>24</v>
      </c>
      <c r="L6">
        <f>D13-D11</f>
        <v>1438283</v>
      </c>
      <c r="M6" s="15">
        <v>0.365972222222222</v>
      </c>
      <c r="N6" s="10">
        <v>320000</v>
      </c>
      <c r="O6" s="12">
        <v>0.631944444444444</v>
      </c>
      <c r="P6" s="10">
        <v>1510000</v>
      </c>
      <c r="Q6" s="18">
        <v>44093.8333333333</v>
      </c>
      <c r="R6" s="10">
        <f t="shared" si="1"/>
        <v>4.83333333329938</v>
      </c>
      <c r="S6" s="10">
        <v>4410000</v>
      </c>
      <c r="T6">
        <v>4.4375</v>
      </c>
      <c r="U6" s="2">
        <v>2430000</v>
      </c>
      <c r="V6" s="19">
        <v>45403.9791666667</v>
      </c>
      <c r="W6">
        <v>17823804</v>
      </c>
      <c r="X6">
        <f>V6-$V$2</f>
        <v>4</v>
      </c>
      <c r="Y6">
        <f>W6-$W$2</f>
        <v>338658</v>
      </c>
      <c r="Z6">
        <f t="shared" si="2"/>
        <v>3.41666666670062</v>
      </c>
      <c r="AA6">
        <f t="shared" si="3"/>
        <v>6032000</v>
      </c>
    </row>
    <row r="7" spans="1:27">
      <c r="A7" s="12">
        <f t="shared" si="0"/>
        <v>0.42500000000291</v>
      </c>
      <c r="B7" s="13">
        <v>45435.425</v>
      </c>
      <c r="C7">
        <v>103999399</v>
      </c>
      <c r="D7" s="2">
        <f t="shared" si="4"/>
        <v>3999399</v>
      </c>
      <c r="E7" s="13">
        <v>45437.9965277778</v>
      </c>
      <c r="F7">
        <v>1913000</v>
      </c>
      <c r="G7" s="13">
        <v>45437.9791666667</v>
      </c>
      <c r="H7">
        <v>4425231</v>
      </c>
      <c r="I7">
        <f t="shared" si="5"/>
        <v>138000</v>
      </c>
      <c r="J7" s="4">
        <f t="shared" si="6"/>
        <v>523063</v>
      </c>
      <c r="K7">
        <v>25</v>
      </c>
      <c r="L7">
        <f t="shared" ref="L7:L13" si="7">D14-D13</f>
        <v>1409913</v>
      </c>
      <c r="M7" s="15">
        <v>0.366666666666667</v>
      </c>
      <c r="N7" s="10">
        <v>380000</v>
      </c>
      <c r="O7" s="12">
        <v>0.673611111111111</v>
      </c>
      <c r="P7" s="10">
        <v>1600000</v>
      </c>
      <c r="Q7" s="18">
        <v>44094.8333333333</v>
      </c>
      <c r="R7" s="10">
        <f t="shared" si="1"/>
        <v>5.83333333329938</v>
      </c>
      <c r="S7" s="10">
        <v>4730000</v>
      </c>
      <c r="T7">
        <v>6.9375</v>
      </c>
      <c r="U7" s="2">
        <v>2700000</v>
      </c>
      <c r="V7" s="19">
        <v>45404.9791666667</v>
      </c>
      <c r="W7">
        <v>17910874</v>
      </c>
      <c r="X7">
        <f>V7-$V$2</f>
        <v>5</v>
      </c>
      <c r="Y7">
        <f>W7-$W$2</f>
        <v>425728</v>
      </c>
      <c r="Z7">
        <f t="shared" si="2"/>
        <v>4.41666666670062</v>
      </c>
      <c r="AA7">
        <f t="shared" si="3"/>
        <v>7722000</v>
      </c>
    </row>
    <row r="8" spans="1:27">
      <c r="A8" s="12">
        <f t="shared" si="0"/>
        <v>0.5625</v>
      </c>
      <c r="B8" s="13">
        <v>45435.5625</v>
      </c>
      <c r="C8">
        <v>106259970</v>
      </c>
      <c r="D8" s="2">
        <f t="shared" si="4"/>
        <v>6259970</v>
      </c>
      <c r="E8" s="13">
        <v>45438.9965277778</v>
      </c>
      <c r="F8">
        <v>1986000</v>
      </c>
      <c r="G8" s="13">
        <v>45438.9791666667</v>
      </c>
      <c r="H8">
        <v>4729894</v>
      </c>
      <c r="I8">
        <f t="shared" si="5"/>
        <v>73000</v>
      </c>
      <c r="J8" s="4">
        <f t="shared" si="6"/>
        <v>304663</v>
      </c>
      <c r="K8">
        <v>26</v>
      </c>
      <c r="L8">
        <f t="shared" si="7"/>
        <v>778181</v>
      </c>
      <c r="M8" s="15">
        <v>0.369444444444444</v>
      </c>
      <c r="N8" s="10">
        <v>500000</v>
      </c>
      <c r="O8" s="12">
        <v>0.798611111111111</v>
      </c>
      <c r="P8" s="10">
        <v>1880000</v>
      </c>
      <c r="Q8" s="18">
        <v>44095.8333333333</v>
      </c>
      <c r="R8" s="10">
        <f t="shared" si="1"/>
        <v>6.83333333329938</v>
      </c>
      <c r="S8" s="10">
        <v>5240000</v>
      </c>
      <c r="T8">
        <v>236.979166666701</v>
      </c>
      <c r="U8" s="2">
        <v>4756880</v>
      </c>
      <c r="V8" s="19">
        <v>45405.9791666667</v>
      </c>
      <c r="W8">
        <v>17991864</v>
      </c>
      <c r="X8">
        <f>V8-$V$2</f>
        <v>6</v>
      </c>
      <c r="Y8">
        <f>W8-$W$2</f>
        <v>506718</v>
      </c>
      <c r="Z8">
        <f t="shared" si="2"/>
        <v>5.41666666670062</v>
      </c>
      <c r="AA8">
        <f t="shared" si="3"/>
        <v>9022000</v>
      </c>
    </row>
    <row r="9" spans="1:27">
      <c r="A9" s="12">
        <f t="shared" si="0"/>
        <v>0.680555555598403</v>
      </c>
      <c r="B9" s="13">
        <v>45435.6805555556</v>
      </c>
      <c r="C9">
        <v>107000000</v>
      </c>
      <c r="D9" s="2">
        <f t="shared" si="4"/>
        <v>7000000</v>
      </c>
      <c r="E9" s="13">
        <v>45439.9965277778</v>
      </c>
      <c r="F9">
        <v>2014000</v>
      </c>
      <c r="G9" s="13">
        <v>45439.9965277778</v>
      </c>
      <c r="H9">
        <v>4850000</v>
      </c>
      <c r="I9">
        <f t="shared" si="5"/>
        <v>28000</v>
      </c>
      <c r="J9" s="4">
        <f t="shared" si="6"/>
        <v>120106</v>
      </c>
      <c r="K9">
        <v>27</v>
      </c>
      <c r="L9">
        <f t="shared" si="7"/>
        <v>384979</v>
      </c>
      <c r="M9" s="15">
        <v>0.375</v>
      </c>
      <c r="N9" s="10">
        <v>1250000</v>
      </c>
      <c r="O9" s="12">
        <v>0.840277777777777</v>
      </c>
      <c r="P9" s="10">
        <v>1990000</v>
      </c>
      <c r="Q9" s="18">
        <v>44096.8333333333</v>
      </c>
      <c r="R9" s="10">
        <f t="shared" si="1"/>
        <v>7.83333333329938</v>
      </c>
      <c r="S9" s="10">
        <v>5700000</v>
      </c>
      <c r="T9">
        <v>237.979166666701</v>
      </c>
      <c r="U9" s="2">
        <v>4761149</v>
      </c>
      <c r="V9" s="19">
        <v>45406.9791666667</v>
      </c>
      <c r="W9">
        <v>18081305</v>
      </c>
      <c r="X9">
        <f>V9-$V$2</f>
        <v>7</v>
      </c>
      <c r="Y9">
        <f>W9-$W$2</f>
        <v>596159</v>
      </c>
      <c r="Z9">
        <f t="shared" si="2"/>
        <v>6.41666666670062</v>
      </c>
      <c r="AA9">
        <f t="shared" si="3"/>
        <v>10982000</v>
      </c>
    </row>
    <row r="10" spans="1:27">
      <c r="A10" s="12">
        <f t="shared" si="0"/>
        <v>0.979166666700621</v>
      </c>
      <c r="B10" s="13">
        <v>45435.9791666667</v>
      </c>
      <c r="C10">
        <v>108534715</v>
      </c>
      <c r="D10" s="2">
        <f t="shared" si="4"/>
        <v>8534715</v>
      </c>
      <c r="E10" s="13">
        <v>45441.0277777778</v>
      </c>
      <c r="F10">
        <v>2041000</v>
      </c>
      <c r="G10" s="13">
        <v>45441.0277777778</v>
      </c>
      <c r="H10">
        <v>4950000</v>
      </c>
      <c r="I10">
        <f t="shared" si="5"/>
        <v>27000</v>
      </c>
      <c r="J10" s="4">
        <f t="shared" si="6"/>
        <v>100000</v>
      </c>
      <c r="K10">
        <v>28</v>
      </c>
      <c r="L10">
        <f t="shared" si="7"/>
        <v>232507</v>
      </c>
      <c r="M10" s="15">
        <v>0.379861111111111</v>
      </c>
      <c r="N10" s="10">
        <v>1800000</v>
      </c>
      <c r="O10" s="12">
        <v>0.881944444444444</v>
      </c>
      <c r="P10" s="10">
        <v>2090000</v>
      </c>
      <c r="Q10" s="18">
        <v>44097.8333333333</v>
      </c>
      <c r="R10" s="10">
        <f t="shared" si="1"/>
        <v>8.83333333329938</v>
      </c>
      <c r="S10" s="10">
        <v>6250000</v>
      </c>
      <c r="T10">
        <v>238.979166666701</v>
      </c>
      <c r="U10" s="2">
        <v>4765540</v>
      </c>
      <c r="V10" s="19">
        <v>45407.9791666667</v>
      </c>
      <c r="W10">
        <v>18169811</v>
      </c>
      <c r="X10">
        <f>V10-$V$2</f>
        <v>8</v>
      </c>
      <c r="Y10">
        <f>W10-$W$2</f>
        <v>684665</v>
      </c>
      <c r="Z10">
        <f t="shared" si="2"/>
        <v>7.41666666670062</v>
      </c>
      <c r="AA10">
        <f t="shared" si="3"/>
        <v>12722000</v>
      </c>
    </row>
    <row r="11" spans="1:27">
      <c r="A11" s="12">
        <f t="shared" si="0"/>
        <v>1.24930555559695</v>
      </c>
      <c r="B11" s="13">
        <v>45436.2493055556</v>
      </c>
      <c r="C11">
        <v>108849054</v>
      </c>
      <c r="D11" s="2">
        <v>8849054</v>
      </c>
      <c r="E11" s="13">
        <v>45442.0034722222</v>
      </c>
      <c r="F11">
        <v>2061000</v>
      </c>
      <c r="G11" s="13">
        <v>45442.0034722222</v>
      </c>
      <c r="H11">
        <v>5020000</v>
      </c>
      <c r="I11">
        <f t="shared" si="5"/>
        <v>20000</v>
      </c>
      <c r="J11" s="4">
        <f t="shared" si="6"/>
        <v>70000</v>
      </c>
      <c r="K11">
        <v>29</v>
      </c>
      <c r="L11">
        <f t="shared" si="7"/>
        <v>205610</v>
      </c>
      <c r="M11" s="15">
        <v>0.386805555555556</v>
      </c>
      <c r="N11" s="10">
        <v>2120000</v>
      </c>
      <c r="O11" s="12">
        <v>0.923611111111111</v>
      </c>
      <c r="P11" s="10">
        <v>2190000</v>
      </c>
      <c r="Q11" s="18">
        <v>44099.8333333333</v>
      </c>
      <c r="R11" s="10">
        <f t="shared" si="1"/>
        <v>10.8333333332994</v>
      </c>
      <c r="S11" s="10">
        <v>7130000</v>
      </c>
      <c r="T11">
        <v>239.979166666701</v>
      </c>
      <c r="U11" s="2">
        <v>4775837</v>
      </c>
      <c r="V11" s="19">
        <v>45408.9791666667</v>
      </c>
      <c r="W11">
        <v>18292111</v>
      </c>
      <c r="X11">
        <f>V11-$V$2</f>
        <v>9</v>
      </c>
      <c r="Y11">
        <f>W11-$W$2</f>
        <v>806965</v>
      </c>
      <c r="Z11">
        <f t="shared" si="2"/>
        <v>19.4166666667006</v>
      </c>
      <c r="AA11">
        <f t="shared" si="3"/>
        <v>25932000</v>
      </c>
    </row>
    <row r="12" spans="1:27">
      <c r="A12" s="12">
        <f t="shared" si="0"/>
        <v>1.6763888889036</v>
      </c>
      <c r="B12" s="13">
        <v>45436.6763888889</v>
      </c>
      <c r="C12">
        <v>109292432</v>
      </c>
      <c r="D12" s="2">
        <f>C12-100000000</f>
        <v>9292432</v>
      </c>
      <c r="E12" s="13">
        <v>45442.9791666667</v>
      </c>
      <c r="F12">
        <v>2080000</v>
      </c>
      <c r="G12" s="13">
        <v>45442.9791666667</v>
      </c>
      <c r="H12">
        <v>5090000</v>
      </c>
      <c r="I12">
        <f t="shared" si="5"/>
        <v>19000</v>
      </c>
      <c r="J12" s="4">
        <f t="shared" si="6"/>
        <v>70000</v>
      </c>
      <c r="K12">
        <v>30</v>
      </c>
      <c r="L12">
        <f t="shared" si="7"/>
        <v>201414</v>
      </c>
      <c r="M12" s="15">
        <v>0.388888888888889</v>
      </c>
      <c r="N12" s="10">
        <v>2370000</v>
      </c>
      <c r="O12" s="12">
        <v>0.965277777777777</v>
      </c>
      <c r="P12" s="10">
        <v>2295000</v>
      </c>
      <c r="Q12" s="18">
        <v>44100.8333333333</v>
      </c>
      <c r="R12" s="10">
        <f t="shared" si="1"/>
        <v>11.8333333332994</v>
      </c>
      <c r="S12" s="10">
        <v>7570000</v>
      </c>
      <c r="T12">
        <v>240.979166666701</v>
      </c>
      <c r="U12" s="2">
        <v>4789806</v>
      </c>
      <c r="V12" s="19">
        <v>45409.9791666667</v>
      </c>
      <c r="W12">
        <v>18462411</v>
      </c>
      <c r="X12">
        <f>V12-$V$2</f>
        <v>10</v>
      </c>
      <c r="Y12">
        <f>W12-$W$2</f>
        <v>977265</v>
      </c>
      <c r="Z12">
        <f t="shared" si="2"/>
        <v>30.4166666667006</v>
      </c>
      <c r="AA12">
        <f t="shared" si="3"/>
        <v>33712000</v>
      </c>
    </row>
    <row r="13" spans="1:25">
      <c r="A13" s="12">
        <f t="shared" si="0"/>
        <v>2.24930555559695</v>
      </c>
      <c r="B13" s="13">
        <v>45437.2493055556</v>
      </c>
      <c r="C13">
        <v>110287337</v>
      </c>
      <c r="D13" s="2">
        <v>10287337</v>
      </c>
      <c r="E13" s="13">
        <v>45443.9791666667</v>
      </c>
      <c r="F13">
        <v>2106000</v>
      </c>
      <c r="G13" s="13">
        <v>45443.9791666667</v>
      </c>
      <c r="H13">
        <v>5190000</v>
      </c>
      <c r="I13">
        <f t="shared" si="5"/>
        <v>26000</v>
      </c>
      <c r="J13" s="4">
        <f t="shared" si="6"/>
        <v>100000</v>
      </c>
      <c r="K13">
        <v>31</v>
      </c>
      <c r="L13">
        <f t="shared" si="7"/>
        <v>288195</v>
      </c>
      <c r="M13" s="15">
        <v>0.389583333333333</v>
      </c>
      <c r="N13" s="10">
        <v>2490000</v>
      </c>
      <c r="O13" s="12">
        <v>1.00694444444444</v>
      </c>
      <c r="P13" s="10">
        <v>2410000</v>
      </c>
      <c r="Q13" s="18">
        <v>44101.8333333333</v>
      </c>
      <c r="R13" s="10">
        <f t="shared" si="1"/>
        <v>12.8333333332994</v>
      </c>
      <c r="S13" s="10">
        <v>8120000</v>
      </c>
      <c r="T13">
        <v>241.979166666701</v>
      </c>
      <c r="U13" s="2">
        <v>4804691</v>
      </c>
      <c r="V13" s="19">
        <v>45410.9791666667</v>
      </c>
      <c r="W13">
        <v>18570425</v>
      </c>
      <c r="X13">
        <f>V13-$V$2</f>
        <v>11</v>
      </c>
      <c r="Y13">
        <f>W13-$W$2</f>
        <v>1085279</v>
      </c>
    </row>
    <row r="14" spans="1:25">
      <c r="A14" s="12">
        <f t="shared" si="0"/>
        <v>3.24930555559695</v>
      </c>
      <c r="B14" s="13">
        <v>45438.2493055556</v>
      </c>
      <c r="C14">
        <v>111697250</v>
      </c>
      <c r="D14" s="2">
        <v>11697250</v>
      </c>
      <c r="E14" s="13">
        <v>45444.9625</v>
      </c>
      <c r="F14">
        <v>2136000</v>
      </c>
      <c r="G14" s="13">
        <v>45444.9625</v>
      </c>
      <c r="H14">
        <v>5310000</v>
      </c>
      <c r="I14">
        <f t="shared" si="5"/>
        <v>30000</v>
      </c>
      <c r="J14" s="4">
        <f t="shared" si="6"/>
        <v>120000</v>
      </c>
      <c r="K14">
        <v>1</v>
      </c>
      <c r="M14" s="15">
        <v>0.393055555555556</v>
      </c>
      <c r="N14" s="10">
        <v>2590000</v>
      </c>
      <c r="O14" s="12">
        <v>1.04861111111111</v>
      </c>
      <c r="P14" s="10">
        <v>2503000</v>
      </c>
      <c r="Q14" s="18">
        <v>44102.375</v>
      </c>
      <c r="R14" s="10">
        <f t="shared" si="1"/>
        <v>13.375</v>
      </c>
      <c r="S14" s="10">
        <v>8648000</v>
      </c>
      <c r="T14">
        <v>242.979166666701</v>
      </c>
      <c r="U14" s="2">
        <v>4818145</v>
      </c>
      <c r="V14" s="19">
        <v>45411.9791666667</v>
      </c>
      <c r="W14">
        <v>18661055</v>
      </c>
      <c r="X14">
        <f>V14-$V$2</f>
        <v>12</v>
      </c>
      <c r="Y14">
        <f>W14-$W$2</f>
        <v>1175909</v>
      </c>
    </row>
    <row r="15" spans="1:25">
      <c r="A15" s="12">
        <f t="shared" si="0"/>
        <v>4.24930555559695</v>
      </c>
      <c r="B15" s="13">
        <v>45439.2493055556</v>
      </c>
      <c r="C15">
        <v>112475431</v>
      </c>
      <c r="D15" s="2">
        <v>12475431</v>
      </c>
      <c r="J15"/>
      <c r="M15" s="15">
        <v>0.394444444444444</v>
      </c>
      <c r="N15" s="10">
        <v>2760000</v>
      </c>
      <c r="O15" s="12">
        <v>1.38194444444444</v>
      </c>
      <c r="P15" s="10">
        <v>2730000</v>
      </c>
      <c r="Q15" s="18">
        <v>44102.4166666667</v>
      </c>
      <c r="R15" s="10">
        <f t="shared" si="1"/>
        <v>13.4166666667006</v>
      </c>
      <c r="S15" s="10">
        <v>8900000</v>
      </c>
      <c r="T15">
        <v>243.979166666701</v>
      </c>
      <c r="U15" s="2">
        <v>4832158</v>
      </c>
      <c r="V15" s="19">
        <v>45412.9791666667</v>
      </c>
      <c r="W15">
        <v>18779311</v>
      </c>
      <c r="X15">
        <f>V15-$V$2</f>
        <v>13</v>
      </c>
      <c r="Y15">
        <f>W15-$W$2</f>
        <v>1294165</v>
      </c>
    </row>
    <row r="16" spans="1:25">
      <c r="A16" s="12">
        <f t="shared" si="0"/>
        <v>5.24930555559695</v>
      </c>
      <c r="B16" s="13">
        <v>45440.2493055556</v>
      </c>
      <c r="C16">
        <v>112860410</v>
      </c>
      <c r="D16" s="2">
        <v>12860410</v>
      </c>
      <c r="M16" s="15">
        <v>0.395833333333333</v>
      </c>
      <c r="N16" s="10">
        <v>2800000</v>
      </c>
      <c r="O16" s="12">
        <v>1.42361111111111</v>
      </c>
      <c r="P16" s="10">
        <v>2770000</v>
      </c>
      <c r="Q16" s="18">
        <v>44103.4166666667</v>
      </c>
      <c r="R16" s="10">
        <f t="shared" si="1"/>
        <v>14.4166666667006</v>
      </c>
      <c r="S16" s="10">
        <v>11730000</v>
      </c>
      <c r="T16">
        <v>244.979166666701</v>
      </c>
      <c r="U16" s="2">
        <v>4838178</v>
      </c>
      <c r="V16" s="19">
        <v>45413.9791666667</v>
      </c>
      <c r="W16">
        <v>18992811</v>
      </c>
      <c r="X16">
        <f>V16-$V$2</f>
        <v>14</v>
      </c>
      <c r="Y16">
        <f>W16-$W$2</f>
        <v>1507665</v>
      </c>
    </row>
    <row r="17" spans="1:25">
      <c r="A17" s="12">
        <f t="shared" si="0"/>
        <v>6.24930555559695</v>
      </c>
      <c r="B17" s="13">
        <v>45441.2493055556</v>
      </c>
      <c r="C17">
        <v>113092917</v>
      </c>
      <c r="D17" s="2">
        <v>13092917</v>
      </c>
      <c r="M17" s="15">
        <v>0.397916666666667</v>
      </c>
      <c r="N17" s="10">
        <v>2910000</v>
      </c>
      <c r="O17" s="12">
        <v>1.50694444444444</v>
      </c>
      <c r="P17" s="10">
        <v>2850000</v>
      </c>
      <c r="Q17" s="18">
        <v>44104.4166666667</v>
      </c>
      <c r="R17" s="10">
        <f t="shared" si="1"/>
        <v>15.4166666667006</v>
      </c>
      <c r="S17" s="10">
        <v>13570000</v>
      </c>
      <c r="T17">
        <v>245.979166666701</v>
      </c>
      <c r="U17" s="2">
        <v>4842352</v>
      </c>
      <c r="V17" s="19">
        <v>45414.9791666667</v>
      </c>
      <c r="W17">
        <v>19221355</v>
      </c>
      <c r="X17">
        <f>V17-$V$2</f>
        <v>15</v>
      </c>
      <c r="Y17">
        <f>W17-$W$2</f>
        <v>1736209</v>
      </c>
    </row>
    <row r="18" spans="1:25">
      <c r="A18" s="12">
        <f t="shared" si="0"/>
        <v>7.24930555559695</v>
      </c>
      <c r="B18" s="13">
        <v>45442.2493055556</v>
      </c>
      <c r="C18">
        <v>113298527</v>
      </c>
      <c r="D18" s="2">
        <v>13298527</v>
      </c>
      <c r="M18" s="15">
        <v>0.401388888888889</v>
      </c>
      <c r="N18" s="10">
        <v>3170000</v>
      </c>
      <c r="O18" s="12">
        <v>1.63194444444444</v>
      </c>
      <c r="P18" s="10">
        <v>2987000</v>
      </c>
      <c r="Q18" s="18">
        <v>44105.4166666667</v>
      </c>
      <c r="R18" s="10">
        <f t="shared" si="1"/>
        <v>16.4166666667006</v>
      </c>
      <c r="S18" s="10">
        <v>14680000</v>
      </c>
      <c r="T18">
        <v>246.979166666701</v>
      </c>
      <c r="U18" s="2">
        <v>4847286</v>
      </c>
      <c r="V18" s="19">
        <v>45415.9791666667</v>
      </c>
      <c r="W18">
        <v>19510836</v>
      </c>
      <c r="X18">
        <f>V18-$V$2</f>
        <v>16</v>
      </c>
      <c r="Y18">
        <f>W18-$W$2</f>
        <v>2025690</v>
      </c>
    </row>
    <row r="19" spans="1:25">
      <c r="A19" s="12">
        <f t="shared" si="0"/>
        <v>8.24930555559695</v>
      </c>
      <c r="B19" s="13">
        <v>45443.2493055556</v>
      </c>
      <c r="C19">
        <v>113499941</v>
      </c>
      <c r="D19" s="2">
        <v>13499941</v>
      </c>
      <c r="M19" s="15">
        <v>0.404861111111111</v>
      </c>
      <c r="N19" s="10">
        <v>3390000</v>
      </c>
      <c r="O19" s="12">
        <v>1.71527777777778</v>
      </c>
      <c r="P19" s="10">
        <v>3076000</v>
      </c>
      <c r="Q19" s="18">
        <v>44106.4166666667</v>
      </c>
      <c r="R19" s="10">
        <f t="shared" si="1"/>
        <v>17.4166666667006</v>
      </c>
      <c r="S19" s="10">
        <v>16370000</v>
      </c>
      <c r="T19">
        <v>247.979166666701</v>
      </c>
      <c r="U19" s="2">
        <v>4853665</v>
      </c>
      <c r="V19" s="19">
        <v>45416.9791666667</v>
      </c>
      <c r="W19">
        <v>19724179</v>
      </c>
      <c r="X19">
        <f>V19-$V$2</f>
        <v>17</v>
      </c>
      <c r="Y19">
        <f>W19-$W$2</f>
        <v>2239033</v>
      </c>
    </row>
    <row r="20" spans="1:25">
      <c r="A20" s="12">
        <f t="shared" si="0"/>
        <v>9.24930555559695</v>
      </c>
      <c r="B20" s="13">
        <v>45444.2493055556</v>
      </c>
      <c r="C20">
        <v>113788136</v>
      </c>
      <c r="D20" s="2">
        <v>13788136</v>
      </c>
      <c r="M20" s="15">
        <v>0.407638888888889</v>
      </c>
      <c r="N20" s="10">
        <v>3620000</v>
      </c>
      <c r="O20" s="12">
        <v>1.75694444444444</v>
      </c>
      <c r="P20" s="10">
        <v>3123000</v>
      </c>
      <c r="Q20" s="18">
        <v>44107.4166666667</v>
      </c>
      <c r="R20" s="10">
        <f t="shared" si="1"/>
        <v>18.4166666667006</v>
      </c>
      <c r="S20" s="10">
        <v>17670000</v>
      </c>
      <c r="T20">
        <v>248.979166666701</v>
      </c>
      <c r="U20" s="2">
        <v>4859371</v>
      </c>
      <c r="V20" s="19">
        <v>45417.9791666667</v>
      </c>
      <c r="W20">
        <v>19960280</v>
      </c>
      <c r="X20">
        <f>V20-$V$2</f>
        <v>18</v>
      </c>
      <c r="Y20">
        <f>W20-$W$2</f>
        <v>2475134</v>
      </c>
    </row>
    <row r="21" spans="1:25">
      <c r="A21" s="12">
        <f t="shared" si="0"/>
        <v>13.0555555555984</v>
      </c>
      <c r="B21" s="13">
        <v>45448.0555555556</v>
      </c>
      <c r="C21">
        <v>114450000</v>
      </c>
      <c r="D21" s="2">
        <f t="shared" ref="D21:D34" si="8">C21-100000000</f>
        <v>14450000</v>
      </c>
      <c r="M21" s="15">
        <v>0.410416666666667</v>
      </c>
      <c r="N21" s="10">
        <v>3840000</v>
      </c>
      <c r="O21" s="12">
        <v>1.84027777777778</v>
      </c>
      <c r="P21" s="10">
        <v>3233000</v>
      </c>
      <c r="Q21" s="18">
        <v>44108.4166666667</v>
      </c>
      <c r="R21" s="10">
        <f t="shared" si="1"/>
        <v>19.4166666667006</v>
      </c>
      <c r="S21" s="10">
        <v>19630000</v>
      </c>
      <c r="T21">
        <v>249.979166666701</v>
      </c>
      <c r="U21" s="2">
        <v>4863835</v>
      </c>
      <c r="V21" s="19">
        <v>45418.9791666667</v>
      </c>
      <c r="W21">
        <v>20069810</v>
      </c>
      <c r="X21">
        <f>V21-$V$2</f>
        <v>19</v>
      </c>
      <c r="Y21">
        <f>W21-$W$2</f>
        <v>2584664</v>
      </c>
    </row>
    <row r="22" spans="1:25">
      <c r="A22" s="12">
        <f t="shared" si="0"/>
        <v>16.9722222221972</v>
      </c>
      <c r="B22" s="13">
        <v>45451.9722222222</v>
      </c>
      <c r="C22">
        <v>115250000</v>
      </c>
      <c r="D22" s="2">
        <f t="shared" si="8"/>
        <v>15250000</v>
      </c>
      <c r="M22" s="15">
        <v>0.413888888888889</v>
      </c>
      <c r="N22" s="10">
        <v>4180000</v>
      </c>
      <c r="O22" s="12">
        <v>1.92361111111111</v>
      </c>
      <c r="P22" s="10">
        <v>3346000</v>
      </c>
      <c r="Q22" s="18">
        <v>44109.4166666667</v>
      </c>
      <c r="R22" s="10">
        <f t="shared" si="1"/>
        <v>20.4166666667006</v>
      </c>
      <c r="S22" s="10">
        <v>21370000</v>
      </c>
      <c r="T22">
        <v>250.979166666701</v>
      </c>
      <c r="U22" s="2">
        <v>4869126</v>
      </c>
      <c r="V22" s="19">
        <v>45419.9791666667</v>
      </c>
      <c r="W22">
        <v>20204151</v>
      </c>
      <c r="X22">
        <f>V22-$V$2</f>
        <v>20</v>
      </c>
      <c r="Y22">
        <f>W22-$W$2</f>
        <v>2719005</v>
      </c>
    </row>
    <row r="23" spans="1:25">
      <c r="A23" s="12">
        <f t="shared" si="0"/>
        <v>17.9930555555984</v>
      </c>
      <c r="B23" s="13">
        <v>45452.9930555556</v>
      </c>
      <c r="C23">
        <v>115450000</v>
      </c>
      <c r="D23" s="2">
        <f t="shared" si="8"/>
        <v>15450000</v>
      </c>
      <c r="M23" s="15">
        <v>0.415972222222222</v>
      </c>
      <c r="N23" s="10">
        <v>4410000</v>
      </c>
      <c r="O23" s="12">
        <v>1.96527777777778</v>
      </c>
      <c r="P23" s="10">
        <v>3407000</v>
      </c>
      <c r="Q23" s="18">
        <v>44121.4166666667</v>
      </c>
      <c r="R23" s="10">
        <f t="shared" si="1"/>
        <v>32.4166666667006</v>
      </c>
      <c r="S23" s="10">
        <v>34580000</v>
      </c>
      <c r="T23">
        <v>251.979166666701</v>
      </c>
      <c r="U23" s="2">
        <v>4874483</v>
      </c>
      <c r="V23" s="19">
        <v>45420.9791666667</v>
      </c>
      <c r="W23">
        <v>20345800</v>
      </c>
      <c r="X23">
        <f>V23-$V$2</f>
        <v>21</v>
      </c>
      <c r="Y23">
        <f>W23-$W$2</f>
        <v>2860654</v>
      </c>
    </row>
    <row r="24" spans="1:25">
      <c r="A24" s="12">
        <f t="shared" si="0"/>
        <v>19.0763888888978</v>
      </c>
      <c r="B24" s="13">
        <v>45454.0763888889</v>
      </c>
      <c r="C24">
        <v>115630000</v>
      </c>
      <c r="D24" s="2">
        <f t="shared" si="8"/>
        <v>15630000</v>
      </c>
      <c r="M24" s="15">
        <v>0.416666666666667</v>
      </c>
      <c r="N24" s="10">
        <v>4490000</v>
      </c>
      <c r="O24" s="12">
        <v>2.00694444444444</v>
      </c>
      <c r="P24" s="10">
        <v>3465000</v>
      </c>
      <c r="Q24" s="18">
        <v>44132.4166666667</v>
      </c>
      <c r="R24" s="10">
        <f t="shared" si="1"/>
        <v>43.4166666667006</v>
      </c>
      <c r="S24" s="10">
        <v>42360000</v>
      </c>
      <c r="T24">
        <v>252.979166666701</v>
      </c>
      <c r="U24" s="2">
        <v>4880145</v>
      </c>
      <c r="V24" s="19">
        <v>45421.9791666667</v>
      </c>
      <c r="W24">
        <v>20478410</v>
      </c>
      <c r="X24">
        <f>V24-$V$2</f>
        <v>22</v>
      </c>
      <c r="Y24">
        <f>W24-$W$2</f>
        <v>2993264</v>
      </c>
    </row>
    <row r="25" spans="1:25">
      <c r="A25" s="12">
        <f t="shared" si="0"/>
        <v>19.9930555555984</v>
      </c>
      <c r="B25" s="13">
        <v>45454.9930555556</v>
      </c>
      <c r="C25">
        <v>115720000</v>
      </c>
      <c r="D25" s="2">
        <f t="shared" si="8"/>
        <v>15720000</v>
      </c>
      <c r="M25" s="15">
        <v>0.447222222222222</v>
      </c>
      <c r="N25" s="10">
        <v>5860000</v>
      </c>
      <c r="O25" s="12">
        <v>2.04861111111111</v>
      </c>
      <c r="P25" s="10">
        <v>3517000</v>
      </c>
      <c r="Q25" s="10"/>
      <c r="R25" s="10"/>
      <c r="S25" s="10"/>
      <c r="T25">
        <v>253.979166666701</v>
      </c>
      <c r="U25" s="2">
        <v>4885741</v>
      </c>
      <c r="V25" s="19">
        <v>45422.9791666667</v>
      </c>
      <c r="W25">
        <v>20677458</v>
      </c>
      <c r="X25">
        <f>V25-$V$2</f>
        <v>23</v>
      </c>
      <c r="Y25">
        <f>W25-$W$2</f>
        <v>3192312</v>
      </c>
    </row>
    <row r="26" spans="1:25">
      <c r="A26" s="12">
        <f t="shared" si="0"/>
        <v>21.0138888888978</v>
      </c>
      <c r="B26" s="13">
        <v>45456.0138888889</v>
      </c>
      <c r="C26">
        <v>115830000</v>
      </c>
      <c r="D26" s="2">
        <f t="shared" si="8"/>
        <v>15830000</v>
      </c>
      <c r="M26" s="15">
        <v>0.482638888888889</v>
      </c>
      <c r="N26" s="10">
        <v>6500000</v>
      </c>
      <c r="O26" s="12">
        <v>2.09027777777778</v>
      </c>
      <c r="P26" s="10">
        <v>3564000</v>
      </c>
      <c r="Q26" s="10"/>
      <c r="R26" s="10"/>
      <c r="S26" s="10"/>
      <c r="T26">
        <v>254.979166666701</v>
      </c>
      <c r="U26" s="2">
        <v>4893390</v>
      </c>
      <c r="V26" s="19">
        <v>45423.9791666667</v>
      </c>
      <c r="W26">
        <v>20944836</v>
      </c>
      <c r="X26">
        <f>V26-$V$2</f>
        <v>24</v>
      </c>
      <c r="Y26">
        <f>W26-$W$2</f>
        <v>3459690</v>
      </c>
    </row>
    <row r="27" spans="1:25">
      <c r="A27" s="12">
        <f t="shared" si="0"/>
        <v>21.9930555555984</v>
      </c>
      <c r="B27" s="13">
        <v>45456.9930555556</v>
      </c>
      <c r="C27">
        <v>115920000</v>
      </c>
      <c r="D27" s="2">
        <f t="shared" si="8"/>
        <v>15920000</v>
      </c>
      <c r="M27" s="15">
        <v>0.754166666666667</v>
      </c>
      <c r="N27" s="10">
        <v>9090000</v>
      </c>
      <c r="O27" s="12">
        <v>2.42361111111111</v>
      </c>
      <c r="P27" s="10">
        <v>3759000</v>
      </c>
      <c r="Q27" s="10"/>
      <c r="R27" s="10"/>
      <c r="S27" s="10"/>
      <c r="T27">
        <v>255.979166666701</v>
      </c>
      <c r="U27" s="2">
        <v>4901404</v>
      </c>
      <c r="V27" s="19">
        <v>45424.9791666667</v>
      </c>
      <c r="W27">
        <v>21356578</v>
      </c>
      <c r="X27">
        <f>V27-$V$2</f>
        <v>25</v>
      </c>
      <c r="Y27">
        <f>W27-$W$2</f>
        <v>3871432</v>
      </c>
    </row>
    <row r="28" spans="1:25">
      <c r="A28" s="12">
        <f t="shared" si="0"/>
        <v>22.9930555555984</v>
      </c>
      <c r="B28" s="13">
        <v>45457.9930555556</v>
      </c>
      <c r="C28">
        <v>116002000</v>
      </c>
      <c r="D28" s="2">
        <f t="shared" si="8"/>
        <v>16002000</v>
      </c>
      <c r="M28" s="13">
        <v>1</v>
      </c>
      <c r="N28" s="10">
        <v>11240000</v>
      </c>
      <c r="O28" s="12">
        <v>2.46527777777778</v>
      </c>
      <c r="P28" s="10">
        <v>3793000</v>
      </c>
      <c r="Q28" s="10"/>
      <c r="R28" s="10"/>
      <c r="S28" s="10"/>
      <c r="T28">
        <v>256.979166666701</v>
      </c>
      <c r="U28" s="2">
        <v>4907582</v>
      </c>
      <c r="V28" s="19">
        <v>45425.9791666667</v>
      </c>
      <c r="W28">
        <v>21486182</v>
      </c>
      <c r="X28">
        <f>V28-$V$2</f>
        <v>26</v>
      </c>
      <c r="Y28">
        <f>W28-$W$2</f>
        <v>4001036</v>
      </c>
    </row>
    <row r="29" spans="1:25">
      <c r="A29" s="12">
        <f t="shared" si="0"/>
        <v>23.9930555555984</v>
      </c>
      <c r="B29" s="13">
        <v>45458.9930555556</v>
      </c>
      <c r="C29">
        <v>116103000</v>
      </c>
      <c r="D29" s="2">
        <f t="shared" si="8"/>
        <v>16103000</v>
      </c>
      <c r="M29" s="13">
        <v>1.01458333333333</v>
      </c>
      <c r="N29" s="10">
        <v>11288560</v>
      </c>
      <c r="O29" s="12">
        <v>2.54861111111111</v>
      </c>
      <c r="P29" s="10">
        <v>3873000</v>
      </c>
      <c r="Q29" s="10"/>
      <c r="R29" s="10"/>
      <c r="S29" s="10"/>
      <c r="T29">
        <v>257.979166666701</v>
      </c>
      <c r="U29" s="2">
        <v>4914040</v>
      </c>
      <c r="V29" s="19">
        <v>45426.9791666667</v>
      </c>
      <c r="W29">
        <v>21574303</v>
      </c>
      <c r="X29">
        <f>V29-$V$2</f>
        <v>27</v>
      </c>
      <c r="Y29">
        <f>W29-$W$2</f>
        <v>4089157</v>
      </c>
    </row>
    <row r="30" spans="1:25">
      <c r="A30" s="12">
        <f t="shared" si="0"/>
        <v>24.9930555555984</v>
      </c>
      <c r="B30" s="13">
        <v>45459.9930555556</v>
      </c>
      <c r="C30">
        <v>116175000</v>
      </c>
      <c r="D30" s="2">
        <f t="shared" si="8"/>
        <v>16175000</v>
      </c>
      <c r="M30" s="13">
        <v>1.95833333333333</v>
      </c>
      <c r="N30" s="10">
        <v>12500000</v>
      </c>
      <c r="O30" s="12">
        <v>2.59027777777778</v>
      </c>
      <c r="P30" s="10">
        <v>3919000</v>
      </c>
      <c r="Q30" s="10"/>
      <c r="R30" s="10"/>
      <c r="S30" s="10"/>
      <c r="T30">
        <v>258.979166666701</v>
      </c>
      <c r="U30" s="2">
        <v>4921970</v>
      </c>
      <c r="V30" s="19">
        <v>45427.9791666667</v>
      </c>
      <c r="W30">
        <v>21655607</v>
      </c>
      <c r="X30">
        <f>V30-$V$2</f>
        <v>28</v>
      </c>
      <c r="Y30">
        <f>W30-$W$2</f>
        <v>4170461</v>
      </c>
    </row>
    <row r="31" spans="1:25">
      <c r="A31" s="12">
        <f t="shared" si="0"/>
        <v>26.1180555555984</v>
      </c>
      <c r="B31" s="13">
        <v>45461.1180555556</v>
      </c>
      <c r="C31">
        <v>116228000</v>
      </c>
      <c r="D31" s="2">
        <f t="shared" si="8"/>
        <v>16228000</v>
      </c>
      <c r="M31" s="13">
        <v>2.45833333333333</v>
      </c>
      <c r="N31" s="10">
        <v>13150000</v>
      </c>
      <c r="O31" s="12">
        <v>2.71527777777778</v>
      </c>
      <c r="P31" s="10">
        <v>4049000</v>
      </c>
      <c r="Q31" s="10"/>
      <c r="R31" s="10"/>
      <c r="S31" s="10"/>
      <c r="T31">
        <v>259.979166666701</v>
      </c>
      <c r="U31" s="2">
        <v>4933023</v>
      </c>
      <c r="V31" s="19">
        <v>45428.9791666667</v>
      </c>
      <c r="W31">
        <v>21732658</v>
      </c>
      <c r="X31">
        <f>V31-$V$2</f>
        <v>29</v>
      </c>
      <c r="Y31">
        <f>W31-$W$2</f>
        <v>4247512</v>
      </c>
    </row>
    <row r="32" spans="1:25">
      <c r="A32" s="12">
        <f t="shared" si="0"/>
        <v>27.1180555555984</v>
      </c>
      <c r="B32" s="13">
        <v>45462.1180555556</v>
      </c>
      <c r="C32">
        <v>116308001</v>
      </c>
      <c r="D32" s="2">
        <f t="shared" si="8"/>
        <v>16308001</v>
      </c>
      <c r="M32" s="13">
        <v>2.90763888888889</v>
      </c>
      <c r="N32" s="10">
        <v>14492441</v>
      </c>
      <c r="O32" s="12">
        <v>2.84027777777778</v>
      </c>
      <c r="P32" s="10">
        <v>4187000</v>
      </c>
      <c r="Q32" s="10"/>
      <c r="R32" s="10"/>
      <c r="S32" s="10"/>
      <c r="T32">
        <v>260.979166666701</v>
      </c>
      <c r="U32" s="2">
        <v>4945307</v>
      </c>
      <c r="V32" s="19">
        <v>45429.9791666667</v>
      </c>
      <c r="W32">
        <v>21811386</v>
      </c>
      <c r="X32">
        <f>V32-$V$2</f>
        <v>30</v>
      </c>
      <c r="Y32">
        <f>W32-$W$2</f>
        <v>4326240</v>
      </c>
    </row>
    <row r="33" spans="1:25">
      <c r="A33" s="12">
        <f t="shared" si="0"/>
        <v>28.0347222221972</v>
      </c>
      <c r="B33" s="13">
        <v>45463.0347222222</v>
      </c>
      <c r="C33">
        <v>116328002</v>
      </c>
      <c r="D33" s="2">
        <f t="shared" si="8"/>
        <v>16328002</v>
      </c>
      <c r="M33" s="13">
        <v>3.625</v>
      </c>
      <c r="N33" s="10">
        <v>15300000</v>
      </c>
      <c r="O33" s="12">
        <v>3.00694444444444</v>
      </c>
      <c r="P33" s="10">
        <v>4400000</v>
      </c>
      <c r="Q33" s="10"/>
      <c r="R33" s="10"/>
      <c r="S33" s="10"/>
      <c r="T33">
        <v>261.979166666701</v>
      </c>
      <c r="U33" s="2">
        <v>4956402</v>
      </c>
      <c r="V33" s="19">
        <v>45430.9791666667</v>
      </c>
      <c r="W33">
        <v>21921372</v>
      </c>
      <c r="X33">
        <f>V33-$V$2</f>
        <v>31</v>
      </c>
      <c r="Y33">
        <f>W33-$W$2</f>
        <v>4436226</v>
      </c>
    </row>
    <row r="34" spans="1:25">
      <c r="A34" s="12">
        <f t="shared" si="0"/>
        <v>30.0347222221972</v>
      </c>
      <c r="B34" s="13">
        <v>45465.0347222222</v>
      </c>
      <c r="C34">
        <v>116420003</v>
      </c>
      <c r="D34" s="2">
        <f t="shared" si="8"/>
        <v>16420003</v>
      </c>
      <c r="M34" s="13">
        <v>6.54166666666667</v>
      </c>
      <c r="N34" s="10">
        <v>19000000</v>
      </c>
      <c r="O34" s="12">
        <v>3.04861111111111</v>
      </c>
      <c r="P34" s="10">
        <v>4448000</v>
      </c>
      <c r="Q34" s="10"/>
      <c r="R34" s="10"/>
      <c r="S34" s="10"/>
      <c r="T34">
        <v>262.979166666701</v>
      </c>
      <c r="U34" s="2">
        <v>4964680</v>
      </c>
      <c r="V34" s="19">
        <v>45431.9791666667</v>
      </c>
      <c r="W34">
        <v>22035711</v>
      </c>
      <c r="X34">
        <f>V34-$V$2</f>
        <v>32</v>
      </c>
      <c r="Y34">
        <f>W34-$W$2</f>
        <v>4550565</v>
      </c>
    </row>
    <row r="35" spans="13:25">
      <c r="M35" s="16">
        <v>7.11875000000146</v>
      </c>
      <c r="N35" s="16">
        <v>19560000</v>
      </c>
      <c r="O35" s="12">
        <v>3.09027777777778</v>
      </c>
      <c r="P35" s="10">
        <v>4490000</v>
      </c>
      <c r="Q35" s="10"/>
      <c r="R35" s="10"/>
      <c r="S35" s="10"/>
      <c r="T35">
        <v>263.979166666701</v>
      </c>
      <c r="U35" s="2">
        <v>4971637</v>
      </c>
      <c r="V35" s="19">
        <v>45432.9791666667</v>
      </c>
      <c r="W35">
        <v>22107591</v>
      </c>
      <c r="X35">
        <f>V35-$V$2</f>
        <v>33</v>
      </c>
      <c r="Y35">
        <f>W35-$W$2</f>
        <v>4622445</v>
      </c>
    </row>
    <row r="36" spans="13:25">
      <c r="M36" s="16">
        <v>8.0180555555562</v>
      </c>
      <c r="N36" s="16">
        <v>20060000</v>
      </c>
      <c r="O36" s="12">
        <v>3.42361111111111</v>
      </c>
      <c r="P36" s="10">
        <v>4669000</v>
      </c>
      <c r="Q36" s="10"/>
      <c r="R36" s="10"/>
      <c r="S36" s="10"/>
      <c r="T36">
        <v>264.979166666701</v>
      </c>
      <c r="U36" s="2">
        <v>4985155</v>
      </c>
      <c r="V36" s="19">
        <v>45433.9791666667</v>
      </c>
      <c r="W36">
        <v>22186931</v>
      </c>
      <c r="X36">
        <f>V36-$V$2</f>
        <v>34</v>
      </c>
      <c r="Y36">
        <f>W36-$W$2</f>
        <v>4701785</v>
      </c>
    </row>
    <row r="37" spans="13:25">
      <c r="M37" s="16">
        <v>15.7361111111095</v>
      </c>
      <c r="N37" s="16">
        <v>22700000</v>
      </c>
      <c r="O37" s="12">
        <v>3.46527777777778</v>
      </c>
      <c r="P37" s="10">
        <v>4700000</v>
      </c>
      <c r="Q37" s="10"/>
      <c r="R37" s="10"/>
      <c r="S37" s="10"/>
      <c r="T37">
        <v>265.979166666701</v>
      </c>
      <c r="U37" s="2">
        <v>5003625</v>
      </c>
      <c r="V37" s="19">
        <v>45434.9791666667</v>
      </c>
      <c r="W37">
        <v>22266809</v>
      </c>
      <c r="X37">
        <f>V37-$V$2</f>
        <v>35</v>
      </c>
      <c r="Y37">
        <f>W37-$W$2</f>
        <v>4781663</v>
      </c>
    </row>
    <row r="38" spans="13:25">
      <c r="M38" s="16">
        <v>27.0416666666642</v>
      </c>
      <c r="N38" s="16">
        <v>26000000</v>
      </c>
      <c r="O38" s="12">
        <v>3.50694444444444</v>
      </c>
      <c r="P38" s="10">
        <v>4734000</v>
      </c>
      <c r="Q38" s="10"/>
      <c r="R38" s="10"/>
      <c r="S38" s="10"/>
      <c r="T38">
        <v>266.979166666701</v>
      </c>
      <c r="U38" s="2">
        <v>5029813</v>
      </c>
      <c r="V38" s="19">
        <v>45435.9791666667</v>
      </c>
      <c r="W38">
        <v>22371089</v>
      </c>
      <c r="X38">
        <f>V38-$V$2</f>
        <v>36</v>
      </c>
      <c r="Y38">
        <f>W38-$W$2</f>
        <v>4885943</v>
      </c>
    </row>
    <row r="39" spans="13:25">
      <c r="M39" s="16">
        <v>33.1666666666642</v>
      </c>
      <c r="N39" s="16">
        <v>27260000</v>
      </c>
      <c r="O39" s="12">
        <v>3.59027777777778</v>
      </c>
      <c r="P39" s="10">
        <v>4812000</v>
      </c>
      <c r="Q39" s="10"/>
      <c r="R39" s="10"/>
      <c r="S39" s="10"/>
      <c r="T39">
        <v>267.979166666701</v>
      </c>
      <c r="U39" s="2">
        <v>5061718</v>
      </c>
      <c r="V39" s="19">
        <v>45436.9791666667</v>
      </c>
      <c r="W39">
        <v>22485459</v>
      </c>
      <c r="X39">
        <f>V39-$V$2</f>
        <v>37</v>
      </c>
      <c r="Y39">
        <f>W39-$W$2</f>
        <v>5000313</v>
      </c>
    </row>
    <row r="40" spans="13:25">
      <c r="M40" s="16">
        <v>57.909722222219</v>
      </c>
      <c r="N40" s="16">
        <v>29810300</v>
      </c>
      <c r="O40" s="12">
        <v>3.67361111111111</v>
      </c>
      <c r="P40" s="10">
        <v>4893000</v>
      </c>
      <c r="Q40" s="10"/>
      <c r="R40" s="10"/>
      <c r="S40" s="10"/>
      <c r="T40">
        <v>268.979166666701</v>
      </c>
      <c r="U40" s="2">
        <v>5101088</v>
      </c>
      <c r="V40" s="19">
        <v>45437.9791666667</v>
      </c>
      <c r="W40">
        <v>22600699</v>
      </c>
      <c r="X40">
        <f>V40-$V$2</f>
        <v>38</v>
      </c>
      <c r="Y40">
        <f>W40-$W$2</f>
        <v>5115553</v>
      </c>
    </row>
    <row r="41" spans="13:25">
      <c r="M41" s="16">
        <v>65.4791666666642</v>
      </c>
      <c r="N41" s="16">
        <v>30268746</v>
      </c>
      <c r="O41" s="12">
        <v>3.75694444444444</v>
      </c>
      <c r="P41" s="10">
        <v>4973000</v>
      </c>
      <c r="Q41" s="10"/>
      <c r="R41" s="10"/>
      <c r="S41" s="10"/>
      <c r="T41">
        <v>269.979166666701</v>
      </c>
      <c r="U41" s="2">
        <v>5136933</v>
      </c>
      <c r="V41" s="19">
        <v>45438.9791666667</v>
      </c>
      <c r="W41">
        <v>22720841</v>
      </c>
      <c r="X41">
        <f>V41-$V$2</f>
        <v>39</v>
      </c>
      <c r="Y41">
        <f>W41-$W$2</f>
        <v>5235695</v>
      </c>
    </row>
    <row r="42" spans="13:25">
      <c r="M42" s="17"/>
      <c r="N42" s="16"/>
      <c r="O42" s="12">
        <v>3.84027777777778</v>
      </c>
      <c r="P42" s="10">
        <v>5047000</v>
      </c>
      <c r="Q42" s="10"/>
      <c r="R42" s="10"/>
      <c r="S42" s="10"/>
      <c r="T42">
        <v>270.979166666701</v>
      </c>
      <c r="U42" s="2">
        <v>5164050</v>
      </c>
      <c r="V42" s="19">
        <v>45439.9791666667</v>
      </c>
      <c r="W42">
        <v>22845326</v>
      </c>
      <c r="X42">
        <f>V42-$V$2</f>
        <v>40</v>
      </c>
      <c r="Y42">
        <f>W42-$W$2</f>
        <v>5360180</v>
      </c>
    </row>
    <row r="43" spans="13:25">
      <c r="M43" s="17"/>
      <c r="N43" s="16"/>
      <c r="O43" s="12">
        <v>3.88194444444444</v>
      </c>
      <c r="P43" s="10">
        <v>5085000</v>
      </c>
      <c r="Q43" s="10"/>
      <c r="R43" s="10"/>
      <c r="S43" s="10"/>
      <c r="T43">
        <v>271.979166666701</v>
      </c>
      <c r="U43" s="2">
        <v>5192723</v>
      </c>
      <c r="V43" s="19">
        <v>45440.9791666667</v>
      </c>
      <c r="W43">
        <v>22975074</v>
      </c>
      <c r="X43">
        <f>V43-$V$2</f>
        <v>41</v>
      </c>
      <c r="Y43">
        <f>W43-$W$2</f>
        <v>5489928</v>
      </c>
    </row>
    <row r="44" spans="15:25">
      <c r="O44" s="12">
        <v>3.96527777777778</v>
      </c>
      <c r="P44" s="10">
        <v>5163000</v>
      </c>
      <c r="Q44" s="10"/>
      <c r="R44" s="10"/>
      <c r="S44" s="10"/>
      <c r="T44">
        <v>272.979166666701</v>
      </c>
      <c r="U44" s="2">
        <v>5239357</v>
      </c>
      <c r="V44" s="19">
        <v>45441.9791666667</v>
      </c>
      <c r="W44">
        <v>23151438</v>
      </c>
      <c r="X44">
        <f>V44-$V$2</f>
        <v>42</v>
      </c>
      <c r="Y44">
        <f>W44-$W$2</f>
        <v>5666292</v>
      </c>
    </row>
    <row r="45" spans="15:25">
      <c r="O45" s="12">
        <v>4.00694444444444</v>
      </c>
      <c r="P45" s="10">
        <v>5200000</v>
      </c>
      <c r="Q45" s="10"/>
      <c r="R45" s="10"/>
      <c r="S45" s="10"/>
      <c r="T45">
        <v>273.979166666701</v>
      </c>
      <c r="U45" s="2">
        <v>5283659</v>
      </c>
      <c r="V45" s="19">
        <v>45442.9791666667</v>
      </c>
      <c r="W45">
        <v>23206857</v>
      </c>
      <c r="X45">
        <f>V45-$V$2</f>
        <v>43</v>
      </c>
      <c r="Y45">
        <f>W45-$W$2</f>
        <v>5721711</v>
      </c>
    </row>
    <row r="46" spans="15:25">
      <c r="O46" s="12">
        <v>4.04861111111111</v>
      </c>
      <c r="P46" s="10">
        <v>5234000</v>
      </c>
      <c r="Q46" s="10"/>
      <c r="R46" s="10"/>
      <c r="S46" s="10"/>
      <c r="T46">
        <v>274.979166666701</v>
      </c>
      <c r="U46" s="2">
        <v>5380359</v>
      </c>
      <c r="V46" s="19">
        <v>45443.9791666667</v>
      </c>
      <c r="W46">
        <v>23231191</v>
      </c>
      <c r="X46">
        <f>V46-$V$2</f>
        <v>44</v>
      </c>
      <c r="Y46">
        <f>W46-$W$2</f>
        <v>5746045</v>
      </c>
    </row>
    <row r="47" spans="15:25">
      <c r="O47" s="12">
        <v>4.09027777777778</v>
      </c>
      <c r="P47" s="10">
        <v>5264000</v>
      </c>
      <c r="Q47" s="10"/>
      <c r="R47" s="10"/>
      <c r="S47" s="10"/>
      <c r="T47">
        <v>275.979166666701</v>
      </c>
      <c r="U47" s="2">
        <v>5478519</v>
      </c>
      <c r="V47" s="19">
        <v>45444.9791666667</v>
      </c>
      <c r="W47">
        <v>23264626</v>
      </c>
      <c r="X47">
        <f>V47-$V$2</f>
        <v>45</v>
      </c>
      <c r="Y47">
        <f>W47-$W$2</f>
        <v>5779480</v>
      </c>
    </row>
    <row r="48" spans="15:25">
      <c r="O48" s="12">
        <v>4.42361111111111</v>
      </c>
      <c r="P48" s="10">
        <v>5410000</v>
      </c>
      <c r="Q48" s="10"/>
      <c r="R48" s="10"/>
      <c r="S48" s="10"/>
      <c r="T48">
        <v>276.979166666701</v>
      </c>
      <c r="U48" s="2">
        <v>5578015</v>
      </c>
      <c r="V48" s="19">
        <v>45445.9791666667</v>
      </c>
      <c r="W48">
        <v>23298357</v>
      </c>
      <c r="X48">
        <f>V48-$V$2</f>
        <v>46</v>
      </c>
      <c r="Y48">
        <f>W48-$W$2</f>
        <v>5813211</v>
      </c>
    </row>
    <row r="49" spans="15:25">
      <c r="O49" s="12">
        <v>4.46527777777778</v>
      </c>
      <c r="P49" s="10">
        <v>5432000</v>
      </c>
      <c r="Q49" s="10"/>
      <c r="R49" s="10"/>
      <c r="S49" s="10"/>
      <c r="T49">
        <v>277.979166666701</v>
      </c>
      <c r="U49" s="2">
        <v>5665085</v>
      </c>
      <c r="V49" s="19">
        <v>45446.9791666667</v>
      </c>
      <c r="W49">
        <v>23321128</v>
      </c>
      <c r="X49">
        <f>V49-$V$2</f>
        <v>47</v>
      </c>
      <c r="Y49">
        <f>W49-$W$2</f>
        <v>5835982</v>
      </c>
    </row>
    <row r="50" spans="15:25">
      <c r="O50" s="12">
        <v>4.50694444444444</v>
      </c>
      <c r="P50" s="10">
        <v>5455000</v>
      </c>
      <c r="Q50" s="10"/>
      <c r="R50" s="10"/>
      <c r="S50" s="10"/>
      <c r="T50">
        <v>278.979166666701</v>
      </c>
      <c r="U50" s="2">
        <v>5746075</v>
      </c>
      <c r="V50" s="19">
        <v>45447.9791666667</v>
      </c>
      <c r="W50">
        <v>23338987</v>
      </c>
      <c r="X50">
        <f>V50-$V$2</f>
        <v>48</v>
      </c>
      <c r="Y50">
        <f>W50-$W$2</f>
        <v>5853841</v>
      </c>
    </row>
    <row r="51" spans="15:21">
      <c r="O51" s="12">
        <v>4.54861111111111</v>
      </c>
      <c r="P51" s="10">
        <v>5483000</v>
      </c>
      <c r="Q51" s="10"/>
      <c r="R51" s="10"/>
      <c r="S51" s="10"/>
      <c r="T51">
        <v>279.979166666701</v>
      </c>
      <c r="U51" s="2">
        <v>5835516</v>
      </c>
    </row>
    <row r="52" spans="15:21">
      <c r="O52" s="12">
        <v>4.59027777777778</v>
      </c>
      <c r="P52" s="10">
        <v>5513000</v>
      </c>
      <c r="Q52" s="10"/>
      <c r="R52" s="10"/>
      <c r="S52" s="10"/>
      <c r="T52">
        <v>280.979166666701</v>
      </c>
      <c r="U52" s="2">
        <v>5924022</v>
      </c>
    </row>
    <row r="53" spans="15:21">
      <c r="O53" s="12">
        <v>4.71527777777778</v>
      </c>
      <c r="P53" s="10">
        <v>5603000</v>
      </c>
      <c r="Q53" s="10"/>
      <c r="R53" s="10"/>
      <c r="S53" s="10"/>
      <c r="T53">
        <v>281.979166666701</v>
      </c>
      <c r="U53" s="2">
        <v>6046322</v>
      </c>
    </row>
    <row r="54" spans="15:21">
      <c r="O54" s="12">
        <v>4.84027777777778</v>
      </c>
      <c r="P54" s="10">
        <v>5701000</v>
      </c>
      <c r="Q54" s="10"/>
      <c r="R54" s="10"/>
      <c r="S54" s="10"/>
      <c r="T54">
        <v>282.979166666701</v>
      </c>
      <c r="U54" s="2">
        <v>6216622</v>
      </c>
    </row>
    <row r="55" spans="15:21">
      <c r="O55" s="12">
        <v>4.88194444444444</v>
      </c>
      <c r="P55" s="10">
        <v>5735000</v>
      </c>
      <c r="Q55" s="10"/>
      <c r="R55" s="10"/>
      <c r="S55" s="10"/>
      <c r="T55">
        <v>283.979166666701</v>
      </c>
      <c r="U55" s="2">
        <v>6324636</v>
      </c>
    </row>
    <row r="56" spans="15:21">
      <c r="O56" s="12">
        <v>4.96527777777778</v>
      </c>
      <c r="P56" s="10">
        <v>5807000</v>
      </c>
      <c r="Q56" s="10"/>
      <c r="R56" s="10"/>
      <c r="S56" s="10"/>
      <c r="T56">
        <v>284.979166666701</v>
      </c>
      <c r="U56" s="2">
        <v>6415266</v>
      </c>
    </row>
    <row r="57" spans="15:21">
      <c r="O57" s="12">
        <v>5.00694444444444</v>
      </c>
      <c r="P57" s="10">
        <v>5844000</v>
      </c>
      <c r="Q57" s="10"/>
      <c r="R57" s="10"/>
      <c r="S57" s="10"/>
      <c r="T57">
        <v>285.979166666701</v>
      </c>
      <c r="U57" s="2">
        <v>6533522</v>
      </c>
    </row>
    <row r="58" spans="15:21">
      <c r="O58" s="12">
        <v>5.04861111111111</v>
      </c>
      <c r="P58" s="10">
        <v>5878000</v>
      </c>
      <c r="Q58" s="10"/>
      <c r="R58" s="10"/>
      <c r="S58" s="10"/>
      <c r="T58">
        <v>286.979166666701</v>
      </c>
      <c r="U58" s="2">
        <v>6747022</v>
      </c>
    </row>
    <row r="59" spans="15:21">
      <c r="O59" s="12">
        <v>5.09027777777778</v>
      </c>
      <c r="P59" s="10">
        <v>5909000</v>
      </c>
      <c r="Q59" s="10"/>
      <c r="R59" s="10"/>
      <c r="S59" s="10"/>
      <c r="T59">
        <v>287.979166666701</v>
      </c>
      <c r="U59" s="2">
        <v>6975566</v>
      </c>
    </row>
    <row r="60" spans="15:21">
      <c r="O60" s="12">
        <v>5.42361111111111</v>
      </c>
      <c r="P60" s="10">
        <v>6087000</v>
      </c>
      <c r="Q60" s="10"/>
      <c r="R60" s="10"/>
      <c r="S60" s="10"/>
      <c r="T60">
        <v>288.979166666701</v>
      </c>
      <c r="U60" s="2">
        <v>7265047</v>
      </c>
    </row>
    <row r="61" spans="15:21">
      <c r="O61" s="12">
        <v>5.46527777777778</v>
      </c>
      <c r="P61" s="10">
        <v>6111000</v>
      </c>
      <c r="Q61" s="10"/>
      <c r="R61" s="10"/>
      <c r="S61" s="10"/>
      <c r="T61">
        <v>289.979166666701</v>
      </c>
      <c r="U61" s="2">
        <v>7478390</v>
      </c>
    </row>
    <row r="62" spans="15:21">
      <c r="O62" s="12">
        <v>5.50694444444444</v>
      </c>
      <c r="P62" s="10">
        <v>6136000</v>
      </c>
      <c r="Q62" s="10"/>
      <c r="R62" s="10"/>
      <c r="S62" s="10"/>
      <c r="T62">
        <v>290.979166666701</v>
      </c>
      <c r="U62" s="2">
        <v>7714491</v>
      </c>
    </row>
    <row r="63" spans="15:21">
      <c r="O63" s="12">
        <v>5.59027777777778</v>
      </c>
      <c r="P63" s="10">
        <v>6191000</v>
      </c>
      <c r="Q63" s="10"/>
      <c r="R63" s="10"/>
      <c r="S63" s="10"/>
      <c r="T63">
        <v>291.979166666701</v>
      </c>
      <c r="U63" s="2">
        <v>7824021</v>
      </c>
    </row>
    <row r="64" spans="15:21">
      <c r="O64" s="12">
        <v>5.67361111111111</v>
      </c>
      <c r="P64" s="10">
        <v>6250000</v>
      </c>
      <c r="Q64" s="10"/>
      <c r="R64" s="10"/>
      <c r="S64" s="10"/>
      <c r="T64">
        <v>292.979166666701</v>
      </c>
      <c r="U64" s="2">
        <v>7958362</v>
      </c>
    </row>
    <row r="65" spans="15:21">
      <c r="O65" s="12">
        <v>5.75694444444444</v>
      </c>
      <c r="P65" s="10">
        <v>6312000</v>
      </c>
      <c r="Q65" s="10"/>
      <c r="R65" s="10"/>
      <c r="S65" s="10"/>
      <c r="T65">
        <v>293.979166666701</v>
      </c>
      <c r="U65" s="2">
        <v>8100011</v>
      </c>
    </row>
    <row r="66" spans="15:21">
      <c r="O66" s="12">
        <v>5.79861111111111</v>
      </c>
      <c r="P66" s="10">
        <v>6342000</v>
      </c>
      <c r="Q66" s="10"/>
      <c r="R66" s="10"/>
      <c r="S66" s="10"/>
      <c r="T66">
        <v>294.979166666701</v>
      </c>
      <c r="U66" s="2">
        <v>8232621</v>
      </c>
    </row>
    <row r="67" spans="15:21">
      <c r="O67" s="12">
        <v>5.84027777777778</v>
      </c>
      <c r="P67" s="10">
        <v>6375000</v>
      </c>
      <c r="Q67" s="10"/>
      <c r="R67" s="10"/>
      <c r="S67" s="10"/>
      <c r="T67">
        <v>295.979166666701</v>
      </c>
      <c r="U67" s="2">
        <v>8431669</v>
      </c>
    </row>
    <row r="68" spans="15:21">
      <c r="O68" s="12">
        <v>5.88194444444444</v>
      </c>
      <c r="P68" s="10">
        <v>6409000</v>
      </c>
      <c r="Q68" s="10"/>
      <c r="R68" s="10"/>
      <c r="S68" s="10"/>
      <c r="T68">
        <v>296.979166666701</v>
      </c>
      <c r="U68" s="2">
        <v>8699047</v>
      </c>
    </row>
    <row r="69" spans="15:21">
      <c r="O69" s="12">
        <v>5.92361111111111</v>
      </c>
      <c r="P69" s="10">
        <v>6444000</v>
      </c>
      <c r="Q69" s="10"/>
      <c r="R69" s="10"/>
      <c r="S69" s="10"/>
      <c r="T69">
        <v>297.979166666701</v>
      </c>
      <c r="U69" s="2">
        <v>9110789</v>
      </c>
    </row>
    <row r="70" spans="15:21">
      <c r="O70" s="12">
        <v>5.96527777777778</v>
      </c>
      <c r="P70" s="10">
        <v>6478000</v>
      </c>
      <c r="Q70" s="10"/>
      <c r="R70" s="10"/>
      <c r="S70" s="10"/>
      <c r="T70">
        <v>298.979166666701</v>
      </c>
      <c r="U70" s="2">
        <v>9240393</v>
      </c>
    </row>
    <row r="71" spans="15:21">
      <c r="O71" s="12">
        <v>6.00694444444444</v>
      </c>
      <c r="P71" s="10">
        <v>6512000</v>
      </c>
      <c r="Q71" s="10"/>
      <c r="R71" s="10"/>
      <c r="S71" s="10"/>
      <c r="T71">
        <v>299.979166666701</v>
      </c>
      <c r="U71" s="2">
        <v>9328514</v>
      </c>
    </row>
    <row r="72" spans="15:21">
      <c r="O72" s="12">
        <v>6.04861111111111</v>
      </c>
      <c r="P72" s="10">
        <v>6543000</v>
      </c>
      <c r="Q72" s="10"/>
      <c r="R72" s="10"/>
      <c r="S72" s="10"/>
      <c r="T72">
        <v>300.979166666701</v>
      </c>
      <c r="U72" s="2">
        <v>9409818</v>
      </c>
    </row>
    <row r="73" spans="15:21">
      <c r="O73" s="12">
        <v>6.09027777777778</v>
      </c>
      <c r="P73" s="10">
        <v>6571000</v>
      </c>
      <c r="Q73" s="10"/>
      <c r="R73" s="10"/>
      <c r="S73" s="10"/>
      <c r="T73">
        <v>301.979166666701</v>
      </c>
      <c r="U73" s="2">
        <v>9486869</v>
      </c>
    </row>
    <row r="74" spans="15:21">
      <c r="O74" s="12">
        <v>6.42361111111111</v>
      </c>
      <c r="P74" s="10">
        <v>6718500</v>
      </c>
      <c r="Q74" s="10"/>
      <c r="R74" s="10"/>
      <c r="S74" s="10"/>
      <c r="T74">
        <v>302.979166666701</v>
      </c>
      <c r="U74" s="2">
        <v>9565597</v>
      </c>
    </row>
    <row r="75" spans="15:21">
      <c r="O75" s="12">
        <v>6.46527777777778</v>
      </c>
      <c r="P75" s="10">
        <v>6737500</v>
      </c>
      <c r="Q75" s="10"/>
      <c r="R75" s="10"/>
      <c r="S75" s="10"/>
      <c r="T75">
        <v>303.979166666701</v>
      </c>
      <c r="U75" s="2">
        <v>9675583</v>
      </c>
    </row>
    <row r="76" spans="15:21">
      <c r="O76" s="12">
        <v>6.50694444444444</v>
      </c>
      <c r="P76" s="10">
        <v>6757500</v>
      </c>
      <c r="Q76" s="10"/>
      <c r="R76" s="10"/>
      <c r="S76" s="10"/>
      <c r="T76">
        <v>304.979166666701</v>
      </c>
      <c r="U76" s="2">
        <v>9789922</v>
      </c>
    </row>
    <row r="77" spans="15:21">
      <c r="O77" s="12">
        <v>6.54861111111111</v>
      </c>
      <c r="P77" s="10">
        <v>6780500</v>
      </c>
      <c r="Q77" s="10"/>
      <c r="R77" s="10"/>
      <c r="S77" s="10"/>
      <c r="T77">
        <v>305.979166666701</v>
      </c>
      <c r="U77" s="2">
        <v>9861802</v>
      </c>
    </row>
    <row r="78" spans="15:21">
      <c r="O78" s="12">
        <v>6.59027777777778</v>
      </c>
      <c r="P78" s="10">
        <v>6805200</v>
      </c>
      <c r="Q78" s="10"/>
      <c r="R78" s="10"/>
      <c r="S78" s="10"/>
      <c r="T78">
        <v>306.979166666701</v>
      </c>
      <c r="U78" s="2">
        <v>9941142</v>
      </c>
    </row>
    <row r="79" spans="15:21">
      <c r="O79" s="12">
        <v>6.63194444444444</v>
      </c>
      <c r="P79" s="10">
        <v>6831400</v>
      </c>
      <c r="Q79" s="10"/>
      <c r="R79" s="10"/>
      <c r="S79" s="10"/>
      <c r="T79">
        <v>307.979166666701</v>
      </c>
      <c r="U79" s="2">
        <v>10021020</v>
      </c>
    </row>
    <row r="80" spans="15:21">
      <c r="O80" s="12">
        <v>6.67361111111111</v>
      </c>
      <c r="P80" s="10">
        <v>6857400</v>
      </c>
      <c r="Q80" s="10"/>
      <c r="R80" s="10"/>
      <c r="S80" s="10"/>
      <c r="T80">
        <v>308.979166666701</v>
      </c>
      <c r="U80" s="2">
        <v>10125300</v>
      </c>
    </row>
    <row r="81" spans="15:21">
      <c r="O81" s="12">
        <v>6.71527777777778</v>
      </c>
      <c r="P81" s="10">
        <v>6883800</v>
      </c>
      <c r="Q81" s="10"/>
      <c r="R81" s="10"/>
      <c r="S81" s="10"/>
      <c r="T81">
        <v>309.979166666701</v>
      </c>
      <c r="U81" s="2">
        <v>10239670</v>
      </c>
    </row>
    <row r="82" spans="15:21">
      <c r="O82" s="12">
        <v>6.84027777777778</v>
      </c>
      <c r="P82" s="10">
        <v>6971300</v>
      </c>
      <c r="Q82" s="10"/>
      <c r="R82" s="10"/>
      <c r="S82" s="10"/>
      <c r="T82">
        <v>310.979166666701</v>
      </c>
      <c r="U82" s="2">
        <v>10354910</v>
      </c>
    </row>
    <row r="83" spans="15:21">
      <c r="O83" s="12">
        <v>6.92361111111111</v>
      </c>
      <c r="P83" s="10">
        <v>7033200</v>
      </c>
      <c r="Q83" s="10"/>
      <c r="R83" s="10"/>
      <c r="S83" s="10"/>
      <c r="T83">
        <v>311.979166666701</v>
      </c>
      <c r="U83" s="2">
        <v>10475052</v>
      </c>
    </row>
    <row r="84" spans="15:21">
      <c r="O84" s="12">
        <v>6.96527777777778</v>
      </c>
      <c r="P84" s="10">
        <v>7065200</v>
      </c>
      <c r="Q84" s="10"/>
      <c r="R84" s="10"/>
      <c r="S84" s="10"/>
      <c r="T84">
        <v>312.979166666701</v>
      </c>
      <c r="U84" s="2">
        <v>10599537</v>
      </c>
    </row>
    <row r="85" spans="15:21">
      <c r="O85" s="12">
        <v>7.00694444444444</v>
      </c>
      <c r="P85" s="10">
        <v>7096300</v>
      </c>
      <c r="Q85" s="10"/>
      <c r="R85" s="10"/>
      <c r="S85" s="10"/>
      <c r="T85">
        <v>313.979166666701</v>
      </c>
      <c r="U85" s="2">
        <v>10729285</v>
      </c>
    </row>
    <row r="86" spans="15:21">
      <c r="O86">
        <v>35</v>
      </c>
      <c r="P86">
        <v>19990000</v>
      </c>
      <c r="T86">
        <v>314.979166666701</v>
      </c>
      <c r="U86" s="2">
        <v>10905649</v>
      </c>
    </row>
    <row r="87" spans="15:21">
      <c r="O87">
        <v>114</v>
      </c>
      <c r="P87">
        <v>22680000</v>
      </c>
      <c r="T87">
        <v>315.979166666701</v>
      </c>
      <c r="U87" s="2">
        <v>10961068</v>
      </c>
    </row>
    <row r="88" spans="20:21">
      <c r="T88">
        <v>316.979166666701</v>
      </c>
      <c r="U88" s="2">
        <v>10985402</v>
      </c>
    </row>
    <row r="89" spans="20:21">
      <c r="T89">
        <v>317.979166666701</v>
      </c>
      <c r="U89" s="2">
        <v>11018837</v>
      </c>
    </row>
  </sheetData>
  <autoFilter xmlns:etc="http://www.wps.cn/officeDocument/2017/etCustomData" ref="A1:D89" etc:filterBottomFollowUsedRange="0">
    <sortState ref="A1:D89">
      <sortCondition ref="B1:B89"/>
    </sortState>
    <extLst/>
  </autoFilter>
  <pageMargins left="0.7" right="0.7" top="0.75" bottom="0.75" header="0.3" footer="0.3"/>
  <pageSetup paperSize="9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45"/>
  <sheetViews>
    <sheetView topLeftCell="A82" workbookViewId="0">
      <selection activeCell="A110" sqref="A110"/>
    </sheetView>
  </sheetViews>
  <sheetFormatPr defaultColWidth="8.89166666666667" defaultRowHeight="13.5"/>
  <cols>
    <col min="1" max="1" width="9.66666666666667" customWidth="1"/>
    <col min="2" max="2" width="8.66666666666667" customWidth="1"/>
    <col min="3" max="3" width="6.66666666666667" customWidth="1"/>
    <col min="4" max="4" width="5.66666666666667" customWidth="1"/>
  </cols>
  <sheetData>
    <row r="1" spans="1:11">
      <c r="A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  <c r="I1" t="s">
        <v>30</v>
      </c>
      <c r="J1" t="s">
        <v>31</v>
      </c>
      <c r="K1" t="s">
        <v>32</v>
      </c>
    </row>
    <row r="2" spans="1:11">
      <c r="A2">
        <v>1550</v>
      </c>
      <c r="B2" s="5">
        <v>45477</v>
      </c>
      <c r="C2" s="6"/>
      <c r="D2" s="8">
        <v>1550</v>
      </c>
      <c r="E2" s="6"/>
      <c r="F2" s="6"/>
      <c r="G2" s="6"/>
      <c r="H2" s="6"/>
      <c r="I2" s="6"/>
      <c r="J2" s="6"/>
      <c r="K2" s="6"/>
    </row>
    <row r="3" spans="1:11">
      <c r="A3">
        <v>1720</v>
      </c>
      <c r="B3" s="5">
        <v>45478</v>
      </c>
      <c r="C3" s="6">
        <v>1052.29643</v>
      </c>
      <c r="D3" s="8">
        <f t="shared" ref="D3:D18" si="0">A3-A2</f>
        <v>170</v>
      </c>
      <c r="E3" s="6">
        <v>497.70357</v>
      </c>
      <c r="F3" s="6"/>
      <c r="G3" s="6"/>
      <c r="H3" s="6"/>
      <c r="I3" s="6"/>
      <c r="J3" s="6"/>
      <c r="K3" s="6"/>
    </row>
    <row r="4" spans="1:11">
      <c r="A4">
        <v>1820</v>
      </c>
      <c r="B4" s="5">
        <v>45479</v>
      </c>
      <c r="C4" s="6">
        <v>1041.560384</v>
      </c>
      <c r="D4" s="8">
        <f t="shared" si="0"/>
        <v>100</v>
      </c>
      <c r="E4" s="6">
        <v>257.4350682</v>
      </c>
      <c r="F4" s="6">
        <v>421.0045478</v>
      </c>
      <c r="G4" s="6"/>
      <c r="H4" s="6"/>
      <c r="I4" s="6"/>
      <c r="J4" s="6"/>
      <c r="K4" s="6"/>
    </row>
    <row r="5" spans="1:11">
      <c r="A5">
        <v>1930</v>
      </c>
      <c r="B5" s="5">
        <v>45480</v>
      </c>
      <c r="C5" s="6">
        <v>1008.808936</v>
      </c>
      <c r="D5" s="8">
        <f t="shared" si="0"/>
        <v>110</v>
      </c>
      <c r="E5" s="6">
        <v>243.3573193</v>
      </c>
      <c r="F5" s="6">
        <v>199.1816131</v>
      </c>
      <c r="G5" s="6">
        <v>368.6521319</v>
      </c>
      <c r="H5" s="6"/>
      <c r="I5" s="6"/>
      <c r="J5" s="6"/>
      <c r="K5" s="6"/>
    </row>
    <row r="6" spans="1:11">
      <c r="A6">
        <v>1990</v>
      </c>
      <c r="B6" s="5">
        <v>45481</v>
      </c>
      <c r="C6" s="6">
        <v>940.8499332</v>
      </c>
      <c r="D6" s="8">
        <f t="shared" si="0"/>
        <v>60</v>
      </c>
      <c r="E6" s="6">
        <v>258.861214190292</v>
      </c>
      <c r="F6" s="6">
        <v>193.372420958884</v>
      </c>
      <c r="G6" s="6">
        <v>182.085201128099</v>
      </c>
      <c r="H6" s="6">
        <v>354.831230518035</v>
      </c>
      <c r="I6" s="6"/>
      <c r="J6" s="6"/>
      <c r="K6" s="6"/>
    </row>
    <row r="7" spans="1:11">
      <c r="A7">
        <v>2040</v>
      </c>
      <c r="B7" s="5">
        <v>45482</v>
      </c>
      <c r="C7" s="6">
        <v>916.2189064</v>
      </c>
      <c r="D7" s="8">
        <f t="shared" si="0"/>
        <v>50</v>
      </c>
      <c r="E7" s="6">
        <v>191.448737671191</v>
      </c>
      <c r="F7" s="6">
        <v>190.727067776337</v>
      </c>
      <c r="G7" s="6">
        <v>177.662175796783</v>
      </c>
      <c r="H7" s="6">
        <v>166.551130630898</v>
      </c>
      <c r="I7" s="6">
        <v>335.937295981957</v>
      </c>
      <c r="J7" s="6">
        <v>11.454685738026</v>
      </c>
      <c r="K7" s="6"/>
    </row>
    <row r="8" spans="1:11">
      <c r="A8">
        <v>2084</v>
      </c>
      <c r="B8" s="5">
        <v>45483</v>
      </c>
      <c r="C8" s="6">
        <v>894.270477</v>
      </c>
      <c r="D8" s="8">
        <f t="shared" si="0"/>
        <v>44</v>
      </c>
      <c r="E8" s="6">
        <v>183.821694505937</v>
      </c>
      <c r="F8" s="6">
        <v>132.708794526062</v>
      </c>
      <c r="G8" s="6">
        <v>170.581605956933</v>
      </c>
      <c r="H8" s="6">
        <v>159.599517005434</v>
      </c>
      <c r="I8" s="6">
        <v>161.241698530892</v>
      </c>
      <c r="J8" s="6">
        <v>337.776212517609</v>
      </c>
      <c r="K8" s="6"/>
    </row>
    <row r="9" spans="1:11">
      <c r="A9">
        <v>2126</v>
      </c>
      <c r="B9" s="5">
        <v>45484</v>
      </c>
      <c r="C9" s="6">
        <v>861.2989655</v>
      </c>
      <c r="D9" s="8">
        <f t="shared" si="0"/>
        <v>42</v>
      </c>
      <c r="E9" s="6">
        <v>190.384709801859</v>
      </c>
      <c r="F9" s="6">
        <v>119.127476766614</v>
      </c>
      <c r="G9" s="6">
        <v>120.041031036297</v>
      </c>
      <c r="H9" s="6">
        <v>150.736454497633</v>
      </c>
      <c r="I9" s="6">
        <v>152.380852183062</v>
      </c>
      <c r="J9" s="6">
        <v>151.650008767316</v>
      </c>
      <c r="K9" s="6">
        <v>338.380501490444</v>
      </c>
    </row>
    <row r="10" spans="1:11">
      <c r="A10">
        <v>2161</v>
      </c>
      <c r="B10" s="5">
        <v>45485</v>
      </c>
      <c r="C10" s="6">
        <v>852.9476751</v>
      </c>
      <c r="D10" s="8">
        <f t="shared" si="0"/>
        <v>35</v>
      </c>
      <c r="E10" s="6">
        <v>159.578692493947</v>
      </c>
      <c r="F10" s="6">
        <v>136.370419009316</v>
      </c>
      <c r="G10" s="6">
        <v>108.188944063693</v>
      </c>
      <c r="H10" s="6">
        <v>107.665449173062</v>
      </c>
      <c r="I10" s="6">
        <v>136.981163048385</v>
      </c>
      <c r="J10" s="6">
        <v>144.833586407847</v>
      </c>
      <c r="K10" s="6">
        <v>479.346821520909</v>
      </c>
    </row>
    <row r="11" spans="1:11">
      <c r="A11">
        <v>2195</v>
      </c>
      <c r="B11" s="5">
        <v>45486</v>
      </c>
      <c r="C11" s="6">
        <v>839.5043537</v>
      </c>
      <c r="D11" s="8">
        <f t="shared" si="0"/>
        <v>34</v>
      </c>
      <c r="E11" s="6">
        <v>146.551406563965</v>
      </c>
      <c r="F11" s="6">
        <v>105.661754855995</v>
      </c>
      <c r="G11" s="6">
        <v>120.618441616432</v>
      </c>
      <c r="H11" s="6">
        <v>92.9968184862693</v>
      </c>
      <c r="I11" s="6">
        <v>101.922583165885</v>
      </c>
      <c r="J11" s="6">
        <v>132.318430453226</v>
      </c>
      <c r="K11" s="6">
        <v>621.426211207859</v>
      </c>
    </row>
    <row r="12" spans="1:11">
      <c r="A12">
        <v>2226</v>
      </c>
      <c r="B12" s="5">
        <v>45487</v>
      </c>
      <c r="C12" s="6">
        <v>827.9044737</v>
      </c>
      <c r="D12" s="8">
        <f t="shared" si="0"/>
        <v>31</v>
      </c>
      <c r="E12" s="6">
        <v>158.540955262589</v>
      </c>
      <c r="F12" s="6">
        <v>102.752755565161</v>
      </c>
      <c r="G12" s="6">
        <v>93.2649665009725</v>
      </c>
      <c r="H12" s="6">
        <v>105.883725956343</v>
      </c>
      <c r="I12" s="6">
        <v>84.6310784525611</v>
      </c>
      <c r="J12" s="6">
        <v>98.1986168143505</v>
      </c>
      <c r="K12" s="6">
        <v>723.823427706938</v>
      </c>
    </row>
    <row r="13" spans="1:11">
      <c r="A13">
        <v>2252</v>
      </c>
      <c r="B13" s="5">
        <v>45488</v>
      </c>
      <c r="C13" s="6">
        <v>801.79164</v>
      </c>
      <c r="D13" s="8">
        <f t="shared" si="0"/>
        <v>26</v>
      </c>
      <c r="E13" s="6">
        <v>157.385712979054</v>
      </c>
      <c r="F13" s="6">
        <v>101.394676666972</v>
      </c>
      <c r="G13" s="6">
        <v>83.2739412786975</v>
      </c>
      <c r="H13" s="6">
        <v>86.3279978048111</v>
      </c>
      <c r="I13" s="6">
        <v>101.394676666972</v>
      </c>
      <c r="J13" s="6">
        <v>85.7171864995884</v>
      </c>
      <c r="K13" s="6">
        <v>808.714168114882</v>
      </c>
    </row>
    <row r="14" spans="1:11">
      <c r="A14">
        <v>2275</v>
      </c>
      <c r="B14" s="5">
        <v>45489</v>
      </c>
      <c r="C14" s="6">
        <v>785.9933757</v>
      </c>
      <c r="D14" s="8">
        <f t="shared" si="0"/>
        <v>23</v>
      </c>
      <c r="E14" s="6">
        <v>141.617628116662</v>
      </c>
      <c r="F14" s="6">
        <v>104.840555708897</v>
      </c>
      <c r="G14" s="6">
        <v>89.9225319716625</v>
      </c>
      <c r="H14" s="6">
        <v>77.1800533627749</v>
      </c>
      <c r="I14" s="6">
        <v>75.5224951697488</v>
      </c>
      <c r="J14" s="6">
        <v>95.1024013248688</v>
      </c>
      <c r="K14" s="6">
        <v>881.820958689852</v>
      </c>
    </row>
    <row r="15" spans="1:11">
      <c r="A15">
        <v>2297</v>
      </c>
      <c r="B15" s="5">
        <v>45490</v>
      </c>
      <c r="C15" s="6">
        <v>739.3861893</v>
      </c>
      <c r="D15" s="8">
        <f t="shared" si="0"/>
        <v>22</v>
      </c>
      <c r="E15" s="6">
        <v>146.131713554987</v>
      </c>
      <c r="F15" s="6">
        <v>95.3324808184143</v>
      </c>
      <c r="G15" s="6">
        <v>100.031969309463</v>
      </c>
      <c r="H15" s="6">
        <v>87.7237851662404</v>
      </c>
      <c r="I15" s="6">
        <v>69.8209718670077</v>
      </c>
      <c r="J15" s="6">
        <v>75.6393861892583</v>
      </c>
      <c r="K15" s="6">
        <v>960.933503836317</v>
      </c>
    </row>
    <row r="16" spans="1:11">
      <c r="A16">
        <v>2317</v>
      </c>
      <c r="B16" s="5">
        <v>45491</v>
      </c>
      <c r="C16" s="6">
        <v>713.5194028</v>
      </c>
      <c r="D16" s="8">
        <f t="shared" si="0"/>
        <v>20</v>
      </c>
      <c r="E16" s="6">
        <v>161.127590523436</v>
      </c>
      <c r="F16" s="6">
        <v>92.2250452037647</v>
      </c>
      <c r="G16" s="6">
        <v>76.9961982474848</v>
      </c>
      <c r="H16" s="6">
        <v>86.0483100746442</v>
      </c>
      <c r="I16" s="6">
        <v>73.3753535166211</v>
      </c>
      <c r="J16" s="6">
        <v>66.6661412211971</v>
      </c>
      <c r="K16" s="6">
        <v>1027.04195836617</v>
      </c>
    </row>
    <row r="17" spans="1:11">
      <c r="A17">
        <v>2336</v>
      </c>
      <c r="B17" s="5">
        <v>45492</v>
      </c>
      <c r="C17" s="6">
        <v>685.2734375</v>
      </c>
      <c r="D17" s="8">
        <f t="shared" si="0"/>
        <v>19</v>
      </c>
      <c r="E17" s="6">
        <v>146.9846875</v>
      </c>
      <c r="F17" s="6">
        <v>104.67875</v>
      </c>
      <c r="G17" s="6">
        <v>79.9571875</v>
      </c>
      <c r="H17" s="6">
        <v>64.751875</v>
      </c>
      <c r="I17" s="6">
        <v>83.8878125</v>
      </c>
      <c r="J17" s="6">
        <v>63.924375</v>
      </c>
      <c r="K17" s="6">
        <v>1087.541875</v>
      </c>
    </row>
    <row r="18" spans="1:11">
      <c r="A18">
        <v>2356</v>
      </c>
      <c r="B18" s="5">
        <v>45493</v>
      </c>
      <c r="C18" s="6">
        <v>662.1490481</v>
      </c>
      <c r="D18" s="8">
        <f t="shared" si="0"/>
        <v>20</v>
      </c>
      <c r="E18" s="6">
        <v>145.708794197643</v>
      </c>
      <c r="F18" s="6">
        <v>101.974977334542</v>
      </c>
      <c r="G18" s="6">
        <v>87.6794197642792</v>
      </c>
      <c r="H18" s="6">
        <v>69.2540344514959</v>
      </c>
      <c r="I18" s="6">
        <v>64.7006346328196</v>
      </c>
      <c r="J18" s="6">
        <v>72.8543970988214</v>
      </c>
      <c r="K18" s="6">
        <v>1131.67869446963</v>
      </c>
    </row>
    <row r="19" spans="1:11">
      <c r="A19">
        <v>2377</v>
      </c>
      <c r="B19" s="5">
        <v>45494</v>
      </c>
      <c r="C19" s="6">
        <v>638.8276996</v>
      </c>
      <c r="D19" s="8">
        <v>21</v>
      </c>
      <c r="E19" s="6">
        <v>142.918326329253</v>
      </c>
      <c r="F19" s="6">
        <v>94.2744381509227</v>
      </c>
      <c r="G19" s="6">
        <v>78.9925086789695</v>
      </c>
      <c r="H19" s="6">
        <v>74.4725013703636</v>
      </c>
      <c r="I19" s="6">
        <v>68.876301845423</v>
      </c>
      <c r="J19" s="6">
        <v>59.8362872282112</v>
      </c>
      <c r="K19" s="6">
        <v>1197.80193678056</v>
      </c>
    </row>
    <row r="20" spans="1:11">
      <c r="A20">
        <v>2394</v>
      </c>
      <c r="B20" s="5">
        <v>45495</v>
      </c>
      <c r="C20" s="6">
        <v>595.6094876</v>
      </c>
      <c r="D20" s="8">
        <v>17</v>
      </c>
      <c r="E20" s="6">
        <v>150.313160961713</v>
      </c>
      <c r="F20" s="6">
        <v>102.089826045668</v>
      </c>
      <c r="G20" s="6">
        <v>82.2874778780161</v>
      </c>
      <c r="H20" s="6">
        <v>73.3610307765356</v>
      </c>
      <c r="I20" s="6">
        <v>74.2844563387577</v>
      </c>
      <c r="J20" s="6">
        <v>61.0486899469072</v>
      </c>
      <c r="K20" s="6">
        <v>1238.00587041913</v>
      </c>
    </row>
    <row r="21" spans="1:11">
      <c r="A21">
        <v>2411</v>
      </c>
      <c r="B21" s="5">
        <v>45496</v>
      </c>
      <c r="C21" s="6">
        <v>583.4088988</v>
      </c>
      <c r="D21" s="8">
        <v>17</v>
      </c>
      <c r="E21" s="6">
        <v>137.894581888979</v>
      </c>
      <c r="F21" s="6">
        <v>101.744147395413</v>
      </c>
      <c r="G21" s="6">
        <v>74.8018424426611</v>
      </c>
      <c r="H21" s="6">
        <v>75.824967947196</v>
      </c>
      <c r="I21" s="6">
        <v>69.3451730851418</v>
      </c>
      <c r="J21" s="6">
        <v>68.0946863573769</v>
      </c>
      <c r="K21" s="6">
        <v>1282.88570207512</v>
      </c>
    </row>
    <row r="22" spans="1:11">
      <c r="A22">
        <v>2428</v>
      </c>
      <c r="B22" s="5">
        <v>45497</v>
      </c>
      <c r="C22" s="6">
        <v>603.9120569</v>
      </c>
      <c r="D22" s="8">
        <v>17</v>
      </c>
      <c r="E22" s="6">
        <v>102.618567403233</v>
      </c>
      <c r="F22" s="6">
        <v>85.3366948440358</v>
      </c>
      <c r="G22" s="6">
        <v>81.9995056601908</v>
      </c>
      <c r="H22" s="6">
        <v>66.0286717089327</v>
      </c>
      <c r="I22" s="6">
        <v>69.8426022047556</v>
      </c>
      <c r="J22" s="6">
        <v>60.7845172771763</v>
      </c>
      <c r="K22" s="6">
        <v>1340.47738395373</v>
      </c>
    </row>
    <row r="23" spans="1:11">
      <c r="A23">
        <v>2444</v>
      </c>
      <c r="B23" s="5">
        <v>45498</v>
      </c>
      <c r="C23" s="6">
        <v>577.9313557</v>
      </c>
      <c r="D23" s="8">
        <v>16</v>
      </c>
      <c r="E23" s="6">
        <v>145.158853903007</v>
      </c>
      <c r="F23" s="6">
        <v>72.2721474131822</v>
      </c>
      <c r="G23" s="6">
        <v>68.3389693226688</v>
      </c>
      <c r="H23" s="6">
        <v>72.6408828591678</v>
      </c>
      <c r="I23" s="6">
        <v>62.8079376328845</v>
      </c>
      <c r="J23" s="6">
        <v>60.5955249569707</v>
      </c>
      <c r="K23" s="6">
        <v>1368.25432823732</v>
      </c>
    </row>
    <row r="24" spans="1:11">
      <c r="A24">
        <v>2459</v>
      </c>
      <c r="B24" s="5">
        <v>45499</v>
      </c>
      <c r="C24" s="6">
        <v>554.6487047</v>
      </c>
      <c r="D24" s="8">
        <v>15</v>
      </c>
      <c r="E24" s="6">
        <v>120.722625215889</v>
      </c>
      <c r="F24" s="6">
        <v>97.5067357512953</v>
      </c>
      <c r="G24" s="6">
        <v>64.6879101899827</v>
      </c>
      <c r="H24" s="6">
        <v>58.1452504317789</v>
      </c>
      <c r="I24" s="6">
        <v>67.7481865284974</v>
      </c>
      <c r="J24" s="6">
        <v>58.9894645941278</v>
      </c>
      <c r="K24" s="6">
        <v>1421.55112262522</v>
      </c>
    </row>
    <row r="25" spans="1:11">
      <c r="A25">
        <v>2475</v>
      </c>
      <c r="B25" s="5">
        <v>45500</v>
      </c>
      <c r="C25" s="6">
        <v>559.1287531</v>
      </c>
      <c r="D25" s="8">
        <v>15</v>
      </c>
      <c r="E25" s="6">
        <v>110</v>
      </c>
      <c r="F25" s="6">
        <v>83</v>
      </c>
      <c r="G25" s="6">
        <v>80</v>
      </c>
      <c r="H25" s="6">
        <v>52</v>
      </c>
      <c r="I25" s="6">
        <v>55</v>
      </c>
      <c r="J25" s="6">
        <v>60</v>
      </c>
      <c r="K25" s="6">
        <v>1462</v>
      </c>
    </row>
    <row r="26" spans="1:11">
      <c r="A26">
        <v>2487</v>
      </c>
      <c r="B26" s="5">
        <v>45501</v>
      </c>
      <c r="C26" s="6">
        <v>556.6940277</v>
      </c>
      <c r="D26" s="8">
        <v>12</v>
      </c>
      <c r="E26" s="6">
        <v>103.212567223323</v>
      </c>
      <c r="F26" s="6">
        <v>77.2926691197283</v>
      </c>
      <c r="G26" s="6">
        <v>70.7543164449476</v>
      </c>
      <c r="H26" s="6">
        <v>70.9878290404755</v>
      </c>
      <c r="I26" s="6">
        <v>51.6062836116615</v>
      </c>
      <c r="J26" s="6">
        <v>46.702519105576</v>
      </c>
      <c r="K26" s="6">
        <v>1497.74978771582</v>
      </c>
    </row>
    <row r="27" spans="1:11">
      <c r="A27">
        <v>2497</v>
      </c>
      <c r="B27" s="5">
        <v>45502</v>
      </c>
      <c r="C27" s="6">
        <v>543.9670491</v>
      </c>
      <c r="D27" s="8">
        <v>10</v>
      </c>
      <c r="E27" s="6">
        <v>110.93914639743</v>
      </c>
      <c r="F27" s="6">
        <v>87.655621844883</v>
      </c>
      <c r="G27" s="6">
        <v>62.3176686553465</v>
      </c>
      <c r="H27" s="6">
        <v>60.7197797154658</v>
      </c>
      <c r="I27" s="6">
        <v>65.2851766865535</v>
      </c>
      <c r="J27" s="6">
        <v>43.8278109224415</v>
      </c>
      <c r="K27" s="6">
        <v>1512.28774667279</v>
      </c>
    </row>
    <row r="28" spans="1:11">
      <c r="A28">
        <v>2510</v>
      </c>
      <c r="B28" s="5">
        <v>45503</v>
      </c>
      <c r="C28" s="6">
        <v>513.9953987</v>
      </c>
      <c r="D28" s="8">
        <v>13</v>
      </c>
      <c r="E28" s="6">
        <v>112.748192344643</v>
      </c>
      <c r="F28" s="6">
        <v>77.9010466703747</v>
      </c>
      <c r="G28" s="6">
        <v>61.8663093492441</v>
      </c>
      <c r="H28" s="6">
        <v>60.4774738332406</v>
      </c>
      <c r="I28" s="6">
        <v>55.048389543409</v>
      </c>
      <c r="J28" s="6">
        <v>65.9065581230722</v>
      </c>
      <c r="K28" s="6">
        <v>1549.05663144056</v>
      </c>
    </row>
    <row r="29" spans="1:11">
      <c r="A29">
        <v>2522</v>
      </c>
      <c r="B29" s="5">
        <v>45504</v>
      </c>
      <c r="C29" s="6">
        <v>481.494987</v>
      </c>
      <c r="D29" s="8">
        <v>12</v>
      </c>
      <c r="E29" s="6">
        <v>121.911622725585</v>
      </c>
      <c r="F29" s="6">
        <v>78.8510954326031</v>
      </c>
      <c r="G29" s="6">
        <v>62.8199034533977</v>
      </c>
      <c r="H29" s="6">
        <v>58.1596732268845</v>
      </c>
      <c r="I29" s="6">
        <v>54.2450798366134</v>
      </c>
      <c r="J29" s="6">
        <v>50.7033048644634</v>
      </c>
      <c r="K29" s="6">
        <v>1601.81433345711</v>
      </c>
    </row>
    <row r="30" spans="1:11">
      <c r="A30">
        <v>2533</v>
      </c>
      <c r="B30" s="5">
        <v>45505</v>
      </c>
      <c r="C30" s="6">
        <v>491.6227983</v>
      </c>
      <c r="D30" s="8">
        <v>11</v>
      </c>
      <c r="E30" s="6">
        <v>101.485586120456</v>
      </c>
      <c r="F30" s="6">
        <v>78.5265518833696</v>
      </c>
      <c r="G30" s="6">
        <v>60.7249818589617</v>
      </c>
      <c r="H30" s="6">
        <v>56.8984761527805</v>
      </c>
      <c r="I30" s="6">
        <v>50.4100534336038</v>
      </c>
      <c r="J30" s="6">
        <v>42.2579325813048</v>
      </c>
      <c r="K30" s="6">
        <v>1640.0736196319</v>
      </c>
    </row>
    <row r="31" spans="1:11">
      <c r="A31">
        <v>2544</v>
      </c>
      <c r="B31" s="5">
        <v>45506</v>
      </c>
      <c r="C31" s="6">
        <v>462.0004212</v>
      </c>
      <c r="D31" s="8">
        <v>11</v>
      </c>
      <c r="E31" s="6">
        <v>120.923897781522</v>
      </c>
      <c r="F31" s="6">
        <v>66.5081437798371</v>
      </c>
      <c r="G31" s="6">
        <v>69.886899747262</v>
      </c>
      <c r="H31" s="6">
        <v>52.6374613872508</v>
      </c>
      <c r="I31" s="6">
        <v>53.170949171581</v>
      </c>
      <c r="J31" s="6">
        <v>54.5935832631283</v>
      </c>
      <c r="K31" s="6">
        <v>1653.27864363943</v>
      </c>
    </row>
    <row r="32" spans="1:11">
      <c r="A32">
        <v>2555</v>
      </c>
      <c r="B32" s="5">
        <v>45507</v>
      </c>
      <c r="C32" s="6">
        <v>491.1205195</v>
      </c>
      <c r="D32" s="8">
        <v>11</v>
      </c>
      <c r="E32" s="6">
        <v>85.3936071518934</v>
      </c>
      <c r="F32" s="6">
        <v>78.7423462933288</v>
      </c>
      <c r="G32" s="6">
        <v>52.5664164628489</v>
      </c>
      <c r="H32" s="6">
        <v>55.9993252930758</v>
      </c>
      <c r="I32" s="6">
        <v>37.3328835287172</v>
      </c>
      <c r="J32" s="6">
        <v>44.4132579910601</v>
      </c>
      <c r="K32" s="6">
        <v>1698.43164375474</v>
      </c>
    </row>
    <row r="33" spans="1:11">
      <c r="A33">
        <v>2568</v>
      </c>
      <c r="B33" s="5">
        <v>45508</v>
      </c>
      <c r="C33" s="6">
        <v>482.2541609</v>
      </c>
      <c r="D33" s="8">
        <v>13</v>
      </c>
      <c r="E33" s="6">
        <v>108.446834799041</v>
      </c>
      <c r="F33" s="6">
        <v>60.3514063522058</v>
      </c>
      <c r="G33" s="6">
        <v>49.0239116214841</v>
      </c>
      <c r="H33" s="6">
        <v>42.1531361290791</v>
      </c>
      <c r="I33" s="6">
        <v>44.5671923831674</v>
      </c>
      <c r="J33" s="6">
        <v>43.2673159386583</v>
      </c>
      <c r="K33" s="6">
        <v>1724.93604186351</v>
      </c>
    </row>
    <row r="34" spans="1:11">
      <c r="A34">
        <v>2579</v>
      </c>
      <c r="B34" s="5">
        <v>45509</v>
      </c>
      <c r="C34" s="6">
        <v>431.0094772</v>
      </c>
      <c r="D34" s="8">
        <v>11</v>
      </c>
      <c r="E34" s="6">
        <v>116.977071232039</v>
      </c>
      <c r="F34" s="6">
        <v>74.1901559156221</v>
      </c>
      <c r="G34" s="6">
        <v>51.2265362274534</v>
      </c>
      <c r="H34" s="6">
        <v>53.1892387649037</v>
      </c>
      <c r="I34" s="6">
        <v>35.3286456741058</v>
      </c>
      <c r="J34" s="6">
        <v>44.3570773463772</v>
      </c>
      <c r="K34" s="6">
        <v>1761.72179761541</v>
      </c>
    </row>
    <row r="35" spans="1:11">
      <c r="A35">
        <v>2589</v>
      </c>
      <c r="B35" s="5">
        <v>45510</v>
      </c>
      <c r="C35" s="6">
        <v>439.9144087</v>
      </c>
      <c r="D35" s="8">
        <v>10</v>
      </c>
      <c r="E35" s="6">
        <v>90.3738756139286</v>
      </c>
      <c r="F35" s="6">
        <v>82.4038960322278</v>
      </c>
      <c r="G35" s="6">
        <v>67.8871475084156</v>
      </c>
      <c r="H35" s="6">
        <v>39.4229347166271</v>
      </c>
      <c r="I35" s="6">
        <v>46.6813089785332</v>
      </c>
      <c r="J35" s="6">
        <v>37.8574030130788</v>
      </c>
      <c r="K35" s="6">
        <v>1774.4590254401</v>
      </c>
    </row>
    <row r="36" spans="1:11">
      <c r="A36">
        <v>2598</v>
      </c>
      <c r="B36" s="5">
        <v>45511</v>
      </c>
      <c r="C36" s="6">
        <v>426.9592043</v>
      </c>
      <c r="D36" s="8">
        <v>9</v>
      </c>
      <c r="E36" s="6">
        <v>86.212916246216</v>
      </c>
      <c r="F36" s="6">
        <v>67.5521118639181</v>
      </c>
      <c r="G36" s="6">
        <v>64.1931670751045</v>
      </c>
      <c r="H36" s="6">
        <v>67.9253279515641</v>
      </c>
      <c r="I36" s="6">
        <v>38.0680409398876</v>
      </c>
      <c r="J36" s="6">
        <v>46.6520109557446</v>
      </c>
      <c r="K36" s="6">
        <v>1791.43722070059</v>
      </c>
    </row>
    <row r="37" spans="1:11">
      <c r="A37">
        <v>2605</v>
      </c>
      <c r="B37" s="5">
        <v>45512</v>
      </c>
      <c r="C37" s="6">
        <v>414.3823378</v>
      </c>
      <c r="D37" s="8">
        <v>7</v>
      </c>
      <c r="E37" s="6">
        <v>77.9266220391349</v>
      </c>
      <c r="F37" s="6">
        <v>61.5386199794027</v>
      </c>
      <c r="G37" s="6">
        <v>53.177394438723</v>
      </c>
      <c r="H37" s="6">
        <v>61.2041709577755</v>
      </c>
      <c r="I37" s="6">
        <v>53.8462924819773</v>
      </c>
      <c r="J37" s="6">
        <v>43.4783728115345</v>
      </c>
      <c r="K37" s="6">
        <v>1832.44618949537</v>
      </c>
    </row>
    <row r="38" spans="1:11">
      <c r="A38">
        <v>2611</v>
      </c>
      <c r="B38" s="5">
        <v>45513</v>
      </c>
      <c r="C38" s="6">
        <v>405.1486658</v>
      </c>
      <c r="D38" s="8">
        <v>6</v>
      </c>
      <c r="E38" s="6">
        <v>77.4548919949174</v>
      </c>
      <c r="F38" s="6">
        <v>54.9466327827192</v>
      </c>
      <c r="G38" s="6">
        <v>50.7539178314274</v>
      </c>
      <c r="H38" s="6">
        <v>42.3684879288437</v>
      </c>
      <c r="I38" s="6">
        <v>58.9186785260483</v>
      </c>
      <c r="J38" s="6">
        <v>51.857263871241</v>
      </c>
      <c r="K38" s="6">
        <v>1863.55146124524</v>
      </c>
    </row>
    <row r="39" spans="1:11">
      <c r="A39">
        <v>2617</v>
      </c>
      <c r="B39" s="5">
        <v>45514</v>
      </c>
      <c r="C39" s="6">
        <v>366.2605976</v>
      </c>
      <c r="D39" s="8">
        <v>6</v>
      </c>
      <c r="E39" s="6">
        <v>85.5385684503127</v>
      </c>
      <c r="F39" s="6">
        <v>50.2863099374566</v>
      </c>
      <c r="G39" s="6">
        <v>45.6205698401668</v>
      </c>
      <c r="H39" s="6">
        <v>50.8047255038221</v>
      </c>
      <c r="I39" s="6">
        <v>43.2876997915219</v>
      </c>
      <c r="J39" s="6">
        <v>54.1744266851981</v>
      </c>
      <c r="K39" s="6">
        <v>1915.02710215427</v>
      </c>
    </row>
    <row r="40" spans="1:11">
      <c r="A40">
        <v>2623</v>
      </c>
      <c r="B40" s="5">
        <v>45515</v>
      </c>
      <c r="C40" s="6">
        <v>367.862349</v>
      </c>
      <c r="D40" s="8">
        <v>6</v>
      </c>
      <c r="E40" s="6">
        <v>72.7549979175344</v>
      </c>
      <c r="F40" s="6">
        <v>50.9557476051645</v>
      </c>
      <c r="G40" s="6">
        <v>41.1460849645981</v>
      </c>
      <c r="H40" s="6">
        <v>37.603706788838</v>
      </c>
      <c r="I40" s="6">
        <v>43.5985006247397</v>
      </c>
      <c r="J40" s="6">
        <v>41.6910662224073</v>
      </c>
      <c r="K40" s="6">
        <v>1961.38754685548</v>
      </c>
    </row>
    <row r="41" spans="1:11">
      <c r="A41">
        <v>2628</v>
      </c>
      <c r="B41" s="5">
        <v>45516</v>
      </c>
      <c r="C41" s="6">
        <v>346.565179</v>
      </c>
      <c r="D41" s="8">
        <v>5</v>
      </c>
      <c r="E41" s="6">
        <v>80.2663499779054</v>
      </c>
      <c r="F41" s="6">
        <v>50.1302474591251</v>
      </c>
      <c r="G41" s="6">
        <v>43.7553026955369</v>
      </c>
      <c r="H41" s="6">
        <v>34.4826557666814</v>
      </c>
      <c r="I41" s="6">
        <v>42.5962218294299</v>
      </c>
      <c r="J41" s="6">
        <v>44.0450729120636</v>
      </c>
      <c r="K41" s="6">
        <v>1981.15897039328</v>
      </c>
    </row>
    <row r="42" spans="1:11">
      <c r="A42">
        <v>2634</v>
      </c>
      <c r="B42" s="5">
        <v>45517</v>
      </c>
      <c r="C42" s="6">
        <v>339.7745003</v>
      </c>
      <c r="D42" s="8">
        <v>6</v>
      </c>
      <c r="E42" s="6">
        <v>71.3598897312198</v>
      </c>
      <c r="F42" s="6">
        <v>54.3349414197105</v>
      </c>
      <c r="G42" s="6">
        <v>40.9323225361819</v>
      </c>
      <c r="H42" s="6">
        <v>45.6413507925568</v>
      </c>
      <c r="I42" s="6">
        <v>35.4988283942109</v>
      </c>
      <c r="J42" s="6">
        <v>38.7589248793935</v>
      </c>
      <c r="K42" s="6">
        <v>2001.69924190214</v>
      </c>
    </row>
    <row r="43" spans="1:11">
      <c r="A43">
        <v>2638</v>
      </c>
      <c r="B43" s="5">
        <v>45518</v>
      </c>
      <c r="C43" s="6"/>
      <c r="D43" s="8">
        <v>4</v>
      </c>
      <c r="E43" s="6"/>
      <c r="F43" s="6"/>
      <c r="G43" s="6"/>
      <c r="H43" s="6"/>
      <c r="I43" s="6"/>
      <c r="J43" s="6"/>
      <c r="K43" s="6"/>
    </row>
    <row r="44" spans="1:11">
      <c r="A44">
        <v>2642</v>
      </c>
      <c r="B44" s="5">
        <v>45519</v>
      </c>
      <c r="C44" s="6">
        <v>392.4398953</v>
      </c>
      <c r="D44" s="8">
        <v>4</v>
      </c>
      <c r="E44" s="6">
        <v>52.6219249781913</v>
      </c>
      <c r="F44" s="6">
        <v>42.9566734515848</v>
      </c>
      <c r="G44" s="6">
        <v>35.899505670253</v>
      </c>
      <c r="H44" s="6">
        <v>34.9790055248619</v>
      </c>
      <c r="I44" s="6">
        <v>32.6777551613841</v>
      </c>
      <c r="J44" s="6">
        <v>38.3541727246293</v>
      </c>
      <c r="K44" s="6">
        <v>2008.07106717069</v>
      </c>
    </row>
    <row r="45" spans="1:11">
      <c r="A45">
        <v>2646</v>
      </c>
      <c r="B45" s="5">
        <v>45520</v>
      </c>
      <c r="C45" s="6">
        <v>385.5791327</v>
      </c>
      <c r="D45" s="8">
        <v>4</v>
      </c>
      <c r="E45" s="6">
        <v>68.2166539522328</v>
      </c>
      <c r="F45" s="6">
        <v>35.9687811748137</v>
      </c>
      <c r="G45" s="6">
        <v>36.8990082741623</v>
      </c>
      <c r="H45" s="6">
        <v>26.6665101813274</v>
      </c>
      <c r="I45" s="6">
        <v>37.0540461240538</v>
      </c>
      <c r="J45" s="6">
        <v>30.6974942785048</v>
      </c>
      <c r="K45" s="6">
        <v>2020.9183733349</v>
      </c>
    </row>
    <row r="46" spans="1:11">
      <c r="A46">
        <v>2650</v>
      </c>
      <c r="B46" s="5">
        <v>45521</v>
      </c>
      <c r="C46" s="6">
        <v>382.9393112</v>
      </c>
      <c r="D46" s="8">
        <v>4</v>
      </c>
      <c r="E46" s="6">
        <v>56.8569603345142</v>
      </c>
      <c r="F46" s="6">
        <v>40.4145420756141</v>
      </c>
      <c r="G46" s="6">
        <v>32.4238341367094</v>
      </c>
      <c r="H46" s="6">
        <v>35.0361809628898</v>
      </c>
      <c r="I46" s="6">
        <v>30.7334920727104</v>
      </c>
      <c r="J46" s="6">
        <v>32.1164992159824</v>
      </c>
      <c r="K46" s="6">
        <v>2035.47917997561</v>
      </c>
    </row>
    <row r="47" spans="1:11">
      <c r="A47">
        <v>2655</v>
      </c>
      <c r="B47" s="5">
        <v>45522</v>
      </c>
      <c r="C47" s="6">
        <v>388.2156028</v>
      </c>
      <c r="D47" s="8">
        <v>5</v>
      </c>
      <c r="E47" s="6">
        <v>55.931914893617</v>
      </c>
      <c r="F47" s="6">
        <v>38.3404255319149</v>
      </c>
      <c r="G47" s="6">
        <v>35.4836879432624</v>
      </c>
      <c r="H47" s="6">
        <v>30.3716312056738</v>
      </c>
      <c r="I47" s="6">
        <v>31.1234042553191</v>
      </c>
      <c r="J47" s="6">
        <v>28.4170212765957</v>
      </c>
      <c r="K47" s="6">
        <v>2041.06382978723</v>
      </c>
    </row>
    <row r="48" spans="1:11">
      <c r="A48">
        <v>2659</v>
      </c>
      <c r="B48" s="5">
        <v>45523</v>
      </c>
      <c r="C48" s="6">
        <v>377.7990798</v>
      </c>
      <c r="D48" s="8">
        <v>4</v>
      </c>
      <c r="E48" s="6">
        <v>69.3762781186094</v>
      </c>
      <c r="F48" s="6">
        <v>40.1175869120654</v>
      </c>
      <c r="G48" s="6">
        <v>27.5996932515337</v>
      </c>
      <c r="H48" s="6">
        <v>28.3537832310838</v>
      </c>
      <c r="I48" s="6">
        <v>26.6947852760736</v>
      </c>
      <c r="J48" s="6">
        <v>26.2423312883436</v>
      </c>
      <c r="K48" s="6">
        <v>2055.64928425358</v>
      </c>
    </row>
    <row r="49" spans="1:11">
      <c r="A49">
        <v>2663</v>
      </c>
      <c r="B49" s="5">
        <v>45524</v>
      </c>
      <c r="C49" s="6">
        <v>358.783733</v>
      </c>
      <c r="D49" s="8">
        <v>4</v>
      </c>
      <c r="E49" s="6">
        <v>62.1933474377057</v>
      </c>
      <c r="F49" s="6">
        <v>45.3167606958157</v>
      </c>
      <c r="G49" s="6">
        <v>32.1905265632346</v>
      </c>
      <c r="H49" s="6">
        <v>25.0023507287259</v>
      </c>
      <c r="I49" s="6">
        <v>30.1590855665256</v>
      </c>
      <c r="J49" s="6">
        <v>28.4401739539257</v>
      </c>
      <c r="K49" s="6">
        <v>2073.3199341796</v>
      </c>
    </row>
    <row r="50" spans="1:11">
      <c r="A50">
        <v>2667</v>
      </c>
      <c r="B50" s="5">
        <v>45525</v>
      </c>
      <c r="C50" s="6">
        <v>346.1406395</v>
      </c>
      <c r="D50" s="8">
        <v>4</v>
      </c>
      <c r="E50" s="6">
        <v>71.8812557924004</v>
      </c>
      <c r="F50" s="6">
        <v>35.7863762743281</v>
      </c>
      <c r="G50" s="6">
        <v>36.0948795180723</v>
      </c>
      <c r="H50" s="6">
        <v>32.8555954587581</v>
      </c>
      <c r="I50" s="6">
        <v>25.1430143651529</v>
      </c>
      <c r="J50" s="6">
        <v>26.3770273401297</v>
      </c>
      <c r="K50" s="6">
        <v>2085.63617933272</v>
      </c>
    </row>
    <row r="51" spans="1:11">
      <c r="A51">
        <v>2671</v>
      </c>
      <c r="B51" s="5">
        <v>45526</v>
      </c>
      <c r="C51" s="6">
        <v>344.8693794</v>
      </c>
      <c r="D51" s="8">
        <v>4</v>
      </c>
      <c r="E51" s="6">
        <v>62.4686271157463</v>
      </c>
      <c r="F51" s="6">
        <v>49.5493246708839</v>
      </c>
      <c r="G51" s="6">
        <v>38.9098991280561</v>
      </c>
      <c r="H51" s="6">
        <v>36.3260386390836</v>
      </c>
      <c r="I51" s="6">
        <v>24.470678748504</v>
      </c>
      <c r="J51" s="6">
        <v>22.7987690203454</v>
      </c>
      <c r="K51" s="6">
        <v>2085.93537356813</v>
      </c>
    </row>
    <row r="52" spans="1:11">
      <c r="A52">
        <v>2675</v>
      </c>
      <c r="B52" s="5">
        <v>45527</v>
      </c>
      <c r="C52" s="6">
        <v>337.216788</v>
      </c>
      <c r="D52" s="8">
        <v>4</v>
      </c>
      <c r="E52" s="6">
        <v>62.734474522293</v>
      </c>
      <c r="F52" s="6">
        <v>42.3799476797088</v>
      </c>
      <c r="G52" s="6">
        <v>40.1014558689718</v>
      </c>
      <c r="H52" s="6">
        <v>30.6836897179254</v>
      </c>
      <c r="I52" s="6">
        <v>30.227991355778</v>
      </c>
      <c r="J52" s="6">
        <v>23.6963148316652</v>
      </c>
      <c r="K52" s="6">
        <v>2102.89604185623</v>
      </c>
    </row>
    <row r="53" spans="1:11">
      <c r="A53">
        <v>2678</v>
      </c>
      <c r="B53" s="5">
        <v>45528</v>
      </c>
      <c r="C53" s="6"/>
      <c r="D53" s="8">
        <v>3</v>
      </c>
      <c r="E53" s="6"/>
      <c r="F53" s="6"/>
      <c r="G53" s="6"/>
      <c r="H53" s="6"/>
      <c r="I53" s="6"/>
      <c r="J53" s="6"/>
      <c r="K53" s="6"/>
    </row>
    <row r="54" spans="1:11">
      <c r="A54">
        <v>2682</v>
      </c>
      <c r="B54" s="5">
        <v>45529</v>
      </c>
      <c r="C54" s="6">
        <v>331.4040209</v>
      </c>
      <c r="D54" s="8">
        <v>4</v>
      </c>
      <c r="E54" s="6">
        <v>64.0298727850977</v>
      </c>
      <c r="F54" s="6">
        <v>38.7829395729214</v>
      </c>
      <c r="G54" s="6">
        <v>31.6347114947751</v>
      </c>
      <c r="H54" s="6">
        <v>27.9845524761472</v>
      </c>
      <c r="I54" s="6">
        <v>29.5054520672422</v>
      </c>
      <c r="J54" s="6">
        <v>23.7260336210813</v>
      </c>
      <c r="K54" s="6">
        <v>2129.71569741027</v>
      </c>
    </row>
    <row r="55" spans="1:11">
      <c r="A55">
        <v>2685</v>
      </c>
      <c r="B55" s="5">
        <v>45530</v>
      </c>
      <c r="C55" s="6">
        <v>308.3955467</v>
      </c>
      <c r="D55" s="8">
        <v>3</v>
      </c>
      <c r="E55" s="6">
        <v>64.4660005709392</v>
      </c>
      <c r="F55" s="6">
        <v>41.0377390807879</v>
      </c>
      <c r="G55" s="6">
        <v>33.5345703682558</v>
      </c>
      <c r="H55" s="6">
        <v>30.0126748501285</v>
      </c>
      <c r="I55" s="6">
        <v>26.9501570082786</v>
      </c>
      <c r="J55" s="6">
        <v>28.1751641450186</v>
      </c>
      <c r="K55" s="6">
        <v>2146.21250356837</v>
      </c>
    </row>
    <row r="56" spans="1:11">
      <c r="A56">
        <v>2689</v>
      </c>
      <c r="B56" s="5">
        <v>45531</v>
      </c>
      <c r="C56" s="6">
        <v>294.881713</v>
      </c>
      <c r="D56" s="8">
        <v>4</v>
      </c>
      <c r="E56" s="6">
        <v>59.9654636504921</v>
      </c>
      <c r="F56" s="6">
        <v>45.4377482300121</v>
      </c>
      <c r="G56" s="6">
        <v>34.4646865826282</v>
      </c>
      <c r="H56" s="6">
        <v>27.8190295285788</v>
      </c>
      <c r="I56" s="6">
        <v>25.9644275600069</v>
      </c>
      <c r="J56" s="6">
        <v>25.6553272319116</v>
      </c>
      <c r="K56" s="6">
        <v>2169.11155240891</v>
      </c>
    </row>
    <row r="57" spans="1:11">
      <c r="A57">
        <v>2691</v>
      </c>
      <c r="B57" s="5">
        <v>45532</v>
      </c>
      <c r="C57" s="6">
        <v>285.9820459</v>
      </c>
      <c r="D57" s="8">
        <v>2</v>
      </c>
      <c r="E57" s="6">
        <v>60.4252387214821</v>
      </c>
      <c r="F57" s="6">
        <v>36.1321402024129</v>
      </c>
      <c r="G57" s="6">
        <v>41.9747841500372</v>
      </c>
      <c r="H57" s="6">
        <v>29.981988678598</v>
      </c>
      <c r="I57" s="6">
        <v>28.5982045857396</v>
      </c>
      <c r="J57" s="6">
        <v>25.061867459546</v>
      </c>
      <c r="K57" s="6">
        <v>2178.69117731145</v>
      </c>
    </row>
    <row r="58" spans="1:11">
      <c r="A58">
        <v>2695</v>
      </c>
      <c r="B58" s="5">
        <v>45533</v>
      </c>
      <c r="C58" s="6">
        <v>295.328359</v>
      </c>
      <c r="D58" s="8">
        <v>4</v>
      </c>
      <c r="E58" s="6">
        <v>44.454845814978</v>
      </c>
      <c r="F58" s="6">
        <v>37.3420704845815</v>
      </c>
      <c r="G58" s="6">
        <v>34.0820484581498</v>
      </c>
      <c r="H58" s="6">
        <v>32.3038546255507</v>
      </c>
      <c r="I58" s="6">
        <v>29.3401982378855</v>
      </c>
      <c r="J58" s="6">
        <v>23.2647026431718</v>
      </c>
      <c r="K58" s="6">
        <v>2190.73480176211</v>
      </c>
    </row>
    <row r="59" spans="1:11">
      <c r="A59">
        <v>2699</v>
      </c>
      <c r="B59" s="5">
        <v>45534</v>
      </c>
      <c r="C59" s="6">
        <v>292.4988454</v>
      </c>
      <c r="D59" s="8">
        <v>4</v>
      </c>
      <c r="E59" s="6">
        <v>61.5423102581208</v>
      </c>
      <c r="F59" s="6">
        <v>37.4785754605634</v>
      </c>
      <c r="G59" s="6">
        <v>29.7339251808898</v>
      </c>
      <c r="H59" s="6">
        <v>28.7658438959306</v>
      </c>
      <c r="I59" s="6">
        <v>29.7339251808898</v>
      </c>
      <c r="J59" s="6">
        <v>24.8935187560938</v>
      </c>
      <c r="K59" s="6">
        <v>2187.72540668138</v>
      </c>
    </row>
    <row r="60" spans="1:11">
      <c r="A60">
        <v>2702</v>
      </c>
      <c r="B60" s="5">
        <v>45535</v>
      </c>
      <c r="C60" s="6">
        <v>305.2892515</v>
      </c>
      <c r="D60" s="8">
        <v>3</v>
      </c>
      <c r="E60" s="6">
        <v>58.5448406405075</v>
      </c>
      <c r="F60" s="6">
        <v>34.7955184938865</v>
      </c>
      <c r="G60" s="6">
        <v>28.7201105028905</v>
      </c>
      <c r="H60" s="6">
        <v>25.8204839617333</v>
      </c>
      <c r="I60" s="6">
        <v>25.26817414437</v>
      </c>
      <c r="J60" s="6">
        <v>26.0966388704149</v>
      </c>
      <c r="K60" s="6">
        <v>2192.53189747787</v>
      </c>
    </row>
    <row r="61" spans="1:11">
      <c r="A61">
        <v>2705</v>
      </c>
      <c r="B61" s="5">
        <v>45536</v>
      </c>
      <c r="C61" s="6">
        <v>293.201641</v>
      </c>
      <c r="D61" s="8">
        <v>3</v>
      </c>
      <c r="E61" s="6">
        <v>58.6126153846154</v>
      </c>
      <c r="F61" s="6">
        <v>37.5508717948718</v>
      </c>
      <c r="G61" s="6">
        <v>26.6043076923077</v>
      </c>
      <c r="H61" s="6">
        <v>24.9415384615385</v>
      </c>
      <c r="I61" s="6">
        <v>24.6644102564102</v>
      </c>
      <c r="J61" s="6">
        <v>23.5558974358974</v>
      </c>
      <c r="K61" s="6">
        <v>2212.03733333333</v>
      </c>
    </row>
    <row r="62" spans="1:11">
      <c r="A62">
        <v>2708</v>
      </c>
      <c r="B62" s="5">
        <v>45537</v>
      </c>
      <c r="C62" s="6">
        <v>250.2619121</v>
      </c>
      <c r="D62" s="8">
        <v>3</v>
      </c>
      <c r="E62" s="6">
        <v>87.9674796747967</v>
      </c>
      <c r="F62" s="6">
        <v>43.9837398373984</v>
      </c>
      <c r="G62" s="6">
        <v>32.5702377276937</v>
      </c>
      <c r="H62" s="6">
        <v>26.5851085726047</v>
      </c>
      <c r="I62" s="6">
        <v>20.8783575177524</v>
      </c>
      <c r="J62" s="6">
        <v>24.9148399711845</v>
      </c>
      <c r="K62" s="6">
        <v>2217.00319028507</v>
      </c>
    </row>
    <row r="63" spans="1:11">
      <c r="A63">
        <v>2711</v>
      </c>
      <c r="B63" s="5">
        <v>45538</v>
      </c>
      <c r="C63" s="6">
        <v>246.3209826</v>
      </c>
      <c r="D63" s="8">
        <v>3</v>
      </c>
      <c r="E63" s="6">
        <v>44.9501002106994</v>
      </c>
      <c r="F63" s="6">
        <v>58.7273755074773</v>
      </c>
      <c r="G63" s="6">
        <v>37.7135515699676</v>
      </c>
      <c r="H63" s="6">
        <v>34.0952772496017</v>
      </c>
      <c r="I63" s="6">
        <v>21.4313171283211</v>
      </c>
      <c r="J63" s="6">
        <v>20.0396731589496</v>
      </c>
      <c r="K63" s="6">
        <v>2242.21676345136</v>
      </c>
    </row>
    <row r="64" spans="1:11">
      <c r="A64">
        <v>2713</v>
      </c>
      <c r="B64" s="5">
        <v>45539</v>
      </c>
      <c r="C64" s="6">
        <v>278.0655991</v>
      </c>
      <c r="D64" s="8">
        <v>2</v>
      </c>
      <c r="E64" s="6">
        <v>32.9435147520725</v>
      </c>
      <c r="F64" s="6">
        <v>25.4055918850729</v>
      </c>
      <c r="G64" s="6">
        <v>53.3238247258123</v>
      </c>
      <c r="H64" s="6">
        <v>31.8267854384429</v>
      </c>
      <c r="I64" s="6">
        <v>25.9639565418877</v>
      </c>
      <c r="J64" s="6">
        <v>22.4741774367952</v>
      </c>
      <c r="K64" s="6">
        <v>2240.15900314093</v>
      </c>
    </row>
    <row r="65" spans="1:11">
      <c r="A65">
        <v>2715</v>
      </c>
      <c r="B65" s="5">
        <v>45540</v>
      </c>
      <c r="C65" s="6">
        <v>258.8856027</v>
      </c>
      <c r="D65" s="8">
        <v>2</v>
      </c>
      <c r="E65" s="6">
        <v>54.1237444196429</v>
      </c>
      <c r="F65" s="6">
        <v>21.9522879464286</v>
      </c>
      <c r="G65" s="6">
        <v>16.2749720982143</v>
      </c>
      <c r="H65" s="6">
        <v>48.8249162946428</v>
      </c>
      <c r="I65" s="6">
        <v>38.6057477678572</v>
      </c>
      <c r="J65" s="6">
        <v>26.494140625</v>
      </c>
      <c r="K65" s="6">
        <v>2247.08161272321</v>
      </c>
    </row>
    <row r="66" spans="1:11">
      <c r="A66">
        <v>2717</v>
      </c>
      <c r="B66" s="5">
        <v>45541</v>
      </c>
      <c r="C66" s="6">
        <v>260.4473441</v>
      </c>
      <c r="D66" s="8">
        <v>2</v>
      </c>
      <c r="E66" s="6">
        <v>46.771944216571</v>
      </c>
      <c r="F66" s="6">
        <v>44.6839109926169</v>
      </c>
      <c r="G66" s="6">
        <v>18.3746923707957</v>
      </c>
      <c r="H66" s="6">
        <v>19.2099056603774</v>
      </c>
      <c r="I66" s="6">
        <v>35.496564807219</v>
      </c>
      <c r="J66" s="6">
        <v>26.5876230516817</v>
      </c>
      <c r="K66" s="6">
        <v>2260.36556603774</v>
      </c>
    </row>
    <row r="67" spans="1:11">
      <c r="A67">
        <v>2721</v>
      </c>
      <c r="B67" s="5">
        <v>45542</v>
      </c>
      <c r="C67" s="6">
        <v>279.9629154</v>
      </c>
      <c r="D67" s="8">
        <v>4</v>
      </c>
      <c r="E67" s="6">
        <v>40.9659309636853</v>
      </c>
      <c r="F67" s="6">
        <v>33.8186834338509</v>
      </c>
      <c r="G67" s="6">
        <v>32.9470678814321</v>
      </c>
      <c r="H67" s="6">
        <v>15.1661106120878</v>
      </c>
      <c r="I67" s="6">
        <v>16.7350186064417</v>
      </c>
      <c r="J67" s="6">
        <v>25.6254972411138</v>
      </c>
      <c r="K67" s="6">
        <v>2268.46663672527</v>
      </c>
    </row>
    <row r="68" spans="1:11">
      <c r="A68">
        <v>2723</v>
      </c>
      <c r="B68" s="5">
        <v>45543</v>
      </c>
      <c r="C68" s="6">
        <v>269.6729435</v>
      </c>
      <c r="D68" s="8">
        <v>2</v>
      </c>
      <c r="E68" s="6">
        <v>57.2658427097301</v>
      </c>
      <c r="F68" s="6">
        <v>29.1881303562059</v>
      </c>
      <c r="G68" s="6">
        <v>24.9050894887192</v>
      </c>
      <c r="H68" s="6">
        <v>30.4571795021279</v>
      </c>
      <c r="I68" s="6">
        <v>16.3390077537457</v>
      </c>
      <c r="J68" s="6">
        <v>17.9253191861482</v>
      </c>
      <c r="K68" s="6">
        <v>2265.72861890048</v>
      </c>
    </row>
    <row r="69" spans="1:11">
      <c r="A69">
        <v>2725</v>
      </c>
      <c r="B69" s="5">
        <v>45544</v>
      </c>
      <c r="C69" s="6">
        <v>255.1102293</v>
      </c>
      <c r="D69" s="8">
        <v>2</v>
      </c>
      <c r="E69" s="6">
        <v>76.0559649574852</v>
      </c>
      <c r="F69" s="6">
        <v>38.448956454522</v>
      </c>
      <c r="G69" s="6">
        <v>29.6085029631538</v>
      </c>
      <c r="H69" s="6">
        <v>23.995516619428</v>
      </c>
      <c r="I69" s="6">
        <v>29.8891522803401</v>
      </c>
      <c r="J69" s="6">
        <v>15.7163617624324</v>
      </c>
      <c r="K69" s="6">
        <v>2250.38654985828</v>
      </c>
    </row>
    <row r="70" spans="1:11">
      <c r="A70">
        <v>2726</v>
      </c>
      <c r="B70" s="5">
        <v>45545</v>
      </c>
      <c r="C70" s="6">
        <v>228.6644489</v>
      </c>
      <c r="D70" s="8">
        <v>1</v>
      </c>
      <c r="E70" s="6">
        <v>47.3631956263861</v>
      </c>
      <c r="F70" s="6">
        <v>57.3417917375832</v>
      </c>
      <c r="G70" s="6">
        <v>36.5413378719893</v>
      </c>
      <c r="H70" s="6">
        <v>22.3464335447935</v>
      </c>
      <c r="I70" s="6">
        <v>22.4869771519934</v>
      </c>
      <c r="J70" s="6">
        <v>30.3574191551911</v>
      </c>
      <c r="K70" s="6">
        <v>2277.64969828253</v>
      </c>
    </row>
    <row r="71" spans="1:11">
      <c r="A71">
        <v>2727</v>
      </c>
      <c r="B71" s="5">
        <v>45546</v>
      </c>
      <c r="C71" s="6">
        <v>226.8383234</v>
      </c>
      <c r="D71" s="8">
        <v>1</v>
      </c>
      <c r="E71" s="6">
        <v>42.2155688622755</v>
      </c>
      <c r="F71" s="6">
        <v>29.6916167664671</v>
      </c>
      <c r="G71" s="6">
        <v>54.4580838323353</v>
      </c>
      <c r="H71" s="6">
        <v>31.9431137724551</v>
      </c>
      <c r="I71" s="6">
        <v>21.1077844311377</v>
      </c>
      <c r="J71" s="6">
        <v>20.122754491018</v>
      </c>
      <c r="K71" s="6">
        <v>2297.37125748503</v>
      </c>
    </row>
    <row r="72" spans="1:11">
      <c r="A72">
        <v>2729</v>
      </c>
      <c r="B72" s="5">
        <v>45547</v>
      </c>
      <c r="C72" s="6">
        <v>213.9532571</v>
      </c>
      <c r="D72" s="8">
        <v>2</v>
      </c>
      <c r="E72" s="6">
        <v>36.7637991049229</v>
      </c>
      <c r="F72" s="6">
        <v>26.0661362506216</v>
      </c>
      <c r="G72" s="6">
        <v>26.5181501740427</v>
      </c>
      <c r="H72" s="6">
        <v>54.241670810542</v>
      </c>
      <c r="I72" s="6">
        <v>32.5450024863252</v>
      </c>
      <c r="J72" s="6">
        <v>22.9020387866733</v>
      </c>
      <c r="K72" s="6">
        <v>2311.29786176032</v>
      </c>
    </row>
    <row r="73" spans="1:11">
      <c r="A73">
        <v>2730</v>
      </c>
      <c r="B73" s="5">
        <v>45548</v>
      </c>
      <c r="C73" s="6">
        <v>232.2835603</v>
      </c>
      <c r="D73" s="8">
        <v>1</v>
      </c>
      <c r="E73" s="6">
        <v>27.8740272373541</v>
      </c>
      <c r="F73" s="6">
        <v>21.3848357111976</v>
      </c>
      <c r="G73" s="6">
        <v>21.532317336792</v>
      </c>
      <c r="H73" s="6">
        <v>21.0898724600086</v>
      </c>
      <c r="I73" s="6">
        <v>47.9315283182015</v>
      </c>
      <c r="J73" s="6">
        <v>28.6114353653264</v>
      </c>
      <c r="K73" s="6">
        <v>2327.26005188067</v>
      </c>
    </row>
    <row r="74" spans="1:11">
      <c r="A74">
        <v>2732</v>
      </c>
      <c r="B74" s="5">
        <v>45549</v>
      </c>
      <c r="C74" s="6">
        <v>239.5943445</v>
      </c>
      <c r="D74" s="8">
        <v>2</v>
      </c>
      <c r="E74" s="6">
        <v>41.9676092544987</v>
      </c>
      <c r="F74" s="6">
        <v>15.0185089974293</v>
      </c>
      <c r="G74" s="6">
        <v>17.4046272493573</v>
      </c>
      <c r="H74" s="6">
        <v>16.5624678663239</v>
      </c>
      <c r="I74" s="6">
        <v>21.1943444730077</v>
      </c>
      <c r="J74" s="6">
        <v>38.0375321336761</v>
      </c>
      <c r="K74" s="6">
        <v>2338.95732647815</v>
      </c>
    </row>
    <row r="75" spans="1:11">
      <c r="A75">
        <v>2735</v>
      </c>
      <c r="B75" s="5">
        <v>45550</v>
      </c>
      <c r="C75" s="6">
        <v>260.1033932</v>
      </c>
      <c r="D75" s="8">
        <v>3</v>
      </c>
      <c r="E75" s="6">
        <v>41.639050512332</v>
      </c>
      <c r="F75" s="6">
        <v>26.7277689099428</v>
      </c>
      <c r="G75" s="6">
        <v>13.6452293908656</v>
      </c>
      <c r="H75" s="6">
        <v>15.3332990062304</v>
      </c>
      <c r="I75" s="6">
        <v>17.7247309613305</v>
      </c>
      <c r="J75" s="6">
        <v>19.9754904484836</v>
      </c>
      <c r="K75" s="6">
        <v>2334.60027804953</v>
      </c>
    </row>
    <row r="76" spans="1:11">
      <c r="A76">
        <v>2739</v>
      </c>
      <c r="B76" s="5">
        <v>45551</v>
      </c>
      <c r="C76" s="6">
        <v>257.075718</v>
      </c>
      <c r="D76" s="8">
        <v>4</v>
      </c>
      <c r="E76" s="6">
        <v>53.6445265235942</v>
      </c>
      <c r="F76" s="6">
        <v>29.6089919123734</v>
      </c>
      <c r="G76" s="6">
        <v>19.8554416353563</v>
      </c>
      <c r="H76" s="6">
        <v>12.1919378462714</v>
      </c>
      <c r="I76" s="6">
        <v>13.0627905495765</v>
      </c>
      <c r="J76" s="6">
        <v>14.9786664968477</v>
      </c>
      <c r="K76" s="6">
        <v>2332.14353945106</v>
      </c>
    </row>
    <row r="77" spans="1:11">
      <c r="A77">
        <v>2741</v>
      </c>
      <c r="B77" s="5">
        <v>45552</v>
      </c>
      <c r="C77" s="6">
        <v>246.5980707</v>
      </c>
      <c r="D77" s="8">
        <v>2</v>
      </c>
      <c r="E77" s="6">
        <v>52.0036747818098</v>
      </c>
      <c r="F77" s="6">
        <v>38.7231664369928</v>
      </c>
      <c r="G77" s="6">
        <v>26.0018373909049</v>
      </c>
      <c r="H77" s="6">
        <v>17.8937375593324</v>
      </c>
      <c r="I77" s="6">
        <v>9.22645842903078</v>
      </c>
      <c r="J77" s="6">
        <v>11.8825600979942</v>
      </c>
      <c r="K77" s="6">
        <v>2336.5306997397</v>
      </c>
    </row>
    <row r="78" spans="1:11">
      <c r="A78">
        <v>2743</v>
      </c>
      <c r="B78" s="5">
        <v>45553</v>
      </c>
      <c r="C78" s="6">
        <v>206.495204</v>
      </c>
      <c r="D78" s="8">
        <v>2</v>
      </c>
      <c r="E78" s="6">
        <v>67.6474309120133</v>
      </c>
      <c r="F78" s="6">
        <v>41.4980038367813</v>
      </c>
      <c r="G78" s="6">
        <v>33.6815990045108</v>
      </c>
      <c r="H78" s="6">
        <v>28.2811738476694</v>
      </c>
      <c r="I78" s="6">
        <v>14.6379945040701</v>
      </c>
      <c r="J78" s="6">
        <v>10.658733862187</v>
      </c>
      <c r="K78" s="6">
        <v>2334.26271581895</v>
      </c>
    </row>
    <row r="79" spans="1:11">
      <c r="A79">
        <v>2744</v>
      </c>
      <c r="B79" s="5">
        <v>45554</v>
      </c>
      <c r="C79" s="6">
        <v>210.6547556</v>
      </c>
      <c r="D79" s="8">
        <v>1</v>
      </c>
      <c r="E79" s="6">
        <v>38.6562335057532</v>
      </c>
      <c r="F79" s="6">
        <v>61.6762377282804</v>
      </c>
      <c r="G79" s="6">
        <v>34.4576163834055</v>
      </c>
      <c r="H79" s="6">
        <v>26.6395017417925</v>
      </c>
      <c r="I79" s="6">
        <v>23.5991238256096</v>
      </c>
      <c r="J79" s="6">
        <v>16.0705689855378</v>
      </c>
      <c r="K79" s="6">
        <v>2328.06080439143</v>
      </c>
    </row>
    <row r="80" spans="1:11">
      <c r="A80">
        <v>2745</v>
      </c>
      <c r="B80" s="5">
        <v>45555</v>
      </c>
      <c r="C80" s="6">
        <v>198.920832</v>
      </c>
      <c r="D80" s="8">
        <v>1</v>
      </c>
      <c r="E80" s="6">
        <v>31.0946910897237</v>
      </c>
      <c r="F80" s="6">
        <v>25.5572803477181</v>
      </c>
      <c r="G80" s="6">
        <v>51.5405153678982</v>
      </c>
      <c r="H80" s="6">
        <v>34.2183586877781</v>
      </c>
      <c r="I80" s="6">
        <v>25.1313256752561</v>
      </c>
      <c r="J80" s="6">
        <v>23.8534616578702</v>
      </c>
      <c r="K80" s="6">
        <v>2350.27589775432</v>
      </c>
    </row>
    <row r="81" spans="1:11">
      <c r="A81">
        <v>2748</v>
      </c>
      <c r="B81" s="5">
        <v>45556</v>
      </c>
      <c r="C81" s="6">
        <v>223.4994262</v>
      </c>
      <c r="D81" s="8">
        <v>3</v>
      </c>
      <c r="E81" s="6">
        <v>33.4286534047437</v>
      </c>
      <c r="F81" s="6">
        <v>18.5520275439939</v>
      </c>
      <c r="G81" s="6">
        <v>22.4024483550115</v>
      </c>
      <c r="H81" s="6">
        <v>35.528882938026</v>
      </c>
      <c r="I81" s="6">
        <v>31.1534047436878</v>
      </c>
      <c r="J81" s="6">
        <v>23.1025248661056</v>
      </c>
      <c r="K81" s="6">
        <v>2354.70734506503</v>
      </c>
    </row>
    <row r="82" spans="1:11">
      <c r="A82">
        <v>2750</v>
      </c>
      <c r="B82" s="5">
        <v>45557</v>
      </c>
      <c r="C82" s="6">
        <v>215.3174569</v>
      </c>
      <c r="D82" s="8">
        <v>2</v>
      </c>
      <c r="E82" s="6">
        <v>39.586859451414</v>
      </c>
      <c r="F82" s="6">
        <v>19.1360833510525</v>
      </c>
      <c r="G82" s="6">
        <v>12.4165426323623</v>
      </c>
      <c r="H82" s="6">
        <v>19.1360833510525</v>
      </c>
      <c r="I82" s="6">
        <v>31.4065490112694</v>
      </c>
      <c r="J82" s="6">
        <v>23.3723155432702</v>
      </c>
      <c r="K82" s="6">
        <v>2377.69487561131</v>
      </c>
    </row>
    <row r="83" spans="1:11">
      <c r="A83">
        <v>2751</v>
      </c>
      <c r="B83" s="5">
        <v>45558</v>
      </c>
      <c r="C83" s="6">
        <v>190.2561394</v>
      </c>
      <c r="D83" s="8">
        <v>1</v>
      </c>
      <c r="E83" s="6">
        <v>56.7863744388698</v>
      </c>
      <c r="F83" s="6">
        <v>30.6443094797993</v>
      </c>
      <c r="G83" s="6">
        <v>15.9757063638764</v>
      </c>
      <c r="H83" s="6">
        <v>12.0543966200158</v>
      </c>
      <c r="I83" s="6">
        <v>21.2041193556905</v>
      </c>
      <c r="J83" s="6">
        <v>31.9514127277528</v>
      </c>
      <c r="K83" s="6">
        <v>2381.54211777132</v>
      </c>
    </row>
    <row r="84" spans="1:11">
      <c r="A84">
        <v>2752</v>
      </c>
      <c r="B84" s="5">
        <v>45559</v>
      </c>
      <c r="C84" s="6">
        <v>179.6835242</v>
      </c>
      <c r="D84" s="8">
        <v>1</v>
      </c>
      <c r="E84" s="6">
        <v>27.9543612334802</v>
      </c>
      <c r="F84" s="6">
        <v>38.9422026431718</v>
      </c>
      <c r="G84" s="6">
        <v>26.984845814978</v>
      </c>
      <c r="H84" s="6">
        <v>15.8354185022026</v>
      </c>
      <c r="I84" s="6">
        <v>12.6037004405286</v>
      </c>
      <c r="J84" s="6">
        <v>19.8750660792952</v>
      </c>
      <c r="K84" s="6">
        <v>2428.63612334802</v>
      </c>
    </row>
    <row r="85" spans="1:11">
      <c r="A85">
        <v>2753</v>
      </c>
      <c r="B85" s="5">
        <v>45560</v>
      </c>
      <c r="C85" s="6">
        <v>187.3484041</v>
      </c>
      <c r="D85" s="8">
        <v>1</v>
      </c>
      <c r="E85" s="6">
        <v>35.0210542651699</v>
      </c>
      <c r="F85" s="6">
        <v>20.5001293259531</v>
      </c>
      <c r="G85" s="6">
        <v>38.0106564585381</v>
      </c>
      <c r="H85" s="6">
        <v>25.0557136206094</v>
      </c>
      <c r="I85" s="6">
        <v>14.9480109668408</v>
      </c>
      <c r="J85" s="6">
        <v>10.9618747090166</v>
      </c>
      <c r="K85" s="6">
        <v>2415.59857224148</v>
      </c>
    </row>
    <row r="86" spans="1:11">
      <c r="A86">
        <v>2754</v>
      </c>
      <c r="B86" s="5">
        <v>45561</v>
      </c>
      <c r="C86" s="6">
        <v>188.1991939</v>
      </c>
      <c r="D86" s="8">
        <v>1</v>
      </c>
      <c r="E86" s="6">
        <v>24.1828140339999</v>
      </c>
      <c r="F86" s="6">
        <v>29.5883842298352</v>
      </c>
      <c r="G86" s="6">
        <v>15.2209476566941</v>
      </c>
      <c r="H86" s="6">
        <v>40.1150209269881</v>
      </c>
      <c r="I86" s="6">
        <v>26.1743398956234</v>
      </c>
      <c r="J86" s="6">
        <v>11.9491551697411</v>
      </c>
      <c r="K86" s="6">
        <v>2415.15186276029</v>
      </c>
    </row>
    <row r="87" spans="1:11">
      <c r="A87">
        <v>2755</v>
      </c>
      <c r="B87" s="5">
        <v>45562</v>
      </c>
      <c r="C87" s="6">
        <v>210.0665802</v>
      </c>
      <c r="D87" s="8">
        <v>1</v>
      </c>
      <c r="E87" s="6">
        <v>25.9905626134301</v>
      </c>
      <c r="F87" s="6">
        <v>17.8506611355976</v>
      </c>
      <c r="G87" s="6">
        <v>18.9931034482759</v>
      </c>
      <c r="H87" s="6">
        <v>14.994555353902</v>
      </c>
      <c r="I87" s="6">
        <v>31.9883847549909</v>
      </c>
      <c r="J87" s="6">
        <v>21.8492092299715</v>
      </c>
      <c r="K87" s="6">
        <v>2409.83925330568</v>
      </c>
    </row>
    <row r="88" spans="1:11">
      <c r="A88">
        <v>2756</v>
      </c>
      <c r="B88" s="5">
        <v>45563</v>
      </c>
      <c r="C88" s="6">
        <v>205.2329163</v>
      </c>
      <c r="D88" s="8">
        <v>1</v>
      </c>
      <c r="E88" s="6">
        <v>30.228103946102</v>
      </c>
      <c r="F88" s="6">
        <v>15.9095283926853</v>
      </c>
      <c r="G88" s="6">
        <v>14.8488931665062</v>
      </c>
      <c r="H88" s="6">
        <v>18.2959576515881</v>
      </c>
      <c r="I88" s="6">
        <v>16.17468719923</v>
      </c>
      <c r="J88" s="6">
        <v>26.5158806544755</v>
      </c>
      <c r="K88" s="6">
        <v>2423.02117420597</v>
      </c>
    </row>
    <row r="89" spans="1:11">
      <c r="A89">
        <v>2757</v>
      </c>
      <c r="B89" s="5">
        <v>45564</v>
      </c>
      <c r="C89" s="6"/>
      <c r="D89" s="8">
        <v>1</v>
      </c>
      <c r="E89" s="6"/>
      <c r="F89" s="6"/>
      <c r="G89" s="6"/>
      <c r="H89" s="6"/>
      <c r="I89" s="6"/>
      <c r="J89" s="6"/>
      <c r="K89" s="6"/>
    </row>
    <row r="90" spans="1:11">
      <c r="A90">
        <v>2759</v>
      </c>
      <c r="B90" s="5">
        <v>45565</v>
      </c>
      <c r="C90" s="6">
        <v>215.5773831</v>
      </c>
      <c r="D90" s="8">
        <v>2</v>
      </c>
      <c r="E90" s="6">
        <v>38.3056672760512</v>
      </c>
      <c r="F90" s="6">
        <v>28.2252285191956</v>
      </c>
      <c r="G90" s="6">
        <v>13.5365891877775</v>
      </c>
      <c r="H90" s="6">
        <v>9.93643248890049</v>
      </c>
      <c r="I90" s="6">
        <v>12.3845390441369</v>
      </c>
      <c r="J90" s="6">
        <v>14.544633063463</v>
      </c>
      <c r="K90" s="6">
        <v>2424.20151475581</v>
      </c>
    </row>
    <row r="91" spans="1:11">
      <c r="A91">
        <v>2761</v>
      </c>
      <c r="B91" s="5">
        <v>45566</v>
      </c>
      <c r="C91" s="6">
        <v>236.2980652</v>
      </c>
      <c r="D91" s="8">
        <v>2</v>
      </c>
      <c r="E91" s="6">
        <v>32.5591065640194</v>
      </c>
      <c r="F91" s="6">
        <v>20.9607982171799</v>
      </c>
      <c r="G91" s="6">
        <v>21.3800141815235</v>
      </c>
      <c r="H91" s="6">
        <v>11.4585696920583</v>
      </c>
      <c r="I91" s="6">
        <v>8.38431928687196</v>
      </c>
      <c r="J91" s="6">
        <v>10.2009217990276</v>
      </c>
      <c r="K91" s="6">
        <v>2417.75820502431</v>
      </c>
    </row>
    <row r="92" spans="1:11">
      <c r="A92">
        <v>2764</v>
      </c>
      <c r="B92" s="5">
        <v>45567</v>
      </c>
      <c r="C92" s="6">
        <v>229.9781604</v>
      </c>
      <c r="D92" s="8">
        <v>3</v>
      </c>
      <c r="E92" s="6">
        <v>45.5749403220072</v>
      </c>
      <c r="F92" s="6">
        <v>20.754126669714</v>
      </c>
      <c r="G92" s="6">
        <v>16.6874396871349</v>
      </c>
      <c r="H92" s="6">
        <v>11.7793691909188</v>
      </c>
      <c r="I92" s="6">
        <v>10.7977550916756</v>
      </c>
      <c r="J92" s="6">
        <v>7.43222103712733</v>
      </c>
      <c r="K92" s="6">
        <v>2417.29483467926</v>
      </c>
    </row>
    <row r="93" spans="1:11">
      <c r="A93">
        <v>2766</v>
      </c>
      <c r="B93" s="5">
        <v>45568</v>
      </c>
      <c r="C93" s="6">
        <v>225.9484882</v>
      </c>
      <c r="D93" s="8">
        <v>2</v>
      </c>
      <c r="E93" s="6">
        <v>39.2525704978113</v>
      </c>
      <c r="F93" s="6">
        <v>29.544945535987</v>
      </c>
      <c r="G93" s="6">
        <v>13.7876412501272</v>
      </c>
      <c r="H93" s="6">
        <v>12.943499949099</v>
      </c>
      <c r="I93" s="6">
        <v>15.1945434185076</v>
      </c>
      <c r="J93" s="6">
        <v>9.42624452814822</v>
      </c>
      <c r="K93" s="6">
        <v>2417.33930571109</v>
      </c>
    </row>
    <row r="94" spans="1:11">
      <c r="A94">
        <v>2768</v>
      </c>
      <c r="B94" s="5">
        <v>45569</v>
      </c>
      <c r="C94" s="6">
        <v>220.2139959</v>
      </c>
      <c r="D94" s="8">
        <v>2</v>
      </c>
      <c r="E94" s="6">
        <v>43.7622718052738</v>
      </c>
      <c r="F94" s="6">
        <v>30.016430020284</v>
      </c>
      <c r="G94" s="6">
        <v>23.143509127789</v>
      </c>
      <c r="H94" s="6">
        <v>16.4108519269777</v>
      </c>
      <c r="I94" s="6">
        <v>10.2392494929006</v>
      </c>
      <c r="J94" s="6">
        <v>14.8679513184584</v>
      </c>
      <c r="K94" s="6">
        <v>2406.92494929006</v>
      </c>
    </row>
    <row r="95" spans="1:11">
      <c r="A95">
        <v>2770</v>
      </c>
      <c r="B95" s="5">
        <v>45570</v>
      </c>
      <c r="C95" s="6">
        <v>221.5466342</v>
      </c>
      <c r="D95" s="8">
        <v>2</v>
      </c>
      <c r="E95" s="6">
        <v>40.4087591240876</v>
      </c>
      <c r="F95" s="6">
        <v>27.6407137064071</v>
      </c>
      <c r="G95" s="6">
        <v>22.5896188158962</v>
      </c>
      <c r="H95" s="6">
        <v>24.4136253041363</v>
      </c>
      <c r="I95" s="6">
        <v>14.5920519059205</v>
      </c>
      <c r="J95" s="6">
        <v>9.82157339821574</v>
      </c>
      <c r="K95" s="6">
        <v>2406.56609894566</v>
      </c>
    </row>
    <row r="96" spans="1:11">
      <c r="A96">
        <v>2772</v>
      </c>
      <c r="B96" s="5">
        <v>45571</v>
      </c>
      <c r="C96" s="6"/>
      <c r="D96" s="8">
        <v>2</v>
      </c>
      <c r="E96" s="6"/>
      <c r="F96" s="6"/>
      <c r="G96" s="6"/>
      <c r="H96" s="6"/>
      <c r="I96" s="6"/>
      <c r="J96" s="6"/>
      <c r="K96" s="6"/>
    </row>
    <row r="97" spans="1:11">
      <c r="A97">
        <v>2774</v>
      </c>
      <c r="B97" s="5">
        <v>45572</v>
      </c>
      <c r="C97" s="6">
        <v>210.3465636</v>
      </c>
      <c r="D97" s="8">
        <v>2</v>
      </c>
      <c r="E97" s="6">
        <v>44.443492792981</v>
      </c>
      <c r="F97" s="6">
        <v>25.1894714852726</v>
      </c>
      <c r="G97" s="6">
        <v>26.058073950282</v>
      </c>
      <c r="H97" s="6">
        <v>17.372049300188</v>
      </c>
      <c r="I97" s="6">
        <v>21.1359933152287</v>
      </c>
      <c r="J97" s="6">
        <v>20.5569250052225</v>
      </c>
      <c r="K97" s="6">
        <v>2403.42302068101</v>
      </c>
    </row>
    <row r="98" spans="1:11">
      <c r="A98">
        <v>2774</v>
      </c>
      <c r="B98" s="5">
        <v>45573</v>
      </c>
      <c r="C98" s="6">
        <v>182.9298163</v>
      </c>
      <c r="D98" s="8">
        <v>0</v>
      </c>
      <c r="E98" s="6">
        <v>55.3144920709687</v>
      </c>
      <c r="F98" s="6">
        <v>29.4720259590726</v>
      </c>
      <c r="G98" s="6">
        <v>25.1165541424609</v>
      </c>
      <c r="H98" s="6">
        <v>17.4218872664468</v>
      </c>
      <c r="I98" s="6">
        <v>17.4218872664468</v>
      </c>
      <c r="J98" s="6">
        <v>18.0026168419951</v>
      </c>
      <c r="K98" s="6">
        <v>2425.56225467106</v>
      </c>
    </row>
    <row r="99" spans="1:11">
      <c r="A99">
        <v>2775</v>
      </c>
      <c r="B99" s="5">
        <v>45574</v>
      </c>
      <c r="C99" s="6">
        <v>176.8097787</v>
      </c>
      <c r="D99" s="8">
        <v>1</v>
      </c>
      <c r="E99" s="6">
        <v>27.2486065890403</v>
      </c>
      <c r="F99" s="6">
        <v>44.8530434302743</v>
      </c>
      <c r="G99" s="6">
        <v>26.7893604105734</v>
      </c>
      <c r="H99" s="6">
        <v>22.1968986259036</v>
      </c>
      <c r="I99" s="6">
        <v>24.0338833397715</v>
      </c>
      <c r="J99" s="6">
        <v>16.532862424811</v>
      </c>
      <c r="K99" s="6">
        <v>2433.69858175597</v>
      </c>
    </row>
    <row r="100" spans="1:11">
      <c r="A100">
        <v>2776</v>
      </c>
      <c r="B100" s="5">
        <v>45575</v>
      </c>
      <c r="C100" s="6">
        <v>174.2126894</v>
      </c>
      <c r="D100" s="8">
        <v>1</v>
      </c>
      <c r="E100" s="6">
        <v>22.810172103776</v>
      </c>
      <c r="F100" s="6">
        <v>20.8142820446956</v>
      </c>
      <c r="G100" s="6">
        <v>38.2070382738248</v>
      </c>
      <c r="H100" s="6">
        <v>28.51271512972</v>
      </c>
      <c r="I100" s="6">
        <v>21.8122270742358</v>
      </c>
      <c r="J100" s="6">
        <v>22.097354225533</v>
      </c>
      <c r="K100" s="6">
        <v>2443.8248137683</v>
      </c>
    </row>
    <row r="101" spans="1:11">
      <c r="A101">
        <v>2776</v>
      </c>
      <c r="B101" s="5">
        <v>45576</v>
      </c>
      <c r="C101" s="6">
        <v>166.5366674</v>
      </c>
      <c r="D101" s="8">
        <v>0</v>
      </c>
      <c r="E101" s="6">
        <v>35.8739230930868</v>
      </c>
      <c r="F101" s="6">
        <v>14.7287245219584</v>
      </c>
      <c r="G101" s="6">
        <v>15.7495272115991</v>
      </c>
      <c r="H101" s="6">
        <v>35.290607270435</v>
      </c>
      <c r="I101" s="6">
        <v>23.6242908173986</v>
      </c>
      <c r="J101" s="6">
        <v>17.7911325908804</v>
      </c>
      <c r="K101" s="6">
        <v>2460.13448203404</v>
      </c>
    </row>
    <row r="102" spans="1:11">
      <c r="A102">
        <v>2777</v>
      </c>
      <c r="B102" s="5">
        <v>45577</v>
      </c>
      <c r="C102" s="6">
        <v>181.9296203</v>
      </c>
      <c r="D102" s="8">
        <v>1</v>
      </c>
      <c r="E102" s="6">
        <v>24.8865990004637</v>
      </c>
      <c r="F102" s="6">
        <v>19.0225153279407</v>
      </c>
      <c r="G102" s="6">
        <v>12.4432995002319</v>
      </c>
      <c r="H102" s="6">
        <v>9.72579731052604</v>
      </c>
      <c r="I102" s="6">
        <v>28.4622597763924</v>
      </c>
      <c r="J102" s="6">
        <v>20.7388325003864</v>
      </c>
      <c r="K102" s="6">
        <v>2475.07238909784</v>
      </c>
    </row>
    <row r="103" spans="1:11">
      <c r="A103">
        <v>2778</v>
      </c>
      <c r="B103" s="5">
        <v>45578</v>
      </c>
      <c r="C103" s="6">
        <v>199.7499309</v>
      </c>
      <c r="D103" s="8">
        <v>1</v>
      </c>
      <c r="E103" s="6">
        <v>27.1758168850556</v>
      </c>
      <c r="F103" s="6">
        <v>12.4363907779068</v>
      </c>
      <c r="G103" s="6">
        <v>17.8101398794714</v>
      </c>
      <c r="H103" s="6">
        <v>7.52324874219052</v>
      </c>
      <c r="I103" s="6">
        <v>10.5939625145132</v>
      </c>
      <c r="J103" s="6">
        <v>24.258638801349</v>
      </c>
      <c r="K103" s="6">
        <v>2475.60944324653</v>
      </c>
    </row>
    <row r="104" spans="1:11">
      <c r="A104">
        <v>2779</v>
      </c>
      <c r="B104" s="5">
        <v>45579</v>
      </c>
      <c r="C104" s="6">
        <v>169.3849743</v>
      </c>
      <c r="D104" s="8">
        <v>1</v>
      </c>
      <c r="E104" s="6">
        <v>52.7167522165189</v>
      </c>
      <c r="F104" s="6">
        <v>16.8520765282314</v>
      </c>
      <c r="G104" s="6">
        <v>13.2512054751905</v>
      </c>
      <c r="H104" s="6">
        <v>13.2512054751905</v>
      </c>
      <c r="I104" s="6">
        <v>10.0824389485145</v>
      </c>
      <c r="J104" s="6">
        <v>7.48981179032509</v>
      </c>
      <c r="K104" s="6">
        <v>2493.24311712552</v>
      </c>
    </row>
    <row r="105" spans="1:11">
      <c r="A105">
        <v>2780</v>
      </c>
      <c r="B105" s="5">
        <v>45580</v>
      </c>
      <c r="C105" s="6">
        <v>165.5898778</v>
      </c>
      <c r="D105" s="8">
        <v>1</v>
      </c>
      <c r="E105" s="6">
        <v>23.5567190226876</v>
      </c>
      <c r="F105" s="6">
        <v>38.4528795811518</v>
      </c>
      <c r="G105" s="6">
        <v>13.8568935427574</v>
      </c>
      <c r="H105" s="6">
        <v>15.935427574171</v>
      </c>
      <c r="I105" s="6">
        <v>13.5104712041885</v>
      </c>
      <c r="J105" s="6">
        <v>7.96771378708551</v>
      </c>
      <c r="K105" s="6">
        <v>2476.91972076789</v>
      </c>
    </row>
    <row r="106" spans="1:11">
      <c r="A106">
        <v>2781</v>
      </c>
      <c r="B106" s="5">
        <v>45581</v>
      </c>
      <c r="C106" s="6">
        <v>176.9475174</v>
      </c>
      <c r="D106" s="8">
        <v>1</v>
      </c>
      <c r="E106" s="6">
        <v>19.9685419178944</v>
      </c>
      <c r="F106" s="6">
        <v>13.1180202380328</v>
      </c>
      <c r="G106" s="6">
        <v>32.7950505950821</v>
      </c>
      <c r="H106" s="6">
        <v>12.6807528967651</v>
      </c>
      <c r="I106" s="6">
        <v>7.8708121428197</v>
      </c>
      <c r="J106" s="6">
        <v>10.6401719708488</v>
      </c>
      <c r="K106" s="6">
        <v>2501.75221517328</v>
      </c>
    </row>
    <row r="107" spans="1:11">
      <c r="A107">
        <v>2782</v>
      </c>
      <c r="B107" s="5">
        <v>45582</v>
      </c>
      <c r="C107" s="6">
        <v>173.6943035</v>
      </c>
      <c r="D107" s="8">
        <v>1</v>
      </c>
      <c r="E107" s="6">
        <v>26.3305434953183</v>
      </c>
      <c r="F107" s="6">
        <v>10.9104461997175</v>
      </c>
      <c r="G107" s="6">
        <v>10.6195009677251</v>
      </c>
      <c r="H107" s="6">
        <v>28.658105351258</v>
      </c>
      <c r="I107" s="6">
        <v>13.5289532876497</v>
      </c>
      <c r="J107" s="6">
        <v>8.29193911178532</v>
      </c>
      <c r="K107" s="6">
        <v>2504.45655699116</v>
      </c>
    </row>
    <row r="108" spans="1:11">
      <c r="A108">
        <v>2784</v>
      </c>
      <c r="B108" s="5">
        <v>45583</v>
      </c>
      <c r="C108" s="6">
        <v>184.1187568</v>
      </c>
      <c r="D108" s="8">
        <v>2</v>
      </c>
      <c r="E108" s="6">
        <v>31.2600381423638</v>
      </c>
      <c r="F108" s="6">
        <v>17.0639657749601</v>
      </c>
      <c r="G108" s="6">
        <v>9.60744291531364</v>
      </c>
      <c r="H108" s="6">
        <v>10.1810215968249</v>
      </c>
      <c r="I108" s="6">
        <v>24.5204886346065</v>
      </c>
      <c r="J108" s="6">
        <v>12.3319416524921</v>
      </c>
      <c r="K108" s="6">
        <v>2491.05221380341</v>
      </c>
    </row>
    <row r="109" spans="1:11">
      <c r="A109">
        <v>2786</v>
      </c>
      <c r="B109" s="5">
        <v>45584</v>
      </c>
      <c r="C109" s="6">
        <v>203.6653977</v>
      </c>
      <c r="D109" s="8">
        <v>2</v>
      </c>
      <c r="E109" s="6">
        <v>32.7984360530919</v>
      </c>
      <c r="F109" s="6">
        <v>21.0540179030765</v>
      </c>
      <c r="G109" s="6">
        <v>15.7547072744109</v>
      </c>
      <c r="H109" s="6">
        <v>8.16380286037658</v>
      </c>
      <c r="I109" s="6">
        <v>6.58833213293549</v>
      </c>
      <c r="J109" s="6">
        <v>14.7521349933121</v>
      </c>
      <c r="K109" s="6">
        <v>2478.6451280996</v>
      </c>
    </row>
    <row r="110" spans="1:11">
      <c r="A110">
        <v>2788</v>
      </c>
      <c r="B110" s="5">
        <v>45585</v>
      </c>
      <c r="C110" s="6"/>
      <c r="D110" s="8">
        <v>2</v>
      </c>
      <c r="E110" s="6"/>
      <c r="F110" s="6"/>
      <c r="G110" s="6"/>
      <c r="H110" s="6"/>
      <c r="I110" s="6"/>
      <c r="J110" s="6"/>
      <c r="K110" s="6"/>
    </row>
    <row r="111" spans="2:11">
      <c r="B111" s="5">
        <v>45586</v>
      </c>
      <c r="C111" s="6"/>
      <c r="D111" s="8"/>
      <c r="E111" s="6"/>
      <c r="F111" s="6"/>
      <c r="G111" s="6"/>
      <c r="H111" s="6"/>
      <c r="I111" s="6"/>
      <c r="J111" s="6"/>
      <c r="K111" s="6"/>
    </row>
    <row r="112" spans="2:11">
      <c r="B112" s="5">
        <v>45587</v>
      </c>
      <c r="C112" s="6"/>
      <c r="D112" s="8"/>
      <c r="E112" s="6"/>
      <c r="F112" s="6"/>
      <c r="G112" s="6"/>
      <c r="H112" s="6"/>
      <c r="I112" s="6"/>
      <c r="J112" s="6"/>
      <c r="K112" s="6"/>
    </row>
    <row r="113" spans="2:11">
      <c r="B113" s="5">
        <v>45588</v>
      </c>
      <c r="C113" s="6"/>
      <c r="E113" s="6"/>
      <c r="F113" s="6"/>
      <c r="G113" s="6"/>
      <c r="H113" s="6"/>
      <c r="I113" s="6"/>
      <c r="J113" s="6"/>
      <c r="K113" s="6"/>
    </row>
    <row r="114" spans="2:11">
      <c r="B114" s="5">
        <v>45589</v>
      </c>
      <c r="C114" s="6"/>
      <c r="E114" s="6"/>
      <c r="F114" s="6"/>
      <c r="G114" s="6"/>
      <c r="H114" s="6"/>
      <c r="I114" s="6"/>
      <c r="J114" s="6"/>
      <c r="K114" s="6"/>
    </row>
    <row r="115" spans="2:11">
      <c r="B115" s="5">
        <v>45590</v>
      </c>
      <c r="C115" s="6"/>
      <c r="E115" s="6"/>
      <c r="F115" s="6"/>
      <c r="G115" s="6"/>
      <c r="H115" s="6"/>
      <c r="I115" s="6"/>
      <c r="J115" s="6"/>
      <c r="K115" s="6"/>
    </row>
    <row r="116" spans="2:11">
      <c r="B116" s="5">
        <v>45591</v>
      </c>
      <c r="C116" s="6"/>
      <c r="E116" s="6"/>
      <c r="F116" s="6"/>
      <c r="G116" s="6"/>
      <c r="H116" s="6"/>
      <c r="I116" s="6"/>
      <c r="J116" s="6"/>
      <c r="K116" s="6"/>
    </row>
    <row r="117" spans="2:11">
      <c r="B117" s="5">
        <v>45592</v>
      </c>
      <c r="C117" s="6"/>
      <c r="E117" s="6"/>
      <c r="F117" s="6"/>
      <c r="G117" s="6"/>
      <c r="H117" s="6"/>
      <c r="I117" s="6"/>
      <c r="J117" s="6"/>
      <c r="K117" s="6"/>
    </row>
    <row r="118" spans="2:11">
      <c r="B118" s="5">
        <v>45593</v>
      </c>
      <c r="C118" s="6"/>
      <c r="E118" s="6"/>
      <c r="F118" s="6"/>
      <c r="G118" s="6"/>
      <c r="H118" s="6"/>
      <c r="I118" s="6"/>
      <c r="J118" s="6"/>
      <c r="K118" s="6"/>
    </row>
    <row r="119" spans="2:11">
      <c r="B119" s="5">
        <v>45594</v>
      </c>
      <c r="C119" s="6"/>
      <c r="E119" s="6"/>
      <c r="F119" s="6"/>
      <c r="G119" s="6"/>
      <c r="H119" s="6"/>
      <c r="I119" s="6"/>
      <c r="J119" s="6"/>
      <c r="K119" s="6"/>
    </row>
    <row r="120" spans="2:11">
      <c r="B120" s="5">
        <v>45595</v>
      </c>
      <c r="C120" s="6"/>
      <c r="E120" s="6"/>
      <c r="F120" s="6"/>
      <c r="G120" s="6"/>
      <c r="H120" s="6"/>
      <c r="I120" s="6"/>
      <c r="J120" s="6"/>
      <c r="K120" s="6"/>
    </row>
    <row r="121" spans="2:11">
      <c r="B121" s="5">
        <v>45596</v>
      </c>
      <c r="C121" s="6"/>
      <c r="E121" s="6"/>
      <c r="F121" s="6"/>
      <c r="G121" s="6"/>
      <c r="H121" s="6"/>
      <c r="I121" s="6"/>
      <c r="J121" s="6"/>
      <c r="K121" s="6"/>
    </row>
    <row r="122" spans="2:11">
      <c r="B122" s="5">
        <v>45597</v>
      </c>
      <c r="C122" s="6"/>
      <c r="E122" s="6"/>
      <c r="F122" s="6"/>
      <c r="G122" s="6"/>
      <c r="H122" s="6"/>
      <c r="I122" s="6"/>
      <c r="J122" s="6"/>
      <c r="K122" s="6"/>
    </row>
    <row r="123" spans="2:11">
      <c r="B123" s="5">
        <v>45598</v>
      </c>
      <c r="C123" s="6"/>
      <c r="E123" s="6"/>
      <c r="F123" s="6"/>
      <c r="G123" s="6"/>
      <c r="H123" s="6"/>
      <c r="I123" s="6"/>
      <c r="J123" s="6"/>
      <c r="K123" s="6"/>
    </row>
    <row r="124" spans="2:11">
      <c r="B124" s="5">
        <v>45599</v>
      </c>
      <c r="C124" s="6"/>
      <c r="E124" s="6"/>
      <c r="F124" s="6"/>
      <c r="G124" s="6"/>
      <c r="H124" s="6"/>
      <c r="I124" s="6"/>
      <c r="J124" s="6"/>
      <c r="K124" s="6"/>
    </row>
    <row r="125" spans="2:11">
      <c r="B125" s="5">
        <v>45600</v>
      </c>
      <c r="C125" s="6"/>
      <c r="E125" s="6"/>
      <c r="F125" s="6"/>
      <c r="G125" s="6"/>
      <c r="H125" s="6"/>
      <c r="I125" s="6"/>
      <c r="J125" s="6"/>
      <c r="K125" s="6"/>
    </row>
    <row r="126" spans="2:11">
      <c r="B126" s="5">
        <v>45601</v>
      </c>
      <c r="C126" s="6"/>
      <c r="E126" s="6"/>
      <c r="F126" s="6"/>
      <c r="G126" s="6"/>
      <c r="H126" s="6"/>
      <c r="I126" s="6"/>
      <c r="J126" s="6"/>
      <c r="K126" s="6"/>
    </row>
    <row r="127" spans="2:11">
      <c r="B127" s="5">
        <v>45602</v>
      </c>
      <c r="C127" s="6"/>
      <c r="E127" s="6"/>
      <c r="F127" s="6"/>
      <c r="G127" s="6"/>
      <c r="H127" s="6"/>
      <c r="I127" s="6"/>
      <c r="J127" s="6"/>
      <c r="K127" s="6"/>
    </row>
    <row r="128" spans="2:11">
      <c r="B128" s="5">
        <v>45603</v>
      </c>
      <c r="C128" s="6"/>
      <c r="E128" s="6"/>
      <c r="F128" s="6"/>
      <c r="G128" s="6"/>
      <c r="H128" s="6"/>
      <c r="I128" s="6"/>
      <c r="J128" s="6"/>
      <c r="K128" s="6"/>
    </row>
    <row r="129" spans="2:11">
      <c r="B129" s="5">
        <v>45604</v>
      </c>
      <c r="C129" s="6"/>
      <c r="E129" s="6"/>
      <c r="F129" s="6"/>
      <c r="G129" s="6"/>
      <c r="H129" s="6"/>
      <c r="I129" s="6"/>
      <c r="J129" s="6"/>
      <c r="K129" s="6"/>
    </row>
    <row r="130" spans="2:11">
      <c r="B130" s="5">
        <v>45605</v>
      </c>
      <c r="C130" s="6"/>
      <c r="E130" s="6"/>
      <c r="F130" s="6"/>
      <c r="G130" s="6"/>
      <c r="H130" s="6"/>
      <c r="I130" s="6"/>
      <c r="J130" s="6"/>
      <c r="K130" s="6"/>
    </row>
    <row r="131" spans="2:11">
      <c r="B131" s="5">
        <v>45606</v>
      </c>
      <c r="C131" s="6"/>
      <c r="E131" s="6"/>
      <c r="F131" s="6"/>
      <c r="G131" s="6"/>
      <c r="H131" s="6"/>
      <c r="I131" s="6"/>
      <c r="J131" s="6"/>
      <c r="K131" s="6"/>
    </row>
    <row r="132" spans="2:11">
      <c r="B132" s="5">
        <v>45607</v>
      </c>
      <c r="C132" s="6"/>
      <c r="E132" s="6"/>
      <c r="F132" s="6"/>
      <c r="G132" s="6"/>
      <c r="H132" s="6"/>
      <c r="I132" s="6"/>
      <c r="J132" s="6"/>
      <c r="K132" s="6"/>
    </row>
    <row r="133" spans="2:11">
      <c r="B133" s="5">
        <v>45608</v>
      </c>
      <c r="C133" s="6"/>
      <c r="E133" s="6"/>
      <c r="F133" s="6"/>
      <c r="G133" s="6"/>
      <c r="H133" s="6"/>
      <c r="I133" s="6"/>
      <c r="J133" s="6"/>
      <c r="K133" s="6"/>
    </row>
    <row r="134" spans="2:11">
      <c r="B134" s="5">
        <v>45609</v>
      </c>
      <c r="C134" s="6"/>
      <c r="E134" s="6"/>
      <c r="F134" s="6"/>
      <c r="G134" s="6"/>
      <c r="H134" s="6"/>
      <c r="I134" s="6"/>
      <c r="J134" s="6"/>
      <c r="K134" s="6"/>
    </row>
    <row r="135" spans="2:11">
      <c r="B135" s="5">
        <v>45610</v>
      </c>
      <c r="C135" s="6"/>
      <c r="E135" s="6"/>
      <c r="F135" s="6"/>
      <c r="G135" s="6"/>
      <c r="H135" s="6"/>
      <c r="I135" s="6"/>
      <c r="J135" s="6"/>
      <c r="K135" s="6"/>
    </row>
    <row r="136" spans="2:11">
      <c r="B136" s="5">
        <v>45611</v>
      </c>
      <c r="C136" s="6"/>
      <c r="E136" s="6"/>
      <c r="F136" s="6"/>
      <c r="G136" s="6"/>
      <c r="H136" s="6"/>
      <c r="I136" s="6"/>
      <c r="J136" s="6"/>
      <c r="K136" s="6"/>
    </row>
    <row r="137" spans="2:11">
      <c r="B137" s="5">
        <v>45612</v>
      </c>
      <c r="C137" s="6"/>
      <c r="E137" s="6"/>
      <c r="F137" s="6"/>
      <c r="G137" s="6"/>
      <c r="H137" s="6"/>
      <c r="I137" s="6"/>
      <c r="J137" s="6"/>
      <c r="K137" s="6"/>
    </row>
    <row r="138" spans="2:11">
      <c r="B138" s="5">
        <v>45613</v>
      </c>
      <c r="E138" s="6"/>
      <c r="F138" s="6"/>
      <c r="G138" s="6"/>
      <c r="H138" s="6"/>
      <c r="I138" s="6"/>
      <c r="J138" s="6"/>
      <c r="K138" s="6"/>
    </row>
    <row r="139" spans="2:11">
      <c r="B139" s="5">
        <v>45614</v>
      </c>
      <c r="E139" s="6"/>
      <c r="F139" s="6"/>
      <c r="G139" s="6"/>
      <c r="H139" s="6"/>
      <c r="I139" s="6"/>
      <c r="J139" s="6"/>
      <c r="K139" s="6"/>
    </row>
    <row r="140" spans="2:11">
      <c r="B140" s="5">
        <v>45615</v>
      </c>
      <c r="E140" s="6"/>
      <c r="F140" s="6"/>
      <c r="G140" s="6"/>
      <c r="H140" s="6"/>
      <c r="I140" s="6"/>
      <c r="J140" s="6"/>
      <c r="K140" s="6"/>
    </row>
    <row r="141" spans="2:11">
      <c r="B141" s="5">
        <v>45616</v>
      </c>
      <c r="E141" s="6"/>
      <c r="F141" s="6"/>
      <c r="G141" s="6"/>
      <c r="H141" s="6"/>
      <c r="I141" s="6"/>
      <c r="J141" s="6"/>
      <c r="K141" s="6"/>
    </row>
    <row r="142" spans="2:11">
      <c r="B142" s="5">
        <v>45617</v>
      </c>
      <c r="E142" s="6"/>
      <c r="F142" s="6"/>
      <c r="G142" s="6"/>
      <c r="H142" s="6"/>
      <c r="I142" s="6"/>
      <c r="J142" s="6"/>
      <c r="K142" s="6"/>
    </row>
    <row r="143" spans="2:11">
      <c r="B143" s="5">
        <v>45618</v>
      </c>
      <c r="E143" s="6"/>
      <c r="F143" s="6"/>
      <c r="G143" s="6"/>
      <c r="H143" s="6"/>
      <c r="I143" s="6"/>
      <c r="J143" s="6"/>
      <c r="K143" s="6"/>
    </row>
    <row r="144" spans="2:2">
      <c r="B144" s="5">
        <v>45619</v>
      </c>
    </row>
    <row r="145" spans="2:2">
      <c r="B145" s="5">
        <v>45620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47"/>
  <sheetViews>
    <sheetView tabSelected="1" topLeftCell="A82" workbookViewId="0">
      <selection activeCell="I114" sqref="I114"/>
    </sheetView>
  </sheetViews>
  <sheetFormatPr defaultColWidth="8.89166666666667" defaultRowHeight="13.5"/>
  <cols>
    <col min="2" max="2" width="9.13333333333333"/>
    <col min="3" max="3" width="12.8916666666667"/>
    <col min="10" max="10" width="12.8916666666667"/>
  </cols>
  <sheetData>
    <row r="1" spans="1:9">
      <c r="A1" t="s">
        <v>23</v>
      </c>
      <c r="C1" t="s">
        <v>33</v>
      </c>
      <c r="D1" t="s">
        <v>34</v>
      </c>
      <c r="E1" t="s">
        <v>35</v>
      </c>
      <c r="F1" t="s">
        <v>36</v>
      </c>
      <c r="G1" t="s">
        <v>37</v>
      </c>
      <c r="I1" t="s">
        <v>25</v>
      </c>
    </row>
    <row r="2" spans="1:8">
      <c r="A2">
        <v>1550</v>
      </c>
      <c r="B2" s="5">
        <v>45477</v>
      </c>
      <c r="C2" s="8">
        <v>1550</v>
      </c>
      <c r="D2" s="9"/>
      <c r="E2" s="9"/>
      <c r="F2" s="9"/>
      <c r="H2" s="9"/>
    </row>
    <row r="3" spans="1:8">
      <c r="A3">
        <v>1720</v>
      </c>
      <c r="B3" s="5">
        <v>45478</v>
      </c>
      <c r="C3" s="8">
        <v>1052.29643000401</v>
      </c>
      <c r="D3" s="8">
        <f>A3-A2</f>
        <v>170</v>
      </c>
      <c r="E3" s="8"/>
      <c r="F3" s="8"/>
      <c r="G3" s="6"/>
      <c r="H3" s="8"/>
    </row>
    <row r="4" spans="1:8">
      <c r="A4">
        <v>1820</v>
      </c>
      <c r="B4" s="5">
        <v>45479</v>
      </c>
      <c r="C4" s="8">
        <v>946.510719071014</v>
      </c>
      <c r="D4" s="8">
        <v>94.6858359957401</v>
      </c>
      <c r="E4" s="8">
        <f>A4-A3</f>
        <v>100</v>
      </c>
      <c r="F4" s="8"/>
      <c r="G4" s="6"/>
      <c r="H4" s="8"/>
    </row>
    <row r="5" spans="1:8">
      <c r="A5">
        <v>1930</v>
      </c>
      <c r="B5" s="5">
        <v>45480</v>
      </c>
      <c r="C5" s="8">
        <v>884.237352126856</v>
      </c>
      <c r="D5" s="8">
        <v>74.5614035087719</v>
      </c>
      <c r="E5" s="8">
        <v>49.6078431372549</v>
      </c>
      <c r="F5" s="8">
        <f>A5-A4</f>
        <v>110</v>
      </c>
      <c r="G5" s="6"/>
      <c r="H5" s="8"/>
    </row>
    <row r="6" spans="1:8">
      <c r="A6">
        <v>1990</v>
      </c>
      <c r="B6" s="5">
        <v>45481</v>
      </c>
      <c r="C6" s="8">
        <v>806.735531081381</v>
      </c>
      <c r="D6" s="8">
        <v>55.2261472433146</v>
      </c>
      <c r="E6" s="8">
        <v>31.6538233550682</v>
      </c>
      <c r="F6" s="8">
        <v>47.2004186289901</v>
      </c>
      <c r="G6" s="6">
        <f t="shared" ref="G6:G18" si="0">H6+I6</f>
        <v>60</v>
      </c>
      <c r="H6" s="8">
        <f>A6-A5</f>
        <v>60</v>
      </c>
    </row>
    <row r="7" spans="1:9">
      <c r="A7">
        <v>2040</v>
      </c>
      <c r="B7" s="5">
        <v>45482</v>
      </c>
      <c r="C7" s="8">
        <v>777.937723045062</v>
      </c>
      <c r="D7" s="8">
        <v>50.508276207992</v>
      </c>
      <c r="E7" s="8">
        <v>28.8565725691474</v>
      </c>
      <c r="F7" s="8">
        <v>34.1181081787301</v>
      </c>
      <c r="G7" s="6">
        <f t="shared" si="0"/>
        <v>75.0273224043716</v>
      </c>
      <c r="H7" s="8">
        <v>25.0273224043716</v>
      </c>
      <c r="I7" s="6">
        <f t="shared" ref="I4:I18" si="1">A7-A6</f>
        <v>50</v>
      </c>
    </row>
    <row r="8" spans="1:9">
      <c r="A8">
        <v>2084</v>
      </c>
      <c r="B8" s="5">
        <v>45483</v>
      </c>
      <c r="C8" s="8">
        <v>740.868934599156</v>
      </c>
      <c r="D8" s="8">
        <v>50.6772151898734</v>
      </c>
      <c r="E8" s="8">
        <v>27.9749478079332</v>
      </c>
      <c r="F8" s="8">
        <v>32.5809523809524</v>
      </c>
      <c r="G8" s="6">
        <f t="shared" si="0"/>
        <v>84.5625</v>
      </c>
      <c r="H8" s="8">
        <v>40.5625</v>
      </c>
      <c r="I8" s="6">
        <f t="shared" si="1"/>
        <v>44</v>
      </c>
    </row>
    <row r="9" spans="1:9">
      <c r="A9">
        <v>2126</v>
      </c>
      <c r="B9" s="5">
        <v>45484</v>
      </c>
      <c r="C9" s="8">
        <v>700</v>
      </c>
      <c r="D9" s="8">
        <v>50.5549738219895</v>
      </c>
      <c r="E9" s="8">
        <v>28.0762564991335</v>
      </c>
      <c r="F9" s="8">
        <v>28.3505154639175</v>
      </c>
      <c r="G9" s="6">
        <f t="shared" si="0"/>
        <v>96.9867310012063</v>
      </c>
      <c r="H9" s="8">
        <v>54.9867310012063</v>
      </c>
      <c r="I9" s="6">
        <f t="shared" si="1"/>
        <v>42</v>
      </c>
    </row>
    <row r="10" spans="1:9">
      <c r="A10">
        <v>2161</v>
      </c>
      <c r="B10" s="5">
        <v>45485</v>
      </c>
      <c r="C10" s="8">
        <v>673.706102395176</v>
      </c>
      <c r="D10" s="8">
        <v>51.1225540679712</v>
      </c>
      <c r="E10" s="8">
        <v>30.5749128919861</v>
      </c>
      <c r="F10" s="8">
        <v>28.7901234567901</v>
      </c>
      <c r="G10" s="6">
        <f t="shared" si="0"/>
        <v>102.246861924686</v>
      </c>
      <c r="H10" s="8">
        <v>67.2468619246862</v>
      </c>
      <c r="I10" s="6">
        <f t="shared" si="1"/>
        <v>35</v>
      </c>
    </row>
    <row r="11" spans="1:9">
      <c r="A11">
        <v>2195</v>
      </c>
      <c r="B11" s="5">
        <v>45486</v>
      </c>
      <c r="C11" s="8">
        <v>656.219192852742</v>
      </c>
      <c r="D11" s="8">
        <v>47.9927797833935</v>
      </c>
      <c r="E11" s="8">
        <v>30.4452466907341</v>
      </c>
      <c r="F11" s="8">
        <v>29.6710526315789</v>
      </c>
      <c r="G11" s="6">
        <f t="shared" si="0"/>
        <v>107.371951219512</v>
      </c>
      <c r="H11" s="8">
        <v>73.3719512195122</v>
      </c>
      <c r="I11" s="6">
        <f t="shared" si="1"/>
        <v>34</v>
      </c>
    </row>
    <row r="12" spans="1:9">
      <c r="A12">
        <v>2226</v>
      </c>
      <c r="B12" s="5">
        <v>45487</v>
      </c>
      <c r="C12" s="8">
        <v>646.848163712772</v>
      </c>
      <c r="D12" s="8">
        <v>45.4795288839035</v>
      </c>
      <c r="E12" s="8">
        <v>27.6303751143641</v>
      </c>
      <c r="F12" s="8">
        <v>30.2761000862813</v>
      </c>
      <c r="G12" s="6">
        <f t="shared" si="0"/>
        <v>107.674123788218</v>
      </c>
      <c r="H12" s="8">
        <v>76.6741237882178</v>
      </c>
      <c r="I12" s="6">
        <f t="shared" si="1"/>
        <v>31</v>
      </c>
    </row>
    <row r="13" spans="1:9">
      <c r="A13">
        <v>2252</v>
      </c>
      <c r="B13" s="5">
        <v>45488</v>
      </c>
      <c r="C13" s="8">
        <v>632.516660133281</v>
      </c>
      <c r="D13" s="8">
        <v>39.5443645083933</v>
      </c>
      <c r="E13" s="8">
        <v>25.4620123203285</v>
      </c>
      <c r="F13" s="8">
        <v>26.5009560229445</v>
      </c>
      <c r="G13" s="6">
        <f t="shared" si="0"/>
        <v>102.473537604457</v>
      </c>
      <c r="H13" s="8">
        <v>76.4735376044568</v>
      </c>
      <c r="I13" s="6">
        <f t="shared" si="1"/>
        <v>26</v>
      </c>
    </row>
    <row r="14" spans="1:9">
      <c r="A14">
        <v>2275</v>
      </c>
      <c r="B14" s="5">
        <v>45489</v>
      </c>
      <c r="C14" s="8">
        <v>610.135044792085</v>
      </c>
      <c r="D14" s="8">
        <v>40.9663608562691</v>
      </c>
      <c r="E14" s="8">
        <v>23.9107332624867</v>
      </c>
      <c r="F14" s="8">
        <v>25.3376503237743</v>
      </c>
      <c r="G14" s="6">
        <f t="shared" si="0"/>
        <v>108.681075888569</v>
      </c>
      <c r="H14" s="8">
        <v>85.6810758885687</v>
      </c>
      <c r="I14" s="6">
        <f t="shared" si="1"/>
        <v>23</v>
      </c>
    </row>
    <row r="15" spans="1:9">
      <c r="A15">
        <v>2297</v>
      </c>
      <c r="B15" s="5">
        <v>45490</v>
      </c>
      <c r="C15" s="8">
        <v>579.936535410356</v>
      </c>
      <c r="D15" s="8">
        <v>36.7270375161708</v>
      </c>
      <c r="E15" s="8">
        <v>19.1142191142191</v>
      </c>
      <c r="F15" s="8">
        <v>19.9157894736842</v>
      </c>
      <c r="G15" s="6">
        <f t="shared" si="0"/>
        <v>105.14588688946</v>
      </c>
      <c r="H15" s="8">
        <v>83.1458868894601</v>
      </c>
      <c r="I15" s="6">
        <f t="shared" si="1"/>
        <v>22</v>
      </c>
    </row>
    <row r="16" spans="1:9">
      <c r="A16">
        <v>2317</v>
      </c>
      <c r="B16" s="5">
        <v>45491</v>
      </c>
      <c r="C16" s="8">
        <v>555.546028261764</v>
      </c>
      <c r="D16" s="8">
        <v>37.7661538461538</v>
      </c>
      <c r="E16" s="8">
        <v>18.6234817813765</v>
      </c>
      <c r="F16" s="8">
        <v>17.9310344827586</v>
      </c>
      <c r="G16" s="6">
        <f t="shared" si="0"/>
        <v>103.033615901783</v>
      </c>
      <c r="H16" s="8">
        <v>83.0336159017831</v>
      </c>
      <c r="I16" s="6">
        <f t="shared" si="1"/>
        <v>20</v>
      </c>
    </row>
    <row r="17" spans="1:9">
      <c r="A17">
        <v>2336</v>
      </c>
      <c r="B17" s="5">
        <v>45492</v>
      </c>
      <c r="C17" s="8">
        <v>531.758600039923</v>
      </c>
      <c r="D17" s="8">
        <v>34.2506142506142</v>
      </c>
      <c r="E17" s="8">
        <v>17.9119754350051</v>
      </c>
      <c r="F17" s="8">
        <v>19.2708333333333</v>
      </c>
      <c r="G17" s="6">
        <f t="shared" si="0"/>
        <v>100.468194070081</v>
      </c>
      <c r="H17" s="8">
        <v>81.4681940700809</v>
      </c>
      <c r="I17" s="6">
        <f t="shared" si="1"/>
        <v>19</v>
      </c>
    </row>
    <row r="18" spans="1:9">
      <c r="A18">
        <v>2356</v>
      </c>
      <c r="B18" s="5">
        <v>45493</v>
      </c>
      <c r="C18" s="8">
        <v>503.659624091096</v>
      </c>
      <c r="D18" s="8">
        <v>34.2790152403283</v>
      </c>
      <c r="E18" s="8">
        <v>17.720207253886</v>
      </c>
      <c r="F18" s="8">
        <v>18.4909264565425</v>
      </c>
      <c r="G18" s="6">
        <f t="shared" si="0"/>
        <v>108.987778958555</v>
      </c>
      <c r="H18" s="8">
        <v>88.9877789585547</v>
      </c>
      <c r="I18" s="6">
        <f t="shared" si="1"/>
        <v>20</v>
      </c>
    </row>
    <row r="19" spans="1:9">
      <c r="A19">
        <v>2377</v>
      </c>
      <c r="B19" s="5">
        <v>45494</v>
      </c>
      <c r="C19" s="8">
        <v>491.722642037503</v>
      </c>
      <c r="D19" s="8"/>
      <c r="E19" s="8"/>
      <c r="F19" s="8"/>
      <c r="H19" s="8"/>
      <c r="I19" s="6">
        <v>21</v>
      </c>
    </row>
    <row r="20" spans="1:9">
      <c r="A20">
        <v>2394</v>
      </c>
      <c r="B20" s="5">
        <v>45495</v>
      </c>
      <c r="C20" s="8">
        <v>455.597312757749</v>
      </c>
      <c r="D20" s="8"/>
      <c r="E20" s="8"/>
      <c r="F20" s="8"/>
      <c r="H20" s="8"/>
      <c r="I20" s="6">
        <v>17</v>
      </c>
    </row>
    <row r="21" spans="1:9">
      <c r="A21">
        <v>2411</v>
      </c>
      <c r="B21" s="5">
        <v>45496</v>
      </c>
      <c r="C21" s="8">
        <v>454.219190271392</v>
      </c>
      <c r="D21" s="8"/>
      <c r="E21" s="8"/>
      <c r="F21" s="8"/>
      <c r="H21" s="8"/>
      <c r="I21" s="6">
        <v>17</v>
      </c>
    </row>
    <row r="22" spans="1:9">
      <c r="A22">
        <v>2428</v>
      </c>
      <c r="B22" s="5">
        <v>45497</v>
      </c>
      <c r="C22" s="8">
        <v>456.427859170054</v>
      </c>
      <c r="D22" s="8"/>
      <c r="E22" s="8"/>
      <c r="F22" s="8"/>
      <c r="H22" s="8"/>
      <c r="I22" s="6">
        <v>17</v>
      </c>
    </row>
    <row r="23" spans="1:9">
      <c r="A23">
        <v>2444</v>
      </c>
      <c r="B23" s="5">
        <v>45498</v>
      </c>
      <c r="C23" s="8">
        <v>439.963790931989</v>
      </c>
      <c r="H23" s="8"/>
      <c r="I23" s="6">
        <v>16</v>
      </c>
    </row>
    <row r="24" spans="1:9">
      <c r="A24">
        <v>2459</v>
      </c>
      <c r="B24" s="5">
        <v>45499</v>
      </c>
      <c r="C24" s="8">
        <v>410.64221434415</v>
      </c>
      <c r="H24" s="8"/>
      <c r="I24" s="6">
        <v>15</v>
      </c>
    </row>
    <row r="25" spans="1:9">
      <c r="A25">
        <v>2475</v>
      </c>
      <c r="B25" s="5">
        <v>45500</v>
      </c>
      <c r="C25" s="8">
        <v>415.411377886527</v>
      </c>
      <c r="H25" s="8"/>
      <c r="I25" s="6">
        <v>15</v>
      </c>
    </row>
    <row r="26" spans="1:9">
      <c r="A26">
        <v>2487</v>
      </c>
      <c r="B26" s="5">
        <v>45501</v>
      </c>
      <c r="C26" s="8">
        <v>405.050655542312</v>
      </c>
      <c r="H26" s="8"/>
      <c r="I26" s="6">
        <v>12</v>
      </c>
    </row>
    <row r="27" spans="1:9">
      <c r="A27">
        <v>2497</v>
      </c>
      <c r="B27" s="5">
        <v>45502</v>
      </c>
      <c r="C27" s="8">
        <v>395.666912306558</v>
      </c>
      <c r="H27" s="8"/>
      <c r="I27" s="6">
        <v>10</v>
      </c>
    </row>
    <row r="28" spans="1:9">
      <c r="A28">
        <v>2510</v>
      </c>
      <c r="B28" s="5">
        <v>45503</v>
      </c>
      <c r="C28" s="8">
        <v>377.294393278397</v>
      </c>
      <c r="I28" s="6">
        <v>13</v>
      </c>
    </row>
    <row r="29" spans="1:9">
      <c r="A29">
        <v>2522</v>
      </c>
      <c r="B29" s="5">
        <v>45504</v>
      </c>
      <c r="C29" s="8">
        <v>355.11235287124</v>
      </c>
      <c r="I29" s="6">
        <v>12</v>
      </c>
    </row>
    <row r="30" spans="1:9">
      <c r="A30">
        <v>2533</v>
      </c>
      <c r="B30" s="5">
        <v>45505</v>
      </c>
      <c r="C30" s="8">
        <v>372.15223657521</v>
      </c>
      <c r="I30" s="6">
        <v>11</v>
      </c>
    </row>
    <row r="31" spans="1:9">
      <c r="A31">
        <v>2544</v>
      </c>
      <c r="B31" s="5">
        <v>45506</v>
      </c>
      <c r="C31" s="8">
        <v>352.143512150389</v>
      </c>
      <c r="I31" s="6">
        <v>11</v>
      </c>
    </row>
    <row r="32" spans="1:9">
      <c r="A32">
        <v>2555</v>
      </c>
      <c r="B32" s="5">
        <v>45507</v>
      </c>
      <c r="C32" s="8">
        <v>365.244572684803</v>
      </c>
      <c r="I32" s="6">
        <v>11</v>
      </c>
    </row>
    <row r="33" spans="1:9">
      <c r="A33">
        <v>2568</v>
      </c>
      <c r="B33" s="5">
        <v>45508</v>
      </c>
      <c r="C33" s="8">
        <v>346.984655644106</v>
      </c>
      <c r="I33" s="6">
        <v>13</v>
      </c>
    </row>
    <row r="34" spans="1:9">
      <c r="A34">
        <v>2579</v>
      </c>
      <c r="B34" s="5">
        <v>45509</v>
      </c>
      <c r="C34" s="8">
        <v>317.948717948717</v>
      </c>
      <c r="I34" s="6">
        <v>11</v>
      </c>
    </row>
    <row r="35" spans="1:9">
      <c r="A35">
        <v>2589</v>
      </c>
      <c r="B35" s="5">
        <v>45510</v>
      </c>
      <c r="C35" s="8">
        <v>322.690892364305</v>
      </c>
      <c r="I35" s="6">
        <v>10</v>
      </c>
    </row>
    <row r="36" spans="1:9">
      <c r="A36">
        <v>2598</v>
      </c>
      <c r="B36" s="5">
        <v>45511</v>
      </c>
      <c r="C36" s="8">
        <v>315.871493646607</v>
      </c>
      <c r="I36" s="6">
        <v>9</v>
      </c>
    </row>
    <row r="37" spans="1:9">
      <c r="A37">
        <v>2605</v>
      </c>
      <c r="B37" s="5">
        <v>45512</v>
      </c>
      <c r="C37" s="8">
        <v>307.240555796786</v>
      </c>
      <c r="I37" s="6">
        <v>7</v>
      </c>
    </row>
    <row r="38" spans="1:9">
      <c r="A38">
        <v>2611</v>
      </c>
      <c r="B38" s="5">
        <v>45513</v>
      </c>
      <c r="C38" s="8">
        <v>295.801526717557</v>
      </c>
      <c r="I38" s="6">
        <v>6</v>
      </c>
    </row>
    <row r="39" spans="1:9">
      <c r="A39">
        <v>2617</v>
      </c>
      <c r="B39" s="5">
        <v>45514</v>
      </c>
      <c r="C39" s="8">
        <v>272.570798711209</v>
      </c>
      <c r="I39" s="6">
        <v>6</v>
      </c>
    </row>
    <row r="40" spans="1:9">
      <c r="A40">
        <v>2623</v>
      </c>
      <c r="B40" s="5">
        <v>45515</v>
      </c>
      <c r="C40" s="8">
        <v>280.989304812834</v>
      </c>
      <c r="I40" s="6">
        <v>6</v>
      </c>
    </row>
    <row r="41" spans="1:9">
      <c r="A41">
        <v>2628</v>
      </c>
      <c r="B41" s="5">
        <v>45516</v>
      </c>
      <c r="C41" s="8">
        <v>261.669474078233</v>
      </c>
      <c r="I41" s="6">
        <v>5</v>
      </c>
    </row>
    <row r="42" spans="1:9">
      <c r="A42">
        <v>2634</v>
      </c>
      <c r="B42" s="5">
        <v>45517</v>
      </c>
      <c r="C42" s="8">
        <v>264.409598479448</v>
      </c>
      <c r="I42" s="6">
        <v>6</v>
      </c>
    </row>
    <row r="43" spans="1:9">
      <c r="A43">
        <v>2638</v>
      </c>
      <c r="B43" s="5">
        <v>45518</v>
      </c>
      <c r="C43" s="8"/>
      <c r="I43" s="6">
        <v>4</v>
      </c>
    </row>
    <row r="44" spans="1:9">
      <c r="A44">
        <v>2642</v>
      </c>
      <c r="B44" s="5">
        <v>45519</v>
      </c>
      <c r="C44" s="8">
        <v>303.840039741679</v>
      </c>
      <c r="I44" s="6">
        <v>4</v>
      </c>
    </row>
    <row r="45" spans="1:9">
      <c r="A45">
        <v>2646</v>
      </c>
      <c r="B45" s="5">
        <v>45520</v>
      </c>
      <c r="C45" s="8">
        <v>297.719087635054</v>
      </c>
      <c r="I45" s="6">
        <v>4</v>
      </c>
    </row>
    <row r="46" spans="1:9">
      <c r="A46">
        <v>2650</v>
      </c>
      <c r="B46" s="5">
        <v>45521</v>
      </c>
      <c r="C46" s="8">
        <v>295.627300766092</v>
      </c>
      <c r="I46" s="6">
        <v>4</v>
      </c>
    </row>
    <row r="47" spans="1:9">
      <c r="A47">
        <v>2655</v>
      </c>
      <c r="B47" s="5">
        <v>45522</v>
      </c>
      <c r="C47" s="8">
        <v>299.398548563475</v>
      </c>
      <c r="I47" s="6">
        <v>5</v>
      </c>
    </row>
    <row r="48" spans="1:9">
      <c r="A48">
        <v>2659</v>
      </c>
      <c r="B48" s="5">
        <v>45523</v>
      </c>
      <c r="C48" s="8">
        <v>288.834857031705</v>
      </c>
      <c r="I48" s="6">
        <v>4</v>
      </c>
    </row>
    <row r="49" spans="1:9">
      <c r="A49">
        <v>2663</v>
      </c>
      <c r="B49" s="5">
        <v>45524</v>
      </c>
      <c r="C49" s="8">
        <v>271.814320388349</v>
      </c>
      <c r="I49" s="6">
        <v>4</v>
      </c>
    </row>
    <row r="50" spans="1:9">
      <c r="A50">
        <v>2667</v>
      </c>
      <c r="B50" s="5">
        <v>45525</v>
      </c>
      <c r="C50" s="8">
        <v>269.788322632423</v>
      </c>
      <c r="I50" s="6">
        <v>4</v>
      </c>
    </row>
    <row r="51" spans="1:9">
      <c r="A51">
        <v>2671</v>
      </c>
      <c r="B51" s="5">
        <v>45526</v>
      </c>
      <c r="C51" s="8">
        <v>265.032170013647</v>
      </c>
      <c r="I51" s="6">
        <v>4</v>
      </c>
    </row>
    <row r="52" spans="1:9">
      <c r="A52">
        <v>2675</v>
      </c>
      <c r="B52" s="5">
        <v>45527</v>
      </c>
      <c r="C52" s="8">
        <v>255.028537689431</v>
      </c>
      <c r="I52" s="6">
        <v>4</v>
      </c>
    </row>
    <row r="53" spans="1:9">
      <c r="A53">
        <v>2678</v>
      </c>
      <c r="B53" s="5">
        <v>45528</v>
      </c>
      <c r="C53" s="8"/>
      <c r="I53" s="6">
        <v>3</v>
      </c>
    </row>
    <row r="54" spans="1:9">
      <c r="A54">
        <v>2682</v>
      </c>
      <c r="B54" s="5">
        <v>45529</v>
      </c>
      <c r="C54" s="8">
        <v>245.586374695863</v>
      </c>
      <c r="I54" s="6">
        <v>4</v>
      </c>
    </row>
    <row r="55" spans="1:9">
      <c r="A55">
        <v>2685</v>
      </c>
      <c r="B55" s="5">
        <v>45530</v>
      </c>
      <c r="C55" s="8">
        <v>241.544587552846</v>
      </c>
      <c r="I55" s="6">
        <v>3</v>
      </c>
    </row>
    <row r="56" spans="1:9">
      <c r="A56">
        <v>2689</v>
      </c>
      <c r="B56" s="5">
        <v>45531</v>
      </c>
      <c r="C56" s="8">
        <v>226.727072486984</v>
      </c>
      <c r="I56" s="6">
        <v>4</v>
      </c>
    </row>
    <row r="57" spans="1:9">
      <c r="A57">
        <v>2691</v>
      </c>
      <c r="B57" s="5">
        <v>45532</v>
      </c>
      <c r="C57" s="8">
        <v>221.778414140416</v>
      </c>
      <c r="I57" s="6">
        <v>2</v>
      </c>
    </row>
    <row r="58" spans="1:9">
      <c r="A58">
        <v>2695</v>
      </c>
      <c r="B58" s="5">
        <v>45533</v>
      </c>
      <c r="C58" s="8">
        <v>224.447092469018</v>
      </c>
      <c r="I58" s="6">
        <v>4</v>
      </c>
    </row>
    <row r="59" spans="1:9">
      <c r="A59">
        <v>2699</v>
      </c>
      <c r="B59" s="5">
        <v>45534</v>
      </c>
      <c r="C59" s="8">
        <v>218.710804515319</v>
      </c>
      <c r="I59" s="6">
        <v>4</v>
      </c>
    </row>
    <row r="60" spans="1:9">
      <c r="A60">
        <v>2702</v>
      </c>
      <c r="B60" s="5">
        <v>45535</v>
      </c>
      <c r="C60" s="8">
        <v>229.70572640509</v>
      </c>
      <c r="I60" s="6">
        <v>3</v>
      </c>
    </row>
    <row r="61" spans="1:9">
      <c r="A61">
        <v>2705</v>
      </c>
      <c r="B61" s="5">
        <v>45536</v>
      </c>
      <c r="C61" s="8">
        <v>226.535264145883</v>
      </c>
      <c r="I61" s="6">
        <v>3</v>
      </c>
    </row>
    <row r="62" spans="1:9">
      <c r="A62">
        <v>2708</v>
      </c>
      <c r="B62" s="5">
        <v>45537</v>
      </c>
      <c r="C62" s="8">
        <v>197.072412261217</v>
      </c>
      <c r="I62" s="6">
        <v>3</v>
      </c>
    </row>
    <row r="63" spans="1:9">
      <c r="A63">
        <v>2711</v>
      </c>
      <c r="B63" s="5">
        <v>45538</v>
      </c>
      <c r="C63" s="8">
        <v>195.595901492</v>
      </c>
      <c r="I63" s="6">
        <v>3</v>
      </c>
    </row>
    <row r="64" spans="1:9">
      <c r="A64">
        <v>2713</v>
      </c>
      <c r="B64" s="5">
        <v>45539</v>
      </c>
      <c r="C64" s="8">
        <v>226.662156066756</v>
      </c>
      <c r="I64" s="6">
        <v>2</v>
      </c>
    </row>
    <row r="65" spans="1:9">
      <c r="A65">
        <v>2715</v>
      </c>
      <c r="B65" s="5">
        <v>45540</v>
      </c>
      <c r="C65" s="8">
        <v>203.907766990291</v>
      </c>
      <c r="I65" s="6">
        <v>2</v>
      </c>
    </row>
    <row r="66" spans="1:9">
      <c r="A66">
        <v>2717</v>
      </c>
      <c r="B66" s="5">
        <v>45541</v>
      </c>
      <c r="C66" s="8">
        <v>210.765269244669</v>
      </c>
      <c r="I66" s="6">
        <v>2</v>
      </c>
    </row>
    <row r="67" spans="1:9">
      <c r="A67">
        <v>2721</v>
      </c>
      <c r="B67" s="5">
        <v>45542</v>
      </c>
      <c r="C67" s="8">
        <v>215.458253087119</v>
      </c>
      <c r="I67" s="6">
        <v>4</v>
      </c>
    </row>
    <row r="68" spans="1:9">
      <c r="A68">
        <v>2723</v>
      </c>
      <c r="B68" s="5">
        <v>45543</v>
      </c>
      <c r="C68" s="8">
        <v>206.25510620915</v>
      </c>
      <c r="I68" s="6">
        <v>2</v>
      </c>
    </row>
    <row r="69" spans="1:9">
      <c r="A69">
        <v>2725</v>
      </c>
      <c r="B69" s="5">
        <v>45544</v>
      </c>
      <c r="C69" s="8">
        <v>204.263565891472</v>
      </c>
      <c r="I69" s="6">
        <v>2</v>
      </c>
    </row>
    <row r="70" spans="1:9">
      <c r="A70">
        <v>2726</v>
      </c>
      <c r="B70" s="5">
        <v>45545</v>
      </c>
      <c r="C70" s="8">
        <v>181.232492997198</v>
      </c>
      <c r="I70" s="6">
        <v>1</v>
      </c>
    </row>
    <row r="71" spans="1:9">
      <c r="A71">
        <v>2727</v>
      </c>
      <c r="B71" s="5">
        <v>45546</v>
      </c>
      <c r="C71" s="8">
        <v>182.623348611485</v>
      </c>
      <c r="I71" s="6">
        <v>1</v>
      </c>
    </row>
    <row r="72" spans="1:9">
      <c r="A72">
        <v>2729</v>
      </c>
      <c r="B72" s="5">
        <v>45547</v>
      </c>
      <c r="C72" s="8">
        <v>170.701533087521</v>
      </c>
      <c r="I72" s="6">
        <v>2</v>
      </c>
    </row>
    <row r="73" spans="1:9">
      <c r="A73">
        <v>2730</v>
      </c>
      <c r="B73" s="5">
        <v>45548</v>
      </c>
      <c r="C73" s="8">
        <v>180.229144967332</v>
      </c>
      <c r="I73" s="6">
        <v>1</v>
      </c>
    </row>
    <row r="74" spans="1:9">
      <c r="A74">
        <v>2732</v>
      </c>
      <c r="B74" s="5">
        <v>45549</v>
      </c>
      <c r="C74" s="8">
        <v>187.733793353913</v>
      </c>
      <c r="I74" s="6">
        <v>2</v>
      </c>
    </row>
    <row r="75" spans="1:9">
      <c r="A75">
        <v>2735</v>
      </c>
      <c r="B75" s="5">
        <v>45550</v>
      </c>
      <c r="C75" s="8">
        <v>200.832883126238</v>
      </c>
      <c r="I75" s="6">
        <v>3</v>
      </c>
    </row>
    <row r="76" spans="1:9">
      <c r="A76">
        <v>2739</v>
      </c>
      <c r="B76" s="5">
        <v>45551</v>
      </c>
      <c r="C76" s="8">
        <v>193.575293056807</v>
      </c>
      <c r="I76" s="6">
        <v>4</v>
      </c>
    </row>
    <row r="77" spans="1:9">
      <c r="A77">
        <v>2741</v>
      </c>
      <c r="B77" s="5">
        <v>45552</v>
      </c>
      <c r="C77" s="8">
        <v>190.073197180553</v>
      </c>
      <c r="I77" s="6">
        <v>2</v>
      </c>
    </row>
    <row r="78" spans="1:9">
      <c r="A78">
        <v>2743</v>
      </c>
      <c r="B78" s="5">
        <v>45553</v>
      </c>
      <c r="C78" s="8">
        <v>168.043219485395</v>
      </c>
      <c r="I78" s="6">
        <v>2</v>
      </c>
    </row>
    <row r="79" spans="1:9">
      <c r="A79">
        <v>2744</v>
      </c>
      <c r="B79" s="5">
        <v>45554</v>
      </c>
      <c r="C79" s="8">
        <v>173.709377901578</v>
      </c>
      <c r="I79" s="6">
        <v>1</v>
      </c>
    </row>
    <row r="80" spans="1:9">
      <c r="A80">
        <v>2745</v>
      </c>
      <c r="B80" s="5">
        <v>45555</v>
      </c>
      <c r="C80" s="8">
        <v>162.481577008106</v>
      </c>
      <c r="I80" s="6">
        <v>1</v>
      </c>
    </row>
    <row r="81" spans="1:9">
      <c r="A81">
        <v>2748</v>
      </c>
      <c r="B81" s="5">
        <v>45556</v>
      </c>
      <c r="C81" s="8">
        <v>176.20356862305</v>
      </c>
      <c r="I81" s="6">
        <v>3</v>
      </c>
    </row>
    <row r="82" spans="1:9">
      <c r="A82">
        <v>2750</v>
      </c>
      <c r="B82" s="5">
        <v>45557</v>
      </c>
      <c r="C82" s="8">
        <v>170.678806368576</v>
      </c>
      <c r="I82" s="6">
        <v>2</v>
      </c>
    </row>
    <row r="83" spans="1:9">
      <c r="A83">
        <v>2751</v>
      </c>
      <c r="B83" s="5">
        <v>45558</v>
      </c>
      <c r="C83" s="8">
        <v>157.479651978669</v>
      </c>
      <c r="I83" s="6">
        <v>1</v>
      </c>
    </row>
    <row r="84" spans="1:9">
      <c r="A84">
        <v>2752</v>
      </c>
      <c r="B84" s="5">
        <v>45559</v>
      </c>
      <c r="C84" s="8">
        <v>148.963567839196</v>
      </c>
      <c r="I84" s="6">
        <v>1</v>
      </c>
    </row>
    <row r="85" spans="1:9">
      <c r="A85">
        <v>2753</v>
      </c>
      <c r="B85" s="5">
        <v>45560</v>
      </c>
      <c r="C85" s="8">
        <v>157.643983859134</v>
      </c>
      <c r="I85" s="6">
        <v>1</v>
      </c>
    </row>
    <row r="86" spans="1:9">
      <c r="A86">
        <v>2754</v>
      </c>
      <c r="B86" s="5">
        <v>45561</v>
      </c>
      <c r="C86" s="8">
        <v>153.615061998541</v>
      </c>
      <c r="I86" s="6">
        <v>1</v>
      </c>
    </row>
    <row r="87" spans="1:9">
      <c r="A87">
        <v>2755</v>
      </c>
      <c r="B87" s="5">
        <v>45562</v>
      </c>
      <c r="C87" s="8">
        <v>167.308951454494</v>
      </c>
      <c r="I87" s="6">
        <v>1</v>
      </c>
    </row>
    <row r="88" spans="1:9">
      <c r="A88">
        <v>2756</v>
      </c>
      <c r="B88" s="5">
        <v>45563</v>
      </c>
      <c r="C88" s="8">
        <v>162.808430431802</v>
      </c>
      <c r="I88" s="6">
        <v>1</v>
      </c>
    </row>
    <row r="89" spans="1:9">
      <c r="A89">
        <v>2757</v>
      </c>
      <c r="B89" s="5">
        <v>45564</v>
      </c>
      <c r="C89" s="8"/>
      <c r="I89" s="6">
        <v>1</v>
      </c>
    </row>
    <row r="90" spans="1:9">
      <c r="A90">
        <v>2759</v>
      </c>
      <c r="B90" s="5">
        <v>45565</v>
      </c>
      <c r="C90" s="8">
        <v>167.958897711349</v>
      </c>
      <c r="I90" s="6">
        <v>2</v>
      </c>
    </row>
    <row r="91" spans="1:9">
      <c r="A91">
        <v>2761</v>
      </c>
      <c r="B91" s="5">
        <v>45566</v>
      </c>
      <c r="C91" s="8">
        <v>184.367981313448</v>
      </c>
      <c r="I91" s="6">
        <v>2</v>
      </c>
    </row>
    <row r="92" spans="1:9">
      <c r="A92">
        <v>2764</v>
      </c>
      <c r="B92" s="5">
        <v>45567</v>
      </c>
      <c r="C92" s="8">
        <v>174.292687336165</v>
      </c>
      <c r="I92" s="6">
        <v>3</v>
      </c>
    </row>
    <row r="93" spans="1:9">
      <c r="A93">
        <v>2766</v>
      </c>
      <c r="B93" s="5">
        <v>45568</v>
      </c>
      <c r="C93" s="8">
        <v>177.572275094271</v>
      </c>
      <c r="I93" s="6">
        <v>2</v>
      </c>
    </row>
    <row r="94" spans="1:9">
      <c r="A94">
        <v>2768</v>
      </c>
      <c r="B94" s="5">
        <v>45569</v>
      </c>
      <c r="C94" s="8">
        <v>165.241920924354</v>
      </c>
      <c r="I94" s="6">
        <v>2</v>
      </c>
    </row>
    <row r="95" spans="1:9">
      <c r="A95">
        <v>2770</v>
      </c>
      <c r="B95" s="5">
        <v>45570</v>
      </c>
      <c r="C95" s="8">
        <v>164.995458673932</v>
      </c>
      <c r="I95" s="6">
        <v>2</v>
      </c>
    </row>
    <row r="96" spans="1:9">
      <c r="A96">
        <v>2772</v>
      </c>
      <c r="B96" s="5">
        <v>45571</v>
      </c>
      <c r="C96" s="8"/>
      <c r="I96" s="6">
        <v>2</v>
      </c>
    </row>
    <row r="97" spans="1:9">
      <c r="A97">
        <v>2774</v>
      </c>
      <c r="B97" s="5">
        <v>45572</v>
      </c>
      <c r="C97" s="8">
        <v>162.975714152786</v>
      </c>
      <c r="I97" s="6">
        <v>2</v>
      </c>
    </row>
    <row r="98" spans="1:9">
      <c r="A98">
        <v>2774</v>
      </c>
      <c r="B98" s="5">
        <v>45573</v>
      </c>
      <c r="C98" s="8">
        <v>151.510318949343</v>
      </c>
      <c r="I98" s="6">
        <v>0</v>
      </c>
    </row>
    <row r="99" spans="1:9">
      <c r="A99">
        <v>2775</v>
      </c>
      <c r="B99" s="5">
        <v>45574</v>
      </c>
      <c r="C99" s="8">
        <v>143.642899350009</v>
      </c>
      <c r="I99" s="6">
        <v>1</v>
      </c>
    </row>
    <row r="100" spans="1:9">
      <c r="A100">
        <v>2776</v>
      </c>
      <c r="B100" s="5">
        <v>45575</v>
      </c>
      <c r="C100" s="8">
        <v>143.613406795225</v>
      </c>
      <c r="I100" s="6">
        <v>1</v>
      </c>
    </row>
    <row r="101" spans="1:9">
      <c r="A101">
        <v>2776</v>
      </c>
      <c r="B101" s="5">
        <v>45576</v>
      </c>
      <c r="C101" s="8">
        <v>134.502923976608</v>
      </c>
      <c r="I101" s="6">
        <v>0</v>
      </c>
    </row>
    <row r="102" spans="1:9">
      <c r="A102">
        <v>2777</v>
      </c>
      <c r="B102" s="5">
        <v>45577</v>
      </c>
      <c r="C102" s="8">
        <v>149.229412310834</v>
      </c>
      <c r="I102" s="6">
        <v>1</v>
      </c>
    </row>
    <row r="103" spans="1:9">
      <c r="A103">
        <v>2778</v>
      </c>
      <c r="B103" s="5">
        <v>45578</v>
      </c>
      <c r="C103" s="8">
        <v>151.663704581358</v>
      </c>
      <c r="I103" s="6">
        <v>1</v>
      </c>
    </row>
    <row r="104" spans="1:9">
      <c r="A104">
        <v>2779</v>
      </c>
      <c r="B104" s="5">
        <v>45579</v>
      </c>
      <c r="C104" s="8">
        <v>140.712290502793</v>
      </c>
      <c r="I104" s="6">
        <v>1</v>
      </c>
    </row>
    <row r="105" spans="1:9">
      <c r="A105">
        <v>2780</v>
      </c>
      <c r="B105" s="5">
        <v>45580</v>
      </c>
      <c r="C105" s="8">
        <v>139.773998657417</v>
      </c>
      <c r="I105" s="6">
        <v>1</v>
      </c>
    </row>
    <row r="106" spans="1:9">
      <c r="A106">
        <v>2781</v>
      </c>
      <c r="B106" s="5">
        <v>45581</v>
      </c>
      <c r="C106" s="8">
        <v>149.985853060454</v>
      </c>
      <c r="I106" s="6">
        <v>1</v>
      </c>
    </row>
    <row r="107" spans="1:9">
      <c r="A107">
        <v>2782</v>
      </c>
      <c r="B107" s="5">
        <v>45582</v>
      </c>
      <c r="C107" s="8">
        <v>140.536843098405</v>
      </c>
      <c r="I107" s="6">
        <v>1</v>
      </c>
    </row>
    <row r="108" spans="1:9">
      <c r="A108">
        <v>2784</v>
      </c>
      <c r="B108" s="5">
        <v>45583</v>
      </c>
      <c r="C108" s="8">
        <v>143.056975555349</v>
      </c>
      <c r="I108" s="6">
        <v>2</v>
      </c>
    </row>
    <row r="109" spans="1:9">
      <c r="A109">
        <v>2786</v>
      </c>
      <c r="B109" s="5">
        <v>45584</v>
      </c>
      <c r="C109" s="8">
        <v>157.600333673185</v>
      </c>
      <c r="I109" s="6">
        <v>2</v>
      </c>
    </row>
    <row r="110" spans="1:9">
      <c r="A110">
        <v>2788</v>
      </c>
      <c r="B110" s="5">
        <v>45585</v>
      </c>
      <c r="C110" s="8"/>
      <c r="I110" s="6">
        <v>2</v>
      </c>
    </row>
    <row r="111" spans="2:9">
      <c r="B111" s="5">
        <v>45586</v>
      </c>
      <c r="C111" s="8"/>
      <c r="I111" s="6"/>
    </row>
    <row r="112" spans="2:9">
      <c r="B112" s="5">
        <v>45587</v>
      </c>
      <c r="C112" s="8"/>
      <c r="I112" s="6"/>
    </row>
    <row r="113" spans="2:9">
      <c r="B113" s="5">
        <v>45588</v>
      </c>
      <c r="C113" s="8"/>
      <c r="I113" s="6"/>
    </row>
    <row r="114" spans="2:9">
      <c r="B114" s="5">
        <v>45589</v>
      </c>
      <c r="C114" s="8"/>
      <c r="I114" s="6"/>
    </row>
    <row r="115" spans="2:9">
      <c r="B115" s="5">
        <v>45590</v>
      </c>
      <c r="C115" s="8"/>
      <c r="I115" s="6"/>
    </row>
    <row r="116" spans="2:9">
      <c r="B116" s="5">
        <v>45591</v>
      </c>
      <c r="C116" s="8"/>
      <c r="I116" s="6"/>
    </row>
    <row r="117" spans="2:9">
      <c r="B117" s="5">
        <v>45592</v>
      </c>
      <c r="C117" s="8"/>
      <c r="I117" s="6"/>
    </row>
    <row r="118" spans="2:9">
      <c r="B118" s="5">
        <v>45593</v>
      </c>
      <c r="C118" s="8"/>
      <c r="I118" s="6"/>
    </row>
    <row r="119" spans="2:9">
      <c r="B119" s="5">
        <v>45594</v>
      </c>
      <c r="C119" s="8"/>
      <c r="I119" s="6"/>
    </row>
    <row r="120" spans="2:9">
      <c r="B120" s="5">
        <v>45595</v>
      </c>
      <c r="C120" s="8"/>
      <c r="I120" s="6"/>
    </row>
    <row r="121" spans="2:9">
      <c r="B121" s="5">
        <v>45596</v>
      </c>
      <c r="C121" s="8"/>
      <c r="I121" s="6"/>
    </row>
    <row r="122" spans="2:9">
      <c r="B122" s="5">
        <v>45597</v>
      </c>
      <c r="C122" s="8"/>
      <c r="I122" s="6"/>
    </row>
    <row r="123" spans="2:9">
      <c r="B123" s="5">
        <v>45598</v>
      </c>
      <c r="C123" s="8"/>
      <c r="I123" s="6"/>
    </row>
    <row r="124" spans="2:9">
      <c r="B124" s="5">
        <v>45599</v>
      </c>
      <c r="C124" s="8"/>
      <c r="I124" s="6"/>
    </row>
    <row r="125" spans="2:9">
      <c r="B125" s="5">
        <v>45600</v>
      </c>
      <c r="C125" s="8"/>
      <c r="I125" s="6"/>
    </row>
    <row r="126" spans="2:9">
      <c r="B126" s="5">
        <v>45601</v>
      </c>
      <c r="C126" s="8"/>
      <c r="I126" s="6"/>
    </row>
    <row r="127" spans="2:9">
      <c r="B127" s="5">
        <v>45602</v>
      </c>
      <c r="C127" s="8"/>
      <c r="I127" s="6"/>
    </row>
    <row r="128" spans="2:9">
      <c r="B128" s="5">
        <v>45603</v>
      </c>
      <c r="C128" s="8"/>
      <c r="I128" s="6"/>
    </row>
    <row r="129" spans="2:9">
      <c r="B129" s="5">
        <v>45604</v>
      </c>
      <c r="C129" s="8"/>
      <c r="I129" s="6"/>
    </row>
    <row r="130" spans="2:9">
      <c r="B130" s="5">
        <v>45605</v>
      </c>
      <c r="C130" s="8"/>
      <c r="I130" s="6"/>
    </row>
    <row r="131" spans="2:9">
      <c r="B131" s="5">
        <v>45606</v>
      </c>
      <c r="C131" s="8"/>
      <c r="I131" s="6"/>
    </row>
    <row r="132" spans="2:9">
      <c r="B132" s="5">
        <v>45607</v>
      </c>
      <c r="C132" s="8"/>
      <c r="I132" s="6"/>
    </row>
    <row r="133" spans="2:9">
      <c r="B133" s="5">
        <v>45608</v>
      </c>
      <c r="C133" s="8"/>
      <c r="I133" s="6"/>
    </row>
    <row r="134" spans="2:9">
      <c r="B134" s="5">
        <v>45609</v>
      </c>
      <c r="C134" s="8"/>
      <c r="I134" s="6"/>
    </row>
    <row r="135" spans="2:9">
      <c r="B135" s="5">
        <v>45610</v>
      </c>
      <c r="C135" s="8"/>
      <c r="I135" s="6"/>
    </row>
    <row r="136" spans="2:9">
      <c r="B136" s="5">
        <v>45611</v>
      </c>
      <c r="C136" s="8"/>
      <c r="I136" s="6"/>
    </row>
    <row r="137" spans="2:3">
      <c r="B137" s="5">
        <v>45612</v>
      </c>
      <c r="C137" s="8"/>
    </row>
    <row r="138" spans="2:3">
      <c r="B138" s="5">
        <v>45613</v>
      </c>
      <c r="C138" s="8"/>
    </row>
    <row r="139" spans="2:3">
      <c r="B139" s="5">
        <v>45614</v>
      </c>
      <c r="C139" s="8"/>
    </row>
    <row r="140" spans="2:3">
      <c r="B140" s="5">
        <v>45615</v>
      </c>
      <c r="C140" s="8"/>
    </row>
    <row r="141" spans="3:3">
      <c r="C141" s="8"/>
    </row>
    <row r="142" spans="3:3">
      <c r="C142" s="8"/>
    </row>
    <row r="143" spans="3:3">
      <c r="C143" s="8"/>
    </row>
    <row r="144" spans="3:3">
      <c r="C144" s="8"/>
    </row>
    <row r="145" spans="3:3">
      <c r="C145" s="8"/>
    </row>
    <row r="146" spans="3:3">
      <c r="C146" s="8"/>
    </row>
    <row r="147" spans="3:3">
      <c r="C147" s="8"/>
    </row>
  </sheetData>
  <pageMargins left="0.75" right="0.75" top="1" bottom="1" header="0.5" footer="0.5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AB25"/>
  <sheetViews>
    <sheetView workbookViewId="0">
      <selection activeCell="D22" sqref="D22"/>
    </sheetView>
  </sheetViews>
  <sheetFormatPr defaultColWidth="8.89166666666667" defaultRowHeight="13.5"/>
  <cols>
    <col min="1" max="1" width="7.66666666666667" customWidth="1"/>
    <col min="2" max="2" width="5.66666666666667" customWidth="1"/>
    <col min="3" max="3" width="7.66666666666667" customWidth="1"/>
    <col min="4" max="19" width="6.66666666666667" customWidth="1"/>
    <col min="20" max="20" width="12.8916666666667"/>
    <col min="21" max="21" width="7.66666666666667" customWidth="1"/>
    <col min="22" max="27" width="6.66666666666667" customWidth="1"/>
  </cols>
  <sheetData>
    <row r="2" spans="2:28">
      <c r="B2" t="s">
        <v>38</v>
      </c>
      <c r="C2" s="4" t="s">
        <v>39</v>
      </c>
      <c r="D2" t="s">
        <v>40</v>
      </c>
      <c r="E2" t="s">
        <v>41</v>
      </c>
      <c r="F2" t="s">
        <v>42</v>
      </c>
      <c r="G2" t="s">
        <v>43</v>
      </c>
      <c r="H2" t="s">
        <v>44</v>
      </c>
      <c r="I2" t="s">
        <v>45</v>
      </c>
      <c r="J2" t="s">
        <v>46</v>
      </c>
      <c r="K2" t="s">
        <v>47</v>
      </c>
      <c r="L2" t="s">
        <v>48</v>
      </c>
      <c r="M2" t="s">
        <v>49</v>
      </c>
      <c r="N2" t="s">
        <v>50</v>
      </c>
      <c r="O2" t="s">
        <v>51</v>
      </c>
      <c r="P2" t="s">
        <v>52</v>
      </c>
      <c r="Q2" t="s">
        <v>53</v>
      </c>
      <c r="R2" t="s">
        <v>54</v>
      </c>
      <c r="S2" t="s">
        <v>55</v>
      </c>
      <c r="U2" s="4" t="s">
        <v>39</v>
      </c>
      <c r="V2" t="s">
        <v>40</v>
      </c>
      <c r="W2" t="s">
        <v>41</v>
      </c>
      <c r="X2" t="s">
        <v>42</v>
      </c>
      <c r="Y2" t="s">
        <v>43</v>
      </c>
      <c r="Z2" t="s">
        <v>44</v>
      </c>
      <c r="AA2" t="s">
        <v>45</v>
      </c>
      <c r="AB2" t="s">
        <v>32</v>
      </c>
    </row>
    <row r="3" spans="1:28">
      <c r="A3" s="5">
        <v>45477</v>
      </c>
      <c r="B3" s="6"/>
      <c r="C3" s="6">
        <v>1550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5">
        <v>45477</v>
      </c>
      <c r="U3" s="7">
        <f t="shared" ref="U3:U13" si="0">($B3/1550)+C3/1550</f>
        <v>1</v>
      </c>
      <c r="V3" s="7">
        <f t="shared" ref="V3:AB3" si="1">D3/1550+U3</f>
        <v>1</v>
      </c>
      <c r="W3" s="7">
        <f t="shared" si="1"/>
        <v>1</v>
      </c>
      <c r="X3" s="7">
        <f t="shared" si="1"/>
        <v>1</v>
      </c>
      <c r="Y3" s="7">
        <f t="shared" si="1"/>
        <v>1</v>
      </c>
      <c r="Z3" s="7">
        <f t="shared" si="1"/>
        <v>1</v>
      </c>
      <c r="AA3" s="7">
        <f t="shared" si="1"/>
        <v>1</v>
      </c>
      <c r="AB3" s="7">
        <f t="shared" si="1"/>
        <v>1</v>
      </c>
    </row>
    <row r="4" spans="1:28">
      <c r="A4" s="5">
        <v>45478</v>
      </c>
      <c r="B4" s="6">
        <v>47.2523064580827</v>
      </c>
      <c r="C4" s="6">
        <v>1005.04412354593</v>
      </c>
      <c r="D4" s="6">
        <v>497.703569995989</v>
      </c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5">
        <v>45478</v>
      </c>
      <c r="U4" s="7">
        <f t="shared" si="0"/>
        <v>0.678900922583234</v>
      </c>
      <c r="V4" s="7">
        <f t="shared" ref="V4:AA4" si="2">D4/1550+U4</f>
        <v>1</v>
      </c>
      <c r="W4" s="7">
        <f t="shared" si="2"/>
        <v>1</v>
      </c>
      <c r="X4" s="7">
        <f t="shared" si="2"/>
        <v>1</v>
      </c>
      <c r="Y4" s="7">
        <f t="shared" si="2"/>
        <v>1</v>
      </c>
      <c r="Z4" s="7">
        <f t="shared" si="2"/>
        <v>1</v>
      </c>
      <c r="AA4" s="7">
        <f t="shared" si="2"/>
        <v>1</v>
      </c>
      <c r="AB4" s="7">
        <f t="shared" ref="AB4:AB13" si="3">J4/1550+AA4</f>
        <v>1</v>
      </c>
    </row>
    <row r="5" spans="1:28">
      <c r="A5" s="5">
        <v>45479</v>
      </c>
      <c r="B5" s="6">
        <v>23.1911567664136</v>
      </c>
      <c r="C5" s="6">
        <v>923.3195623046</v>
      </c>
      <c r="D5" s="6">
        <v>191.759714158106</v>
      </c>
      <c r="E5" s="6">
        <v>411.72956677088</v>
      </c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5">
        <v>45479</v>
      </c>
      <c r="U5" s="7">
        <f t="shared" si="0"/>
        <v>0.610652076820009</v>
      </c>
      <c r="V5" s="7">
        <f t="shared" ref="V5:AA5" si="4">D5/1550+U5</f>
        <v>0.734368021438142</v>
      </c>
      <c r="W5" s="7">
        <f t="shared" si="4"/>
        <v>1</v>
      </c>
      <c r="X5" s="7">
        <f t="shared" si="4"/>
        <v>1</v>
      </c>
      <c r="Y5" s="7">
        <f t="shared" si="4"/>
        <v>1</v>
      </c>
      <c r="Z5" s="7">
        <f t="shared" si="4"/>
        <v>1</v>
      </c>
      <c r="AA5" s="7">
        <f t="shared" si="4"/>
        <v>1</v>
      </c>
      <c r="AB5" s="7">
        <f t="shared" si="3"/>
        <v>1</v>
      </c>
    </row>
    <row r="6" spans="1:28">
      <c r="A6" s="5">
        <v>45480</v>
      </c>
      <c r="B6" s="6">
        <v>33.7465391391895</v>
      </c>
      <c r="C6" s="6">
        <v>850.490812987667</v>
      </c>
      <c r="D6" s="6">
        <v>165.80669519255</v>
      </c>
      <c r="E6" s="6">
        <v>138.692423861062</v>
      </c>
      <c r="F6" s="6">
        <v>361.263528819532</v>
      </c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5">
        <v>45480</v>
      </c>
      <c r="U6" s="7">
        <f t="shared" si="0"/>
        <v>0.570475711049585</v>
      </c>
      <c r="V6" s="7">
        <f t="shared" ref="V6:AA6" si="5">D6/1550+U6</f>
        <v>0.677447772464133</v>
      </c>
      <c r="W6" s="7">
        <f t="shared" si="5"/>
        <v>0.766926755600302</v>
      </c>
      <c r="X6" s="7">
        <f t="shared" si="5"/>
        <v>1</v>
      </c>
      <c r="Y6" s="7">
        <f t="shared" si="5"/>
        <v>1</v>
      </c>
      <c r="Z6" s="7">
        <f t="shared" si="5"/>
        <v>1</v>
      </c>
      <c r="AA6" s="7">
        <f t="shared" si="5"/>
        <v>1</v>
      </c>
      <c r="AB6" s="7">
        <f t="shared" si="3"/>
        <v>1</v>
      </c>
    </row>
    <row r="7" spans="1:28">
      <c r="A7" s="5">
        <v>45481</v>
      </c>
      <c r="B7" s="6">
        <v>34.9434548007983</v>
      </c>
      <c r="C7" s="6">
        <v>771.792076280582</v>
      </c>
      <c r="D7" s="6">
        <v>156.443565673738</v>
      </c>
      <c r="E7" s="6">
        <v>115.657106955429</v>
      </c>
      <c r="F7" s="6">
        <v>121.099120408012</v>
      </c>
      <c r="G7" s="6">
        <v>350.06467588144</v>
      </c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U7" s="7">
        <f t="shared" si="0"/>
        <v>0.520474536181536</v>
      </c>
      <c r="V7" s="7">
        <f t="shared" ref="V7:AA7" si="6">D7/1550+U7</f>
        <v>0.62140586887427</v>
      </c>
      <c r="W7" s="7">
        <f t="shared" si="6"/>
        <v>0.696023357232611</v>
      </c>
      <c r="X7" s="7">
        <f t="shared" si="6"/>
        <v>0.774151822011974</v>
      </c>
      <c r="Y7" s="7">
        <f t="shared" si="6"/>
        <v>0.999999999999999</v>
      </c>
      <c r="Z7" s="7">
        <f t="shared" si="6"/>
        <v>0.999999999999999</v>
      </c>
      <c r="AA7" s="7">
        <f t="shared" si="6"/>
        <v>0.999999999999999</v>
      </c>
      <c r="AB7" s="7">
        <f t="shared" si="3"/>
        <v>0.999999999999999</v>
      </c>
    </row>
    <row r="8" spans="1:28">
      <c r="A8" s="5">
        <v>45482</v>
      </c>
      <c r="B8" s="6">
        <v>32.1573195761913</v>
      </c>
      <c r="C8" s="6">
        <v>745.780403468871</v>
      </c>
      <c r="D8" s="6">
        <v>121.005528743921</v>
      </c>
      <c r="E8" s="6">
        <v>100.885708474326</v>
      </c>
      <c r="F8" s="6">
        <v>101.286958451212</v>
      </c>
      <c r="G8" s="6">
        <v>107.678297368762</v>
      </c>
      <c r="H8" s="6">
        <v>329.741498862817</v>
      </c>
      <c r="I8" s="6">
        <v>11.4642850539006</v>
      </c>
      <c r="J8" s="6"/>
      <c r="K8" s="6"/>
      <c r="L8" s="6"/>
      <c r="M8" s="6"/>
      <c r="N8" s="6"/>
      <c r="O8" s="6"/>
      <c r="P8" s="6"/>
      <c r="Q8" s="6"/>
      <c r="R8" s="6"/>
      <c r="S8" s="6"/>
      <c r="U8" s="7">
        <f t="shared" si="0"/>
        <v>0.501895305190363</v>
      </c>
      <c r="V8" s="7">
        <f t="shared" ref="V8:AA8" si="7">D8/1550+U8</f>
        <v>0.579963388250957</v>
      </c>
      <c r="W8" s="7">
        <f t="shared" si="7"/>
        <v>0.645050942105361</v>
      </c>
      <c r="X8" s="7">
        <f t="shared" si="7"/>
        <v>0.710397366912594</v>
      </c>
      <c r="Y8" s="7">
        <f t="shared" si="7"/>
        <v>0.779867236182763</v>
      </c>
      <c r="Z8" s="7">
        <f t="shared" si="7"/>
        <v>0.992603687062</v>
      </c>
      <c r="AA8" s="7">
        <f t="shared" si="7"/>
        <v>1</v>
      </c>
      <c r="AB8" s="7">
        <f t="shared" si="3"/>
        <v>1</v>
      </c>
    </row>
    <row r="9" spans="1:28">
      <c r="A9" s="5">
        <v>45483</v>
      </c>
      <c r="B9" s="6">
        <v>32.1894778481013</v>
      </c>
      <c r="C9" s="6">
        <v>708.679456751055</v>
      </c>
      <c r="D9" s="6">
        <v>109.852979957806</v>
      </c>
      <c r="E9" s="6">
        <v>75.5175369198312</v>
      </c>
      <c r="F9" s="6">
        <v>90.7436708860759</v>
      </c>
      <c r="G9" s="6">
        <v>91.76555907173</v>
      </c>
      <c r="H9" s="6">
        <v>109.239847046413</v>
      </c>
      <c r="I9" s="6">
        <v>332.011471518987</v>
      </c>
      <c r="J9" s="6"/>
      <c r="K9" s="6"/>
      <c r="L9" s="6"/>
      <c r="M9" s="6"/>
      <c r="N9" s="6"/>
      <c r="O9" s="6"/>
      <c r="P9" s="6"/>
      <c r="Q9" s="6"/>
      <c r="R9" s="6"/>
      <c r="S9" s="6"/>
      <c r="U9" s="7">
        <f t="shared" si="0"/>
        <v>0.477979957805907</v>
      </c>
      <c r="V9" s="7">
        <f>D9/1550+U9</f>
        <v>0.548852848101266</v>
      </c>
      <c r="W9" s="7">
        <f t="shared" ref="V9:AA9" si="8">E9/1550+V9</f>
        <v>0.597573839662447</v>
      </c>
      <c r="X9" s="7">
        <f t="shared" si="8"/>
        <v>0.656118143459916</v>
      </c>
      <c r="Y9" s="7">
        <f t="shared" si="8"/>
        <v>0.715321729957806</v>
      </c>
      <c r="Z9" s="7">
        <f t="shared" si="8"/>
        <v>0.785799050632911</v>
      </c>
      <c r="AA9" s="7">
        <f t="shared" si="8"/>
        <v>1</v>
      </c>
      <c r="AB9" s="7">
        <f t="shared" si="3"/>
        <v>1</v>
      </c>
    </row>
    <row r="10" spans="1:28">
      <c r="A10" s="5">
        <v>45484</v>
      </c>
      <c r="B10" s="6">
        <v>17.7655677655678</v>
      </c>
      <c r="C10" s="6">
        <v>682.234432234432</v>
      </c>
      <c r="D10" s="6">
        <v>130.952380952381</v>
      </c>
      <c r="E10" s="6">
        <v>65.2014652014652</v>
      </c>
      <c r="F10" s="6">
        <v>63.7362637362637</v>
      </c>
      <c r="G10" s="6">
        <v>74.5421245421246</v>
      </c>
      <c r="H10" s="6">
        <v>82.2344322344322</v>
      </c>
      <c r="I10" s="6">
        <v>100.732600732601</v>
      </c>
      <c r="J10" s="6">
        <v>332.600732600733</v>
      </c>
      <c r="K10" s="6"/>
      <c r="L10" s="6"/>
      <c r="M10" s="6"/>
      <c r="N10" s="6"/>
      <c r="O10" s="6"/>
      <c r="P10" s="6"/>
      <c r="Q10" s="6"/>
      <c r="R10" s="6"/>
      <c r="S10" s="6"/>
      <c r="U10" s="7">
        <f t="shared" si="0"/>
        <v>0.451612903225806</v>
      </c>
      <c r="V10" s="7">
        <f t="shared" ref="V10:AA10" si="9">D10/1550+U10</f>
        <v>0.536098310291859</v>
      </c>
      <c r="W10" s="7">
        <f t="shared" si="9"/>
        <v>0.578163771712159</v>
      </c>
      <c r="X10" s="7">
        <f t="shared" si="9"/>
        <v>0.619283941864587</v>
      </c>
      <c r="Y10" s="7">
        <f t="shared" si="9"/>
        <v>0.66737563511757</v>
      </c>
      <c r="Z10" s="7">
        <f t="shared" si="9"/>
        <v>0.720430107526882</v>
      </c>
      <c r="AA10" s="7">
        <f t="shared" si="9"/>
        <v>0.785418882193076</v>
      </c>
      <c r="AB10" s="7">
        <f t="shared" si="3"/>
        <v>1</v>
      </c>
    </row>
    <row r="11" spans="1:28">
      <c r="A11" s="5">
        <v>45485</v>
      </c>
      <c r="B11" s="6">
        <v>22.4136005806488</v>
      </c>
      <c r="C11" s="6">
        <v>651.292501814527</v>
      </c>
      <c r="D11" s="6">
        <v>101.769862095919</v>
      </c>
      <c r="E11" s="6">
        <v>85.0678354084082</v>
      </c>
      <c r="F11" s="6">
        <v>57.2022779297638</v>
      </c>
      <c r="G11" s="6">
        <v>62.5676958293786</v>
      </c>
      <c r="H11" s="6">
        <v>71.135056669086</v>
      </c>
      <c r="I11" s="6">
        <v>79.8754955055552</v>
      </c>
      <c r="J11" s="6">
        <v>101.337167104014</v>
      </c>
      <c r="K11" s="6">
        <v>317.338507062699</v>
      </c>
      <c r="L11" s="6"/>
      <c r="M11" s="6"/>
      <c r="N11" s="6"/>
      <c r="O11" s="6"/>
      <c r="P11" s="6"/>
      <c r="Q11" s="6"/>
      <c r="R11" s="6"/>
      <c r="S11" s="6"/>
      <c r="U11" s="7">
        <f t="shared" si="0"/>
        <v>0.434649098319468</v>
      </c>
      <c r="V11" s="7">
        <f t="shared" ref="V11:AA11" si="10">D11/1550+U11</f>
        <v>0.500307073865222</v>
      </c>
      <c r="W11" s="7">
        <f t="shared" si="10"/>
        <v>0.55518954832226</v>
      </c>
      <c r="X11" s="7">
        <f t="shared" si="10"/>
        <v>0.592094243760817</v>
      </c>
      <c r="Y11" s="7">
        <f t="shared" si="10"/>
        <v>0.63246049913461</v>
      </c>
      <c r="Z11" s="7">
        <f t="shared" si="10"/>
        <v>0.678354084082407</v>
      </c>
      <c r="AA11" s="7">
        <f t="shared" si="10"/>
        <v>0.729886661827927</v>
      </c>
      <c r="AB11" s="7">
        <f t="shared" si="3"/>
        <v>0.795265479314387</v>
      </c>
    </row>
    <row r="12" spans="1:28">
      <c r="A12" s="5">
        <v>45486</v>
      </c>
      <c r="B12" s="6">
        <v>22.6817621688232</v>
      </c>
      <c r="C12" s="6">
        <v>633.537430683919</v>
      </c>
      <c r="D12" s="6">
        <v>92.5177141096734</v>
      </c>
      <c r="E12" s="6">
        <v>58.0175600739372</v>
      </c>
      <c r="F12" s="6">
        <v>73.5366605052372</v>
      </c>
      <c r="G12" s="6">
        <v>48.5867221195317</v>
      </c>
      <c r="H12" s="6">
        <v>53.3618299445471</v>
      </c>
      <c r="I12" s="6">
        <v>67.9259088108441</v>
      </c>
      <c r="J12" s="6">
        <v>79.983056069008</v>
      </c>
      <c r="K12" s="6">
        <v>98.7253542821935</v>
      </c>
      <c r="L12" s="6">
        <v>321.126001232286</v>
      </c>
      <c r="M12" s="6"/>
      <c r="N12" s="6"/>
      <c r="O12" s="6"/>
      <c r="P12" s="6"/>
      <c r="Q12" s="6"/>
      <c r="R12" s="6"/>
      <c r="S12" s="6"/>
      <c r="U12" s="7">
        <f t="shared" si="0"/>
        <v>0.423367221195318</v>
      </c>
      <c r="V12" s="7">
        <f t="shared" ref="V12:AA12" si="11">D12/1550+U12</f>
        <v>0.48305606900801</v>
      </c>
      <c r="W12" s="7">
        <f t="shared" si="11"/>
        <v>0.520486752926679</v>
      </c>
      <c r="X12" s="7">
        <f t="shared" si="11"/>
        <v>0.567929759704252</v>
      </c>
      <c r="Y12" s="7">
        <f t="shared" si="11"/>
        <v>0.599276032039433</v>
      </c>
      <c r="Z12" s="7">
        <f t="shared" si="11"/>
        <v>0.633703019100431</v>
      </c>
      <c r="AA12" s="7">
        <f t="shared" si="11"/>
        <v>0.67752618607517</v>
      </c>
      <c r="AB12" s="7">
        <f t="shared" si="3"/>
        <v>0.729128157732594</v>
      </c>
    </row>
    <row r="13" spans="1:28">
      <c r="A13" s="5">
        <v>45487</v>
      </c>
      <c r="B13" s="6">
        <v>26.3383884524027</v>
      </c>
      <c r="C13" s="6">
        <v>620.509775260369</v>
      </c>
      <c r="D13" s="6">
        <v>95.7244655581948</v>
      </c>
      <c r="E13" s="6">
        <v>54.0928192947195</v>
      </c>
      <c r="F13" s="6">
        <v>49.089469517023</v>
      </c>
      <c r="G13" s="6">
        <v>61.3618368962787</v>
      </c>
      <c r="H13" s="6">
        <v>42.575674523418</v>
      </c>
      <c r="I13" s="6">
        <v>53.5264023387539</v>
      </c>
      <c r="J13" s="6">
        <v>67.7812290638894</v>
      </c>
      <c r="K13" s="6">
        <v>80.6200133991108</v>
      </c>
      <c r="L13" s="6">
        <v>94.2140203422864</v>
      </c>
      <c r="M13" s="6">
        <v>304.165905353554</v>
      </c>
      <c r="N13" s="6"/>
      <c r="O13" s="6"/>
      <c r="P13" s="6"/>
      <c r="Q13" s="6"/>
      <c r="R13" s="6"/>
      <c r="S13" s="6"/>
      <c r="U13" s="7">
        <f t="shared" si="0"/>
        <v>0.417321395943724</v>
      </c>
      <c r="V13" s="7">
        <f t="shared" ref="V13:AA13" si="12">D13/1550+U13</f>
        <v>0.479079115658688</v>
      </c>
      <c r="W13" s="7">
        <f t="shared" si="12"/>
        <v>0.513977708752056</v>
      </c>
      <c r="X13" s="7">
        <f t="shared" si="12"/>
        <v>0.545648334246909</v>
      </c>
      <c r="Y13" s="7">
        <f t="shared" si="12"/>
        <v>0.585236616115476</v>
      </c>
      <c r="Z13" s="7">
        <f t="shared" si="12"/>
        <v>0.612704793227358</v>
      </c>
      <c r="AA13" s="7">
        <f t="shared" si="12"/>
        <v>0.647237956026555</v>
      </c>
      <c r="AB13" s="7">
        <f t="shared" si="3"/>
        <v>0.690967781229064</v>
      </c>
    </row>
    <row r="14" spans="1:19">
      <c r="A14" s="5">
        <v>45488</v>
      </c>
      <c r="B14" s="6">
        <v>13.5698418920685</v>
      </c>
      <c r="C14" s="6">
        <v>618.946818241213</v>
      </c>
      <c r="D14" s="6">
        <v>90.5331242649941</v>
      </c>
      <c r="E14" s="6">
        <v>53.671762707435</v>
      </c>
      <c r="F14" s="6">
        <v>42.1272703514961</v>
      </c>
      <c r="G14" s="6">
        <v>44.1526198876258</v>
      </c>
      <c r="H14" s="6">
        <v>56.7097870116294</v>
      </c>
      <c r="I14" s="6">
        <v>43.7475499803998</v>
      </c>
      <c r="J14" s="6">
        <v>46.5830393309813</v>
      </c>
      <c r="K14" s="6">
        <v>64.203580295309</v>
      </c>
      <c r="L14" s="6">
        <v>77.3683522801516</v>
      </c>
      <c r="M14" s="6">
        <v>89.7229844505423</v>
      </c>
      <c r="N14" s="6">
        <v>308.663269306154</v>
      </c>
      <c r="O14" s="6"/>
      <c r="P14" s="6"/>
      <c r="Q14" s="6"/>
      <c r="R14" s="6"/>
      <c r="S14" s="6"/>
    </row>
    <row r="15" spans="1:19">
      <c r="A15" s="5">
        <v>45489</v>
      </c>
      <c r="B15" s="6">
        <v>17.5123679636315</v>
      </c>
      <c r="C15" s="6">
        <v>592.622676828453</v>
      </c>
      <c r="D15" s="6">
        <v>81.344431073673</v>
      </c>
      <c r="E15" s="6">
        <v>52.6407273699692</v>
      </c>
      <c r="F15" s="6">
        <v>44.5580960021393</v>
      </c>
      <c r="G15" s="6">
        <v>38.5479342158043</v>
      </c>
      <c r="H15" s="6">
        <v>37.6153229041316</v>
      </c>
      <c r="I15" s="6">
        <v>54.1950795560904</v>
      </c>
      <c r="J15" s="6">
        <v>43.2109907741677</v>
      </c>
      <c r="K15" s="6">
        <v>43.9363551276909</v>
      </c>
      <c r="L15" s="6">
        <v>60.8269822168739</v>
      </c>
      <c r="M15" s="6">
        <v>73.261799705843</v>
      </c>
      <c r="N15" s="6">
        <v>92.8466372509694</v>
      </c>
      <c r="O15" s="6">
        <v>316.880599</v>
      </c>
      <c r="P15" s="6"/>
      <c r="Q15" s="6"/>
      <c r="R15" s="6"/>
      <c r="S15" s="6"/>
    </row>
    <row r="16" spans="1:19">
      <c r="A16" s="5">
        <v>45490</v>
      </c>
      <c r="B16" s="6">
        <v>25.7103706908986</v>
      </c>
      <c r="C16" s="6">
        <v>554.226164719458</v>
      </c>
      <c r="D16" s="6">
        <v>86.2974181451031</v>
      </c>
      <c r="E16" s="6">
        <v>53.8799942304919</v>
      </c>
      <c r="F16" s="6">
        <v>46.7258041251983</v>
      </c>
      <c r="G16" s="6">
        <v>46.9493725659887</v>
      </c>
      <c r="H16" s="6">
        <v>31.74671859224</v>
      </c>
      <c r="I16" s="6">
        <v>38.6773402567431</v>
      </c>
      <c r="J16" s="6">
        <v>49.8557622962642</v>
      </c>
      <c r="K16" s="6">
        <v>41.1365931054378</v>
      </c>
      <c r="L16" s="6">
        <v>44.9372565988749</v>
      </c>
      <c r="M16" s="6">
        <v>62.5991634213183</v>
      </c>
      <c r="N16" s="6">
        <v>69.9769219674023</v>
      </c>
      <c r="O16" s="6">
        <v>90.992355401702</v>
      </c>
      <c r="P16" s="6">
        <v>306.288763882879</v>
      </c>
      <c r="Q16" s="6"/>
      <c r="R16" s="6"/>
      <c r="S16" s="6"/>
    </row>
    <row r="17" spans="1:19">
      <c r="A17" s="5">
        <v>45491</v>
      </c>
      <c r="B17" s="6">
        <v>17.5435587872136</v>
      </c>
      <c r="C17" s="6">
        <v>538.002469474551</v>
      </c>
      <c r="D17" s="6">
        <v>101.858965564549</v>
      </c>
      <c r="E17" s="6">
        <v>49.3346138016189</v>
      </c>
      <c r="F17" s="6">
        <v>37.3199341473453</v>
      </c>
      <c r="G17" s="6">
        <v>40.2970229112361</v>
      </c>
      <c r="H17" s="6">
        <v>34.1301961860337</v>
      </c>
      <c r="I17" s="6">
        <v>32.003704211826</v>
      </c>
      <c r="J17" s="6">
        <v>37.7452325421869</v>
      </c>
      <c r="K17" s="6">
        <v>51.567430374537</v>
      </c>
      <c r="L17" s="6">
        <v>39.1274523254219</v>
      </c>
      <c r="M17" s="6">
        <v>43.8057346686788</v>
      </c>
      <c r="N17" s="6">
        <v>60.1797228700782</v>
      </c>
      <c r="O17" s="6">
        <v>71.4501303333791</v>
      </c>
      <c r="P17" s="6">
        <v>88.6747153244615</v>
      </c>
      <c r="Q17" s="6">
        <v>306.959116476883</v>
      </c>
      <c r="R17" s="6"/>
      <c r="S17" s="6"/>
    </row>
    <row r="18" spans="1:19">
      <c r="A18" s="5">
        <v>45492</v>
      </c>
      <c r="B18" s="6">
        <v>12.2729389846297</v>
      </c>
      <c r="C18" s="6">
        <v>519.485661055293</v>
      </c>
      <c r="D18" s="6">
        <v>88.2826535364961</v>
      </c>
      <c r="E18" s="6">
        <v>59.817685807439</v>
      </c>
      <c r="F18" s="6">
        <v>37.437620600173</v>
      </c>
      <c r="G18" s="6">
        <v>33.105995076186</v>
      </c>
      <c r="H18" s="6">
        <v>39.7065673032138</v>
      </c>
      <c r="I18" s="6">
        <v>30.3213786679087</v>
      </c>
      <c r="J18" s="6">
        <v>31.0433162552399</v>
      </c>
      <c r="K18" s="6">
        <v>34.2404684277064</v>
      </c>
      <c r="L18" s="6">
        <v>49.6074256437554</v>
      </c>
      <c r="M18" s="6">
        <v>39.6034333621665</v>
      </c>
      <c r="N18" s="6">
        <v>43.5225231219642</v>
      </c>
      <c r="O18" s="6">
        <v>57.5487391043982</v>
      </c>
      <c r="P18" s="6">
        <v>74.5658393772041</v>
      </c>
      <c r="Q18" s="6">
        <v>91.9954754141992</v>
      </c>
      <c r="R18" s="6">
        <v>306.92660855679</v>
      </c>
      <c r="S18" s="6"/>
    </row>
    <row r="19" spans="1:19">
      <c r="A19" s="5">
        <v>45493</v>
      </c>
      <c r="B19" s="6">
        <v>8.0806695019893</v>
      </c>
      <c r="C19" s="6">
        <v>495.578954589107</v>
      </c>
      <c r="D19" s="6">
        <v>90.5885581012485</v>
      </c>
      <c r="E19" s="6">
        <v>56.7773357113459</v>
      </c>
      <c r="F19" s="6">
        <v>46.5701742351489</v>
      </c>
      <c r="G19" s="6">
        <v>36.4693373576622</v>
      </c>
      <c r="H19" s="6">
        <v>33.3859239950611</v>
      </c>
      <c r="I19" s="6">
        <v>37.3199341473453</v>
      </c>
      <c r="J19" s="6">
        <v>30.7278090273014</v>
      </c>
      <c r="K19" s="6">
        <v>28.1760186582522</v>
      </c>
      <c r="L19" s="6">
        <v>30.5151598298806</v>
      </c>
      <c r="M19" s="6">
        <v>46.6764988338592</v>
      </c>
      <c r="N19" s="6">
        <v>35.4060913705584</v>
      </c>
      <c r="O19" s="6">
        <v>41.7855672931815</v>
      </c>
      <c r="P19" s="6">
        <v>64.3263822197832</v>
      </c>
      <c r="Q19" s="6">
        <v>67.0908217862533</v>
      </c>
      <c r="R19" s="6">
        <v>89.4189875154342</v>
      </c>
      <c r="S19" s="6">
        <v>308.128687062697</v>
      </c>
    </row>
    <row r="20" spans="2:19"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</row>
    <row r="21" spans="2:19"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</row>
    <row r="22" spans="2:19"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</row>
    <row r="23" spans="2:19"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</row>
    <row r="24" spans="2:19"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</row>
    <row r="25" spans="2:19"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</row>
  </sheetData>
  <pageMargins left="0.75" right="0.75" top="1" bottom="1" header="0.5" footer="0.5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56"/>
  <sheetViews>
    <sheetView topLeftCell="D52" workbookViewId="0">
      <selection activeCell="E67" sqref="E67"/>
    </sheetView>
  </sheetViews>
  <sheetFormatPr defaultColWidth="8.89166666666667" defaultRowHeight="13.5" outlineLevelCol="7"/>
  <cols>
    <col min="2" max="5" width="12.8916666666667"/>
    <col min="7" max="8" width="12.8916666666667"/>
  </cols>
  <sheetData>
    <row r="1" spans="5:8">
      <c r="E1" t="s">
        <v>22</v>
      </c>
      <c r="F1" t="s">
        <v>10</v>
      </c>
      <c r="G1" t="s">
        <v>22</v>
      </c>
      <c r="H1" t="s">
        <v>10</v>
      </c>
    </row>
    <row r="2" spans="2:8">
      <c r="B2">
        <v>1548.7565182511</v>
      </c>
      <c r="C2" t="s">
        <v>56</v>
      </c>
      <c r="D2" t="s">
        <v>52</v>
      </c>
      <c r="E2" s="1">
        <f>B2/$B$2</f>
        <v>1</v>
      </c>
      <c r="F2" s="1">
        <v>1</v>
      </c>
      <c r="G2" s="2">
        <f>E2*15500000</f>
        <v>15500000</v>
      </c>
      <c r="H2" s="2">
        <f>F2*8600000</f>
        <v>8600000</v>
      </c>
    </row>
    <row r="3" spans="2:8">
      <c r="B3">
        <v>1233.11940098944</v>
      </c>
      <c r="C3" t="s">
        <v>57</v>
      </c>
      <c r="D3" t="s">
        <v>51</v>
      </c>
      <c r="E3" s="1">
        <f t="shared" ref="E3:E15" si="0">B3/$B$2</f>
        <v>0.796199652080828</v>
      </c>
      <c r="F3" s="1">
        <v>0.819947251155855</v>
      </c>
      <c r="G3" s="2">
        <f t="shared" ref="G3:G14" si="1">E3*15500000</f>
        <v>12341094.6072528</v>
      </c>
      <c r="H3" s="2">
        <f t="shared" ref="H3:H14" si="2">F3*8600000</f>
        <v>7051546.35994035</v>
      </c>
    </row>
    <row r="4" spans="2:8">
      <c r="B4">
        <v>1140.27276373847</v>
      </c>
      <c r="C4" t="s">
        <v>58</v>
      </c>
      <c r="D4" t="s">
        <v>50</v>
      </c>
      <c r="E4" s="1">
        <f t="shared" si="0"/>
        <v>0.736250501806506</v>
      </c>
      <c r="F4" s="1">
        <v>0.769377090344995</v>
      </c>
      <c r="G4" s="2">
        <f t="shared" si="1"/>
        <v>11411882.7780008</v>
      </c>
      <c r="H4" s="2">
        <f t="shared" si="2"/>
        <v>6616642.97696696</v>
      </c>
    </row>
    <row r="5" spans="2:8">
      <c r="B5">
        <v>1067.01096403262</v>
      </c>
      <c r="C5" t="s">
        <v>59</v>
      </c>
      <c r="D5" t="s">
        <v>49</v>
      </c>
      <c r="E5" s="1">
        <f t="shared" si="0"/>
        <v>0.68894687541817</v>
      </c>
      <c r="F5" s="1">
        <v>0.728492753520684</v>
      </c>
      <c r="G5" s="2">
        <f t="shared" si="1"/>
        <v>10678676.5689816</v>
      </c>
      <c r="H5" s="2">
        <f t="shared" si="2"/>
        <v>6265037.68027788</v>
      </c>
    </row>
    <row r="6" spans="2:8">
      <c r="B6">
        <v>1006.18398181575</v>
      </c>
      <c r="C6" t="s">
        <v>60</v>
      </c>
      <c r="D6" t="s">
        <v>48</v>
      </c>
      <c r="E6" s="1">
        <f t="shared" si="0"/>
        <v>0.649672153084438</v>
      </c>
      <c r="F6" s="1">
        <v>0.676071246902142</v>
      </c>
      <c r="G6" s="2">
        <f t="shared" si="1"/>
        <v>10069918.3728088</v>
      </c>
      <c r="H6" s="2">
        <f t="shared" si="2"/>
        <v>5814212.72335842</v>
      </c>
    </row>
    <row r="7" spans="2:8">
      <c r="B7">
        <v>962.24762668806</v>
      </c>
      <c r="C7" t="s">
        <v>61</v>
      </c>
      <c r="D7" t="s">
        <v>47</v>
      </c>
      <c r="E7" s="1">
        <f t="shared" si="0"/>
        <v>0.621303358758197</v>
      </c>
      <c r="F7" s="1">
        <v>0.641011108464781</v>
      </c>
      <c r="G7" s="2">
        <f t="shared" si="1"/>
        <v>9630202.06075205</v>
      </c>
      <c r="H7" s="2">
        <f t="shared" si="2"/>
        <v>5512695.53279712</v>
      </c>
    </row>
    <row r="8" spans="2:8">
      <c r="B8">
        <v>919.036635913892</v>
      </c>
      <c r="C8" t="s">
        <v>62</v>
      </c>
      <c r="D8" t="s">
        <v>46</v>
      </c>
      <c r="E8" s="1">
        <f t="shared" si="0"/>
        <v>0.593402917168474</v>
      </c>
      <c r="F8" s="1">
        <v>0.609931319356987</v>
      </c>
      <c r="G8" s="2">
        <f t="shared" si="1"/>
        <v>9197745.21611135</v>
      </c>
      <c r="H8" s="2">
        <f t="shared" si="2"/>
        <v>5245409.34647009</v>
      </c>
    </row>
    <row r="9" spans="2:8">
      <c r="B9">
        <v>864.841556357802</v>
      </c>
      <c r="C9" t="s">
        <v>63</v>
      </c>
      <c r="D9" t="s">
        <v>45</v>
      </c>
      <c r="E9" s="1">
        <f t="shared" si="0"/>
        <v>0.558410276997191</v>
      </c>
      <c r="F9" s="1">
        <v>0.578369693472398</v>
      </c>
      <c r="G9" s="2">
        <f t="shared" si="1"/>
        <v>8655359.29345646</v>
      </c>
      <c r="H9" s="2">
        <f t="shared" si="2"/>
        <v>4973979.36386262</v>
      </c>
    </row>
    <row r="10" spans="2:8">
      <c r="B10">
        <v>827.22623345367</v>
      </c>
      <c r="C10" t="s">
        <v>64</v>
      </c>
      <c r="D10" t="s">
        <v>44</v>
      </c>
      <c r="E10" s="1">
        <f t="shared" si="0"/>
        <v>0.534122842232036</v>
      </c>
      <c r="F10" s="1">
        <v>0.547793190696683</v>
      </c>
      <c r="G10" s="2">
        <f t="shared" si="1"/>
        <v>8278904.05459656</v>
      </c>
      <c r="H10" s="2">
        <f t="shared" si="2"/>
        <v>4711021.43999147</v>
      </c>
    </row>
    <row r="11" spans="2:8">
      <c r="B11">
        <v>788.678299237866</v>
      </c>
      <c r="C11" t="s">
        <v>65</v>
      </c>
      <c r="D11" t="s">
        <v>43</v>
      </c>
      <c r="E11" s="1">
        <f t="shared" si="0"/>
        <v>0.509233239662787</v>
      </c>
      <c r="F11" s="1">
        <v>0.52218149868195</v>
      </c>
      <c r="G11" s="2">
        <f t="shared" si="1"/>
        <v>7893115.2147732</v>
      </c>
      <c r="H11" s="2">
        <f t="shared" si="2"/>
        <v>4490760.88866477</v>
      </c>
    </row>
    <row r="12" spans="2:8">
      <c r="B12">
        <v>744.120203235727</v>
      </c>
      <c r="C12" t="s">
        <v>66</v>
      </c>
      <c r="D12" t="s">
        <v>42</v>
      </c>
      <c r="E12" s="1">
        <f t="shared" si="0"/>
        <v>0.480463000133816</v>
      </c>
      <c r="F12" s="1">
        <v>0.48698019197788</v>
      </c>
      <c r="G12" s="2">
        <f t="shared" si="1"/>
        <v>7447176.50207415</v>
      </c>
      <c r="H12" s="2">
        <f t="shared" si="2"/>
        <v>4188029.65100977</v>
      </c>
    </row>
    <row r="13" spans="2:8">
      <c r="B13">
        <v>691.479475865757</v>
      </c>
      <c r="C13" t="s">
        <v>67</v>
      </c>
      <c r="D13" t="s">
        <v>41</v>
      </c>
      <c r="E13" s="1">
        <f t="shared" si="0"/>
        <v>0.446473972969357</v>
      </c>
      <c r="F13" s="1">
        <v>0.450843349324442</v>
      </c>
      <c r="G13" s="2">
        <f t="shared" si="1"/>
        <v>6920346.58102503</v>
      </c>
      <c r="H13" s="2">
        <f t="shared" si="2"/>
        <v>3877252.8041902</v>
      </c>
    </row>
    <row r="14" spans="2:8">
      <c r="B14">
        <v>610.135044792085</v>
      </c>
      <c r="C14" t="s">
        <v>68</v>
      </c>
      <c r="D14" t="s">
        <v>39</v>
      </c>
      <c r="E14" s="1">
        <f t="shared" si="0"/>
        <v>0.393951558945538</v>
      </c>
      <c r="F14" s="1">
        <v>0.353109696447397</v>
      </c>
      <c r="G14" s="2">
        <f t="shared" si="1"/>
        <v>6106249.16365584</v>
      </c>
      <c r="H14" s="2">
        <f t="shared" si="2"/>
        <v>3036743.38944761</v>
      </c>
    </row>
    <row r="33" spans="5:6">
      <c r="E33" t="s">
        <v>22</v>
      </c>
      <c r="F33" t="s">
        <v>10</v>
      </c>
    </row>
    <row r="34" spans="2:8">
      <c r="B34">
        <v>165.113149847095</v>
      </c>
      <c r="C34" t="s">
        <v>51</v>
      </c>
      <c r="E34" s="1">
        <f>B34/$B$34</f>
        <v>1</v>
      </c>
      <c r="F34" s="1">
        <v>1</v>
      </c>
      <c r="G34" s="2">
        <f>E34*1700000</f>
        <v>1700000</v>
      </c>
      <c r="H34" s="2">
        <f>F34*1600000</f>
        <v>1600000</v>
      </c>
    </row>
    <row r="35" spans="2:8">
      <c r="B35">
        <v>119.467889908257</v>
      </c>
      <c r="C35" t="s">
        <v>50</v>
      </c>
      <c r="E35" s="1">
        <f t="shared" ref="E35:E45" si="3">B35/$B$34</f>
        <v>0.723551637279597</v>
      </c>
      <c r="F35" s="1">
        <v>0.795376121463078</v>
      </c>
      <c r="G35" s="2">
        <f t="shared" ref="G35:G45" si="4">E35*1700000</f>
        <v>1230037.78337531</v>
      </c>
      <c r="H35" s="2">
        <f t="shared" ref="H35:H45" si="5">F35*1600000</f>
        <v>1272601.79434092</v>
      </c>
    </row>
    <row r="36" spans="2:8">
      <c r="B36">
        <v>102.415902140673</v>
      </c>
      <c r="C36" t="s">
        <v>49</v>
      </c>
      <c r="E36" s="1">
        <f t="shared" si="3"/>
        <v>0.620277078085643</v>
      </c>
      <c r="F36" s="1">
        <v>0.682194616977226</v>
      </c>
      <c r="G36" s="2">
        <f t="shared" si="4"/>
        <v>1054471.03274559</v>
      </c>
      <c r="H36" s="2">
        <f t="shared" si="5"/>
        <v>1091511.38716356</v>
      </c>
    </row>
    <row r="37" spans="2:8">
      <c r="B37">
        <v>92.5382262996942</v>
      </c>
      <c r="C37" t="s">
        <v>48</v>
      </c>
      <c r="E37" s="1">
        <f t="shared" si="3"/>
        <v>0.560453400503778</v>
      </c>
      <c r="F37" s="1">
        <v>0.594893029675638</v>
      </c>
      <c r="G37" s="2">
        <f t="shared" si="4"/>
        <v>952770.780856423</v>
      </c>
      <c r="H37" s="2">
        <f t="shared" si="5"/>
        <v>951828.847481021</v>
      </c>
    </row>
    <row r="38" spans="2:8">
      <c r="B38">
        <v>85.3639143730887</v>
      </c>
      <c r="C38" t="s">
        <v>47</v>
      </c>
      <c r="E38" s="1">
        <f t="shared" si="3"/>
        <v>0.517002518891687</v>
      </c>
      <c r="F38" s="1">
        <v>0.56383712905452</v>
      </c>
      <c r="G38" s="2">
        <f t="shared" si="4"/>
        <v>878904.282115868</v>
      </c>
      <c r="H38" s="2">
        <f t="shared" si="5"/>
        <v>902139.406487232</v>
      </c>
    </row>
    <row r="39" spans="2:8">
      <c r="B39">
        <v>78.3975535168196</v>
      </c>
      <c r="C39" t="s">
        <v>46</v>
      </c>
      <c r="E39" s="1">
        <f t="shared" si="3"/>
        <v>0.474811083123425</v>
      </c>
      <c r="F39" s="1">
        <v>0.536231884057971</v>
      </c>
      <c r="G39" s="2">
        <f t="shared" si="4"/>
        <v>807178.841309823</v>
      </c>
      <c r="H39" s="2">
        <f t="shared" si="5"/>
        <v>857971.014492754</v>
      </c>
    </row>
    <row r="40" spans="2:8">
      <c r="B40">
        <v>71.9510703363914</v>
      </c>
      <c r="C40" t="s">
        <v>45</v>
      </c>
      <c r="E40" s="1">
        <f t="shared" si="3"/>
        <v>0.435768261964735</v>
      </c>
      <c r="F40" s="1">
        <v>0.514147688060732</v>
      </c>
      <c r="G40" s="2">
        <f t="shared" si="4"/>
        <v>740806.04534005</v>
      </c>
      <c r="H40" s="2">
        <f t="shared" si="5"/>
        <v>822636.300897171</v>
      </c>
    </row>
    <row r="41" spans="2:8">
      <c r="B41">
        <v>66.5443425076453</v>
      </c>
      <c r="C41" t="s">
        <v>44</v>
      </c>
      <c r="E41" s="1">
        <f t="shared" si="3"/>
        <v>0.403022670025189</v>
      </c>
      <c r="F41" s="1">
        <v>0.492753623188406</v>
      </c>
      <c r="G41" s="2">
        <f t="shared" si="4"/>
        <v>685138.539042821</v>
      </c>
      <c r="H41" s="2">
        <f t="shared" si="5"/>
        <v>788405.79710145</v>
      </c>
    </row>
    <row r="42" spans="2:8">
      <c r="B42">
        <v>61.5535168195719</v>
      </c>
      <c r="C42" t="s">
        <v>43</v>
      </c>
      <c r="E42" s="1">
        <f t="shared" si="3"/>
        <v>0.372795969773299</v>
      </c>
      <c r="F42" s="1">
        <v>0.452380952380952</v>
      </c>
      <c r="G42" s="2">
        <f t="shared" si="4"/>
        <v>633753.148614608</v>
      </c>
      <c r="H42" s="2">
        <f t="shared" si="5"/>
        <v>723809.523809523</v>
      </c>
    </row>
    <row r="43" spans="2:8">
      <c r="B43">
        <v>56.2507645259939</v>
      </c>
      <c r="C43" t="s">
        <v>42</v>
      </c>
      <c r="E43" s="1">
        <f t="shared" si="3"/>
        <v>0.340680100755667</v>
      </c>
      <c r="F43" s="1">
        <v>0.382677708764665</v>
      </c>
      <c r="G43" s="2">
        <f t="shared" si="4"/>
        <v>579156.171284634</v>
      </c>
      <c r="H43" s="2">
        <f t="shared" si="5"/>
        <v>612284.334023464</v>
      </c>
    </row>
    <row r="44" spans="2:8">
      <c r="B44">
        <v>49.7003058103976</v>
      </c>
      <c r="C44" t="s">
        <v>41</v>
      </c>
      <c r="E44" s="1">
        <f t="shared" si="3"/>
        <v>0.301007556675063</v>
      </c>
      <c r="F44" s="1">
        <v>0.268806073153899</v>
      </c>
      <c r="G44" s="2">
        <f t="shared" si="4"/>
        <v>511712.846347607</v>
      </c>
      <c r="H44" s="2">
        <f t="shared" si="5"/>
        <v>430089.717046238</v>
      </c>
    </row>
    <row r="45" spans="2:8">
      <c r="B45">
        <v>40.9663608562691</v>
      </c>
      <c r="C45" t="s">
        <v>39</v>
      </c>
      <c r="E45" s="1">
        <f t="shared" si="3"/>
        <v>0.248110831234257</v>
      </c>
      <c r="F45" s="1">
        <v>0.191166321601104</v>
      </c>
      <c r="G45" s="2">
        <f t="shared" si="4"/>
        <v>421788.413098237</v>
      </c>
      <c r="H45" s="2">
        <f t="shared" si="5"/>
        <v>305866.114561766</v>
      </c>
    </row>
    <row r="56" spans="7:7">
      <c r="G56" s="3"/>
    </row>
  </sheetData>
  <sortState ref="B34:B45">
    <sortCondition ref="B34" descending="1"/>
  </sortState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下载</vt:lpstr>
      <vt:lpstr>UID</vt:lpstr>
      <vt:lpstr>全部游戏</vt:lpstr>
      <vt:lpstr>日活跃</vt:lpstr>
      <vt:lpstr>日活跃2</vt:lpstr>
      <vt:lpstr>首日留存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mo-z</cp:lastModifiedBy>
  <dcterms:created xsi:type="dcterms:W3CDTF">2023-05-12T11:15:00Z</dcterms:created>
  <dcterms:modified xsi:type="dcterms:W3CDTF">2024-10-20T13:52:24Z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2052-12.1.0.18276</vt:lpwstr>
  </property>
  <property fmtid="{D5CDD505-2E9C-101B-9397-08002B2CF9AE}" pid="3" name="ICV">
    <vt:lpwstr>B1C87846393144A18380891E9EFE7EAD_12</vt:lpwstr>
  </property>
</Properties>
</file>