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 Analytics Work\Week 1\Challenge\Starter_Code\Starter_Code\"/>
    </mc:Choice>
  </mc:AlternateContent>
  <xr:revisionPtr revIDLastSave="0" documentId="13_ncr:1_{6E7B584C-115B-4011-8558-917004AC099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Pivot per cat" sheetId="2" r:id="rId2"/>
    <sheet name="Pivot per sub" sheetId="3" r:id="rId3"/>
    <sheet name="Pivot Dates" sheetId="4" r:id="rId4"/>
    <sheet name="Project Value" sheetId="5" r:id="rId5"/>
    <sheet name="Summary" sheetId="6" r:id="rId6"/>
  </sheets>
  <definedNames>
    <definedName name="_xlnm._FilterDatabase" localSheetId="0" hidden="1">Crowdfunding!$A$1:$U$1001</definedName>
    <definedName name="backers">Crowdfunding!$H:$H</definedName>
    <definedName name="fbacklist">Summary!$F$3:$F$366</definedName>
    <definedName name="goals">Crowdfunding!$D:$D</definedName>
    <definedName name="outcome">Crowdfunding!$G:$G</definedName>
    <definedName name="passfail">Crowdfunding!$G$2:$G$1001</definedName>
    <definedName name="pledged">Crowdfunding!$E:$E</definedName>
    <definedName name="sback">Crowdfunding!$G$3:$H$997</definedName>
    <definedName name="sbacklist">Summary!$C$3:$C$567</definedName>
    <definedName name="support">Crowdfunding!$H$2:$H$1001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6" l="1"/>
  <c r="M7" i="6"/>
  <c r="L8" i="6"/>
  <c r="L7" i="6"/>
  <c r="K8" i="6"/>
  <c r="J8" i="6"/>
  <c r="K7" i="6"/>
  <c r="J7" i="6"/>
  <c r="O4" i="6"/>
  <c r="O3" i="6"/>
  <c r="N4" i="6"/>
  <c r="N3" i="6"/>
  <c r="M4" i="6"/>
  <c r="M3" i="6"/>
  <c r="L4" i="6"/>
  <c r="L3" i="6"/>
  <c r="K4" i="6"/>
  <c r="K3" i="6"/>
  <c r="J4" i="6"/>
  <c r="J3" i="6"/>
  <c r="E14" i="5"/>
  <c r="D14" i="5"/>
  <c r="C14" i="5"/>
  <c r="E4" i="5"/>
  <c r="E5" i="5"/>
  <c r="E6" i="5"/>
  <c r="E7" i="5"/>
  <c r="E8" i="5"/>
  <c r="E9" i="5"/>
  <c r="E10" i="5"/>
  <c r="E11" i="5"/>
  <c r="E12" i="5"/>
  <c r="E13" i="5"/>
  <c r="E3" i="5"/>
  <c r="D4" i="5"/>
  <c r="D5" i="5"/>
  <c r="D6" i="5"/>
  <c r="D7" i="5"/>
  <c r="D8" i="5"/>
  <c r="D9" i="5"/>
  <c r="D10" i="5"/>
  <c r="D11" i="5"/>
  <c r="D12" i="5"/>
  <c r="D13" i="5"/>
  <c r="D3" i="5"/>
  <c r="C4" i="5"/>
  <c r="C5" i="5"/>
  <c r="C6" i="5"/>
  <c r="C7" i="5"/>
  <c r="C8" i="5"/>
  <c r="C9" i="5"/>
  <c r="C10" i="5"/>
  <c r="C11" i="5"/>
  <c r="C12" i="5"/>
  <c r="C13" i="5"/>
  <c r="C3" i="5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3" i="1"/>
  <c r="R3" i="1"/>
  <c r="R2" i="1"/>
  <c r="Q2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8" i="5" l="1"/>
  <c r="F9" i="5"/>
  <c r="H9" i="5" s="1"/>
  <c r="F13" i="5"/>
  <c r="G13" i="5" s="1"/>
  <c r="F5" i="5"/>
  <c r="I5" i="5" s="1"/>
  <c r="F11" i="5"/>
  <c r="G11" i="5" s="1"/>
  <c r="F10" i="5"/>
  <c r="H10" i="5" s="1"/>
  <c r="F7" i="5"/>
  <c r="G7" i="5" s="1"/>
  <c r="I13" i="5"/>
  <c r="F6" i="5"/>
  <c r="I6" i="5" s="1"/>
  <c r="I11" i="5"/>
  <c r="F4" i="5"/>
  <c r="I4" i="5" s="1"/>
  <c r="I9" i="5"/>
  <c r="H13" i="5"/>
  <c r="H11" i="5"/>
  <c r="F12" i="5"/>
  <c r="H12" i="5" s="1"/>
  <c r="H4" i="5"/>
  <c r="I8" i="5"/>
  <c r="H8" i="5"/>
  <c r="F3" i="5"/>
  <c r="F14" i="5"/>
  <c r="G14" i="5" s="1"/>
  <c r="G9" i="5"/>
  <c r="G8" i="5"/>
  <c r="G5" i="5"/>
  <c r="C16" i="5"/>
  <c r="D16" i="5"/>
  <c r="E16" i="5"/>
  <c r="G10" i="5" l="1"/>
  <c r="G12" i="5"/>
  <c r="H5" i="5"/>
  <c r="H6" i="5"/>
  <c r="I7" i="5"/>
  <c r="I10" i="5"/>
  <c r="I14" i="5"/>
  <c r="H14" i="5"/>
  <c r="H7" i="5"/>
  <c r="G6" i="5"/>
  <c r="F16" i="5"/>
  <c r="I12" i="5"/>
  <c r="G4" i="5"/>
  <c r="I3" i="5"/>
  <c r="G3" i="5"/>
  <c r="H3" i="5"/>
</calcChain>
</file>

<file path=xl/sharedStrings.xml><?xml version="1.0" encoding="utf-8"?>
<sst xmlns="http://schemas.openxmlformats.org/spreadsheetml/2006/main" count="7085" uniqueCount="2132">
  <si>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</si>
  <si>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</si>
  <si>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</si>
  <si>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</si>
  <si>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</si>
  <si>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</si>
  <si>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</si>
  <si>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</si>
  <si>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</si>
  <si>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</si>
  <si>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</si>
  <si>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</si>
  <si>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</si>
  <si>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</si>
  <si>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</si>
  <si>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</si>
  <si>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</si>
  <si>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</si>
  <si>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</si>
  <si>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</si>
  <si>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</si>
  <si>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</si>
  <si>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</si>
  <si>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</si>
  <si>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</si>
  <si>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</si>
  <si>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</si>
  <si>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</si>
  <si>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</si>
  <si>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</si>
  <si>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</si>
  <si>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</si>
  <si>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</si>
  <si>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</si>
  <si>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</si>
  <si>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</si>
  <si>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</si>
  <si>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</si>
  <si>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</si>
  <si>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</si>
  <si>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</si>
  <si>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</si>
  <si>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</si>
  <si>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</si>
  <si>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</si>
  <si>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</si>
  <si>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</si>
  <si>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</si>
  <si>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</si>
  <si>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</si>
  <si>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</si>
  <si>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</si>
  <si>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</si>
  <si>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</si>
  <si>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</si>
  <si>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</si>
  <si>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</si>
  <si>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</si>
  <si>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</si>
  <si>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</si>
  <si>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</si>
  <si>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</si>
  <si>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</si>
  <si>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</si>
  <si>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</si>
  <si>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</si>
  <si>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</si>
  <si>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</si>
  <si>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</si>
  <si>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</si>
  <si>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</si>
  <si>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</si>
  <si>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</si>
  <si>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</si>
  <si>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</si>
  <si>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</si>
  <si>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</si>
  <si>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</si>
  <si>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</si>
  <si>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</si>
  <si>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</si>
  <si>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</si>
  <si>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</si>
  <si>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</si>
  <si>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</si>
  <si>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</si>
  <si>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</si>
  <si>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</si>
  <si>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</si>
  <si>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</si>
  <si>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</si>
  <si>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</si>
  <si>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</si>
  <si>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</si>
  <si>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</si>
  <si>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</si>
  <si>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</si>
  <si>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</si>
  <si>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</si>
  <si>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</si>
  <si>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</si>
  <si>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</si>
  <si>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</si>
  <si>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</si>
  <si>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</si>
  <si>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</si>
  <si>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</si>
  <si>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</si>
  <si>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</si>
  <si>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</si>
  <si>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</si>
  <si>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</si>
  <si>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</si>
  <si>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</si>
  <si>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</si>
  <si>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</si>
  <si>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</si>
  <si>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</si>
  <si>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</si>
  <si>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</si>
  <si>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</si>
  <si>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</si>
  <si>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</si>
  <si>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</si>
  <si>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</si>
  <si>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</si>
  <si>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</si>
  <si>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</si>
  <si>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</si>
  <si>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</si>
  <si>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</si>
  <si>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</si>
  <si>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</si>
  <si>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</si>
  <si>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</si>
  <si>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</si>
  <si>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</si>
  <si>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</si>
  <si>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</si>
  <si>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</si>
  <si>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</si>
  <si>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</si>
  <si>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</si>
  <si>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</si>
  <si>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</si>
  <si>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</si>
  <si>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</si>
  <si>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</si>
  <si>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</si>
  <si>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</si>
  <si>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</si>
  <si>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</si>
  <si>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</si>
  <si>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</si>
  <si>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</si>
  <si>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</si>
  <si>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</si>
  <si>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</si>
  <si>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</si>
  <si>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</si>
  <si>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</si>
  <si>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</si>
  <si>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</si>
  <si>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</si>
  <si>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</si>
  <si>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</si>
  <si>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</si>
  <si>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</si>
  <si>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</si>
  <si>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</si>
  <si>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</si>
  <si>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</si>
  <si>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</si>
  <si>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</si>
  <si>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</si>
  <si>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</si>
  <si>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</si>
  <si>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</si>
  <si>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</si>
  <si>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</si>
  <si>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</si>
  <si>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</si>
  <si>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</si>
  <si>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</si>
  <si>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</si>
  <si>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</si>
  <si>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</si>
  <si>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</si>
  <si>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</si>
  <si>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</si>
  <si>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</si>
  <si>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</si>
  <si>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</si>
  <si>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</si>
  <si>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</si>
  <si>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</si>
  <si>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</si>
  <si>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</si>
  <si>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</si>
  <si>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</si>
  <si>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</si>
  <si>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</si>
  <si>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</si>
  <si>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</si>
  <si>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</si>
  <si>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</si>
  <si>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</si>
  <si>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</si>
  <si>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</si>
  <si>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</si>
  <si>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</si>
  <si>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</si>
  <si>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</si>
  <si>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</si>
  <si>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</si>
  <si>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</si>
  <si>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</si>
  <si>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</si>
  <si>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</si>
  <si>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</si>
  <si>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</si>
  <si>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</si>
  <si>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</si>
  <si>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</si>
  <si>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</si>
  <si>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</si>
  <si>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</si>
  <si>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</si>
  <si>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</si>
  <si>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</si>
  <si>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</si>
  <si>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</si>
  <si>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</si>
  <si>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</si>
  <si>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</si>
  <si>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</si>
  <si>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</si>
  <si>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</si>
  <si>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</si>
  <si>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</si>
  <si>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</si>
  <si>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</si>
  <si>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</si>
  <si>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</si>
  <si>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</si>
  <si>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</si>
  <si>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</si>
  <si>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</si>
  <si>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</si>
  <si>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</si>
  <si>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</si>
  <si>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</si>
  <si>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</si>
  <si>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</si>
  <si>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</si>
  <si>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</si>
  <si>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</si>
  <si>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</si>
  <si>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</si>
  <si>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</si>
  <si>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</si>
  <si>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</si>
  <si>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</si>
  <si>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</si>
  <si>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</si>
  <si>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</si>
  <si>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</si>
  <si>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</si>
  <si>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</si>
  <si>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</si>
  <si>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</si>
  <si>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</si>
  <si>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</si>
  <si>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</si>
  <si>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</si>
  <si>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</si>
  <si>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</si>
  <si>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</si>
  <si>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</si>
  <si>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</si>
  <si>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</si>
  <si>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</si>
  <si>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</si>
  <si>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</si>
  <si>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</si>
  <si>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</si>
  <si>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</si>
  <si>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</si>
  <si>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</si>
  <si>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</si>
  <si>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</si>
  <si>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</si>
  <si>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</si>
  <si>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</si>
  <si>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</si>
  <si>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</si>
  <si>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</si>
  <si>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</si>
  <si>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</si>
  <si>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</si>
  <si>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</si>
  <si>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</si>
  <si>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</si>
  <si>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</si>
  <si>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</si>
  <si>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</si>
  <si>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</si>
  <si>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</si>
  <si>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</si>
  <si>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</si>
  <si>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</si>
  <si>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</si>
  <si>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</si>
  <si>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</si>
  <si>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</si>
  <si>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</si>
  <si>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</si>
  <si>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</si>
  <si>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</si>
  <si>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</si>
  <si>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</si>
  <si>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</si>
  <si>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</si>
  <si>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</si>
  <si>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</si>
  <si>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</si>
  <si>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</si>
  <si>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</si>
  <si>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</si>
  <si>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</si>
  <si>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</si>
  <si>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</si>
  <si>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</si>
  <si>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</si>
  <si>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</si>
  <si>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</si>
  <si>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</si>
  <si>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</si>
  <si>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</si>
  <si>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</si>
  <si>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</si>
  <si>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</si>
  <si>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</si>
  <si>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</si>
  <si>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</si>
  <si>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</si>
  <si>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</si>
  <si>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</si>
  <si>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</si>
  <si>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</si>
  <si>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</si>
  <si>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</si>
  <si>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</si>
  <si>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</si>
  <si>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</si>
  <si>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</si>
  <si>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</si>
  <si>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</si>
  <si>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</si>
  <si>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</si>
  <si>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</si>
  <si>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</si>
  <si>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</si>
  <si>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</si>
  <si>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</si>
  <si>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</si>
  <si>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</si>
  <si>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</si>
  <si>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</si>
  <si>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</si>
  <si>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</si>
  <si>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</si>
  <si>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</si>
  <si>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</si>
  <si>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</si>
  <si>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</si>
  <si>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</si>
  <si>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</si>
  <si>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</si>
  <si>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</si>
  <si>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</si>
  <si>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</si>
  <si>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</si>
  <si>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</si>
  <si>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</si>
  <si>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</si>
  <si>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</si>
  <si>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</si>
  <si>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</si>
  <si>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</si>
  <si>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</si>
  <si>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</si>
  <si>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</si>
  <si>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</si>
  <si>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</si>
  <si>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</si>
  <si>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</si>
  <si>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</si>
  <si>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</si>
  <si>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</si>
  <si>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</si>
  <si>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</si>
  <si>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</si>
  <si>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</si>
  <si>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</si>
  <si>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</si>
  <si>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</si>
  <si>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</si>
  <si>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</si>
  <si>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</si>
  <si>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</si>
  <si>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</si>
  <si>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</si>
  <si>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</si>
  <si>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</si>
  <si>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</si>
  <si>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</si>
  <si>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</si>
  <si>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</si>
  <si>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</si>
  <si>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</si>
  <si>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</si>
  <si>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</si>
  <si>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</si>
  <si>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</si>
  <si>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</si>
  <si>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</si>
  <si>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</si>
  <si>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</si>
  <si>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</si>
  <si>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</si>
  <si>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</si>
  <si>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</si>
  <si>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</si>
  <si>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</si>
  <si>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</si>
  <si>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</si>
  <si>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</si>
  <si>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</si>
  <si>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</si>
  <si>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</si>
  <si>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</si>
  <si>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</si>
  <si>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</si>
  <si>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</si>
  <si>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</si>
  <si>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</si>
  <si>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</si>
  <si>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</si>
  <si>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</si>
  <si>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</si>
  <si>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</si>
  <si>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</si>
  <si>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</si>
  <si>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</si>
  <si>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</si>
  <si>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</si>
  <si>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</si>
  <si>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</si>
  <si>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</si>
  <si>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</si>
  <si>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</si>
  <si>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</si>
  <si>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</si>
  <si>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</si>
  <si>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</si>
  <si>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</si>
  <si>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</si>
  <si>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</si>
  <si>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</si>
  <si>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</si>
  <si>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</si>
  <si>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</si>
  <si>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</si>
  <si>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</si>
  <si>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</si>
  <si>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</si>
  <si>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</si>
  <si>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</si>
  <si>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</si>
  <si>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</si>
  <si>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</si>
  <si>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</si>
  <si>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</si>
  <si>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</si>
  <si>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</si>
  <si>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</si>
  <si>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</si>
  <si>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</si>
  <si>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</si>
  <si>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</si>
  <si>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</si>
  <si>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</si>
  <si>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</si>
  <si>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</si>
  <si>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</si>
  <si>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</si>
  <si>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</si>
  <si>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</si>
  <si>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</si>
  <si>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</si>
  <si>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</si>
  <si>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</si>
  <si>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</si>
  <si>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</si>
  <si>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</si>
  <si>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</si>
  <si>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</si>
  <si>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</si>
  <si>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</si>
  <si>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</si>
  <si>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</si>
  <si>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</si>
  <si>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</si>
  <si>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</si>
  <si>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</si>
  <si>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</si>
  <si>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</si>
  <si>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</si>
  <si>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</si>
  <si>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</si>
  <si>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</si>
  <si>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</si>
  <si>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</si>
  <si>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</si>
  <si>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</si>
  <si>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</si>
  <si>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</si>
  <si>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</si>
  <si>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</si>
  <si>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</si>
  <si>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</si>
  <si>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</si>
  <si>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</si>
  <si>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</si>
  <si>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</si>
  <si>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</si>
  <si>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</si>
  <si>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</si>
  <si>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</si>
  <si>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</si>
  <si>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</si>
  <si>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</si>
  <si>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</si>
  <si>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</si>
  <si>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</si>
  <si>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</si>
  <si>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</si>
  <si>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</si>
  <si>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</si>
  <si>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</si>
  <si>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</si>
  <si>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</si>
  <si>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</si>
  <si>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</si>
  <si>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</si>
  <si>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</si>
  <si>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</si>
  <si>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</si>
  <si>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</si>
  <si>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</si>
  <si>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</si>
  <si>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</si>
  <si>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</si>
  <si>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</si>
  <si>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</si>
  <si>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</si>
  <si>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</si>
  <si>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</si>
  <si>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</si>
  <si>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</si>
  <si>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</si>
  <si>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</si>
  <si>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</si>
  <si>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</si>
  <si>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</si>
  <si>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</si>
  <si>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</si>
  <si>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</si>
  <si>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</si>
  <si>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</si>
  <si>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</si>
  <si>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</si>
  <si>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</si>
  <si>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</si>
  <si>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</si>
  <si>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</si>
  <si>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</si>
  <si>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</si>
  <si>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</si>
  <si>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</si>
  <si>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</si>
  <si>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</si>
  <si>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</si>
  <si>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</si>
  <si>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</si>
  <si>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</si>
  <si>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</si>
  <si>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</si>
  <si>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</si>
  <si>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</si>
  <si>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</si>
  <si>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</si>
  <si>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</si>
  <si>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</si>
  <si>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</si>
  <si>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</si>
  <si>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</si>
  <si>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</si>
  <si>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</si>
  <si>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</si>
  <si>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</si>
  <si>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</si>
  <si>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</si>
  <si>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</si>
  <si>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</si>
  <si>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</si>
  <si>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</si>
  <si>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</si>
  <si>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</si>
  <si>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</si>
  <si>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</si>
  <si>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</si>
  <si>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</si>
  <si>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</si>
  <si>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</si>
  <si>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</si>
  <si>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</si>
  <si>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</si>
  <si>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</si>
  <si>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</si>
  <si>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</si>
  <si>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</si>
  <si>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</si>
  <si>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</si>
  <si>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</si>
  <si>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</si>
  <si>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</si>
  <si>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</si>
  <si>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</si>
  <si>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</si>
  <si>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</si>
  <si>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</si>
  <si>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</si>
  <si>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</si>
  <si>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</si>
  <si>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</si>
  <si>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</si>
  <si>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</si>
  <si>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</si>
  <si>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</si>
  <si>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</si>
  <si>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</si>
  <si>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</si>
  <si>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</si>
  <si>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</si>
  <si>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</si>
  <si>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</si>
  <si>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</si>
  <si>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</si>
  <si>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</si>
  <si>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</si>
  <si>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</si>
  <si>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</si>
  <si>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</si>
  <si>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</si>
  <si>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</si>
  <si>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</si>
  <si>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</si>
  <si>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</si>
  <si>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</si>
  <si>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</si>
  <si>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</si>
  <si>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</si>
  <si>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</si>
  <si>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</si>
  <si>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</si>
  <si>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</si>
  <si>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</si>
  <si>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</si>
  <si>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</si>
  <si>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</si>
  <si>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</si>
  <si>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</si>
  <si>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</si>
  <si>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</si>
  <si>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</si>
  <si>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</si>
  <si>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</si>
  <si>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</si>
  <si>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</si>
  <si>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</si>
  <si>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</si>
  <si>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</si>
  <si>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</si>
  <si>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</si>
  <si>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</si>
  <si>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</si>
  <si>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</si>
  <si>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</si>
  <si>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</si>
  <si>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</si>
  <si>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</si>
  <si>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</si>
  <si>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</si>
  <si>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</si>
  <si>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</si>
  <si>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</si>
  <si>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</si>
  <si>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</si>
  <si>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</si>
  <si>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</si>
  <si>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</si>
  <si>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</si>
  <si>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</si>
  <si>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</si>
  <si>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</si>
  <si>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</si>
  <si>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</si>
  <si>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</si>
  <si>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</si>
  <si>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</si>
  <si>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</si>
  <si>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</si>
  <si>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</si>
  <si>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</si>
  <si>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</si>
  <si>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</si>
  <si>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</si>
  <si>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</si>
  <si>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</si>
  <si>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</si>
  <si>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</si>
  <si>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</si>
  <si>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</si>
  <si>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</si>
  <si>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</si>
  <si>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</si>
  <si>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</si>
  <si>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</si>
  <si>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</si>
  <si>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</si>
  <si>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</si>
  <si>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</si>
  <si>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</si>
  <si>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</si>
  <si>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</si>
  <si>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</si>
  <si>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</si>
  <si>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</si>
  <si>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</si>
  <si>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</si>
  <si>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</si>
  <si>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</si>
  <si>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</si>
  <si>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</si>
  <si>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</si>
  <si>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</si>
  <si>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</si>
  <si>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</si>
  <si>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</si>
  <si>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</si>
  <si>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</si>
  <si>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</si>
  <si>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</si>
  <si>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</si>
  <si>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</si>
  <si>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</si>
  <si>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</si>
  <si>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</si>
  <si>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</si>
  <si>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</si>
  <si>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</si>
  <si>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</si>
  <si>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</si>
  <si>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</si>
  <si>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</si>
  <si>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</si>
  <si>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</si>
  <si>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</si>
  <si>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</si>
  <si>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</si>
  <si>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</si>
  <si>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</si>
  <si>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</si>
  <si>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</si>
  <si>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</si>
  <si>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</si>
  <si>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</si>
  <si>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</si>
  <si>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</si>
  <si>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</si>
  <si>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</si>
  <si>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</si>
  <si>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</si>
  <si>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</si>
  <si>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</si>
  <si>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</si>
  <si>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</si>
  <si>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</si>
  <si>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</si>
  <si>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</si>
  <si>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</si>
  <si>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</si>
  <si>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</si>
  <si>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</si>
  <si>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</si>
  <si>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</si>
  <si>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</si>
  <si>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</si>
  <si>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</si>
  <si>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</si>
  <si>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</si>
  <si>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</si>
  <si>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</si>
  <si>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</si>
  <si>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</si>
  <si>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</si>
  <si>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</si>
  <si>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</si>
  <si>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</si>
  <si>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</si>
  <si>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</si>
  <si>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</si>
  <si>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</si>
  <si>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</si>
  <si>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</si>
  <si>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</si>
  <si>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</si>
  <si>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</si>
  <si>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</si>
  <si>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</si>
  <si>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</si>
  <si>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</si>
  <si>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</si>
  <si>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</si>
  <si>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</si>
  <si>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</si>
  <si>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</si>
  <si>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</si>
  <si>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</si>
  <si>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</si>
  <si>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</si>
  <si>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</si>
  <si>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</si>
  <si>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</si>
  <si>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</si>
  <si>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</si>
  <si>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</si>
  <si>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</si>
  <si>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</si>
  <si>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</si>
  <si>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</si>
  <si>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</si>
  <si>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</si>
  <si>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</si>
  <si>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</si>
  <si>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</si>
  <si>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</si>
  <si>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</si>
  <si>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</si>
  <si>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</si>
  <si>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</si>
  <si>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</si>
  <si>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</si>
  <si>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</si>
  <si>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</si>
  <si>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</si>
  <si>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</si>
  <si>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</si>
  <si>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</si>
  <si>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</si>
  <si>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</si>
  <si>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</si>
  <si>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</si>
  <si>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</si>
  <si>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</si>
  <si>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</si>
  <si>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</si>
  <si>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</si>
  <si>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</si>
  <si>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</si>
  <si>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</si>
  <si>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</si>
  <si>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</si>
  <si>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</si>
  <si>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</si>
  <si>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</si>
  <si>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</si>
  <si>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</si>
  <si>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</si>
  <si>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</si>
  <si>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</si>
  <si>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</si>
  <si>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</si>
  <si>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</si>
  <si>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</si>
  <si>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</si>
  <si>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</si>
  <si>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</si>
  <si>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</si>
  <si>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</si>
  <si>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</si>
  <si>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</si>
  <si>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</si>
  <si>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</si>
  <si>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</si>
  <si>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</si>
  <si>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</si>
  <si>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</si>
  <si>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</si>
  <si>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</si>
  <si>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</si>
  <si>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</si>
  <si>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</si>
  <si>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</si>
  <si>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</si>
  <si>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</si>
  <si>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</si>
  <si>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</si>
  <si>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</si>
  <si>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</si>
  <si>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</si>
  <si>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</si>
  <si>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</si>
  <si>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</si>
  <si>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</si>
  <si>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</si>
  <si>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</si>
  <si>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</si>
  <si>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</si>
  <si>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</si>
  <si>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</si>
  <si>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</si>
  <si>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</si>
  <si>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</si>
  <si>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</si>
  <si>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</si>
  <si>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</si>
  <si>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</si>
  <si>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</si>
  <si>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</si>
  <si>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</si>
  <si>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</si>
  <si>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</si>
  <si>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</si>
  <si>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</si>
  <si>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</si>
  <si>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</si>
  <si>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</si>
  <si>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</si>
  <si>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</si>
  <si>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</si>
  <si>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</si>
  <si>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</si>
  <si>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</si>
  <si>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</si>
  <si>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</si>
  <si>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</si>
  <si>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</si>
  <si>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</si>
  <si>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</si>
  <si>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</si>
  <si>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</si>
  <si>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</si>
  <si>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</si>
  <si>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</si>
  <si>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</si>
  <si>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</si>
  <si>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</si>
  <si>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</si>
  <si>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</si>
  <si>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</si>
  <si>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</si>
  <si>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</si>
  <si>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</si>
  <si>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</si>
  <si>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</si>
  <si>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</si>
  <si>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</si>
  <si>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</si>
  <si>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</si>
  <si>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</si>
  <si>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</si>
  <si>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</si>
  <si>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</si>
  <si>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</si>
  <si>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</si>
  <si>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</si>
  <si>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</si>
  <si>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</si>
  <si>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</si>
  <si>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</si>
  <si>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</si>
  <si>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</si>
  <si>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</si>
  <si>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</si>
  <si>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</si>
  <si>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</si>
  <si>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</si>
  <si>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</si>
  <si>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</si>
  <si>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</si>
  <si>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</si>
  <si>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</si>
  <si>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</si>
  <si>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</si>
  <si>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</si>
  <si>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</si>
  <si>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</si>
  <si>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</si>
  <si>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</si>
  <si>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</si>
  <si>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</si>
  <si>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</si>
  <si>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</si>
  <si>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</si>
  <si>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</si>
  <si>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</si>
  <si>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</si>
  <si>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</si>
  <si>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</si>
  <si>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</si>
  <si>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</si>
  <si>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</si>
  <si>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</si>
  <si>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</si>
  <si>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</si>
  <si>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</si>
  <si>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</si>
  <si>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</si>
  <si>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</si>
  <si>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</si>
  <si>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</si>
  <si>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</si>
  <si>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</si>
  <si>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</si>
  <si>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</si>
  <si>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</si>
  <si>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</si>
  <si>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</si>
  <si>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</si>
  <si>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</si>
  <si>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</si>
  <si>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</si>
  <si>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</si>
  <si>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</si>
  <si>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</si>
  <si>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</si>
  <si>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</si>
  <si>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</si>
  <si>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</si>
  <si>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</si>
  <si>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</si>
  <si>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</si>
  <si>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</si>
  <si>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</si>
  <si>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</si>
  <si>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</si>
  <si>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</si>
  <si>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</si>
  <si>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</si>
  <si>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</si>
  <si>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</si>
  <si>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</si>
  <si>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</si>
  <si>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</si>
  <si>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</si>
  <si>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</si>
  <si>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</si>
  <si>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</si>
  <si>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</si>
  <si>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</si>
  <si>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</si>
  <si>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</si>
  <si>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</si>
  <si>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</si>
  <si>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</si>
  <si>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</si>
  <si>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</si>
  <si>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</si>
  <si>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</si>
  <si>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</si>
  <si>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</si>
  <si>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</si>
  <si>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</si>
  <si>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</si>
  <si>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</si>
  <si>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</si>
  <si>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</si>
  <si>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</si>
  <si>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</si>
  <si>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</si>
  <si>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</si>
  <si>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</si>
  <si>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</si>
  <si>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</si>
  <si>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</si>
  <si>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</si>
  <si>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</si>
  <si>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</si>
  <si>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</si>
  <si>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</si>
  <si>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</si>
  <si>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</si>
  <si>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</si>
  <si>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</si>
  <si>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</si>
  <si>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</si>
  <si>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</si>
  <si>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</si>
  <si>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</si>
  <si>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</si>
  <si>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</si>
  <si>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</si>
  <si>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</si>
  <si>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</si>
  <si>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</si>
  <si>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</si>
  <si>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</si>
  <si>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</si>
  <si>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</si>
  <si>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</si>
  <si>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</si>
  <si>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</si>
  <si>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</si>
  <si>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</si>
  <si>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</si>
  <si>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</si>
  <si>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</si>
  <si>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</si>
  <si>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</si>
  <si>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</si>
  <si>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</si>
  <si>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</si>
  <si>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</si>
  <si>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</si>
  <si>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</si>
  <si>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</si>
  <si>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</si>
  <si>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</si>
  <si>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</si>
  <si>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</si>
  <si>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</si>
  <si>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</si>
  <si>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</si>
  <si>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</si>
  <si>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</si>
  <si>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</si>
  <si>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</si>
  <si>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</si>
  <si>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</si>
  <si>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</si>
  <si>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</si>
  <si>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</si>
  <si>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</si>
  <si>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</si>
  <si>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</si>
  <si>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</si>
  <si>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</si>
  <si>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</si>
  <si>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</si>
  <si>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</si>
  <si>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</si>
  <si>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</si>
  <si>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</si>
  <si>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</si>
  <si>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</si>
  <si>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</si>
  <si>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</si>
  <si>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</si>
  <si>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</si>
  <si>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</si>
  <si>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</si>
  <si>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</si>
  <si>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</si>
  <si>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</si>
  <si>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</si>
  <si>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</si>
  <si>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</si>
  <si>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</si>
  <si>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</si>
  <si>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</si>
  <si>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</si>
  <si>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</si>
  <si>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</si>
  <si>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</si>
  <si>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</si>
  <si>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</si>
  <si>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</si>
  <si>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</si>
  <si>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</si>
  <si>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</si>
  <si>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</si>
  <si>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</si>
  <si>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</si>
  <si>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</si>
  <si>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</si>
  <si>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</si>
  <si>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</si>
  <si>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</si>
  <si>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</si>
  <si>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</si>
  <si>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</si>
  <si>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</si>
  <si>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</si>
  <si>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</si>
  <si>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</si>
  <si>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</si>
  <si>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</si>
  <si>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</si>
  <si>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</si>
  <si>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</si>
  <si>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</si>
  <si>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</si>
  <si>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</si>
  <si>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</si>
  <si>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</si>
  <si>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</si>
  <si>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</si>
  <si>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</si>
  <si>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</si>
  <si>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</si>
  <si>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</si>
  <si>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</si>
  <si>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</si>
  <si>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</si>
  <si>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</si>
  <si>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</si>
  <si>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</si>
  <si>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</si>
  <si>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</si>
  <si>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</si>
  <si>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</si>
  <si>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</si>
  <si>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</si>
  <si>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</si>
  <si>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</si>
  <si>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</si>
  <si>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</si>
  <si>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</si>
  <si>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</si>
  <si>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</si>
  <si>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</si>
  <si>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</si>
  <si>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</si>
  <si>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</si>
  <si>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</si>
  <si>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</si>
  <si>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</si>
  <si>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</si>
  <si>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</si>
  <si>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</si>
  <si>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</si>
  <si>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</si>
  <si>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</si>
  <si>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</si>
  <si>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</si>
  <si>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</si>
  <si>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</si>
  <si>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</si>
  <si>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</si>
  <si>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</si>
  <si>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</si>
  <si>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</si>
  <si>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</si>
  <si>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</si>
  <si>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</si>
  <si>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</si>
  <si>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</si>
  <si>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</si>
  <si>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</si>
  <si>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</si>
  <si>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</si>
  <si>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</si>
  <si>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</si>
  <si>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</si>
  <si>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</si>
  <si>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</si>
  <si>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</si>
  <si>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</si>
  <si>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</si>
  <si>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</si>
  <si>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</si>
  <si>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</si>
  <si>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</si>
  <si>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</si>
  <si>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</si>
  <si>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</si>
  <si>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</si>
  <si>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</si>
  <si>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</si>
  <si>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</si>
  <si>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</si>
  <si>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</si>
  <si>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</si>
  <si>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</si>
  <si>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</si>
  <si>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</si>
  <si>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</si>
  <si>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</si>
  <si>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</si>
  <si>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</si>
  <si>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</si>
  <si>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</si>
  <si>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</si>
  <si>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</si>
  <si>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</si>
  <si>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</si>
  <si>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</si>
  <si>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</si>
  <si>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</si>
  <si>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</si>
  <si>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</si>
  <si>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</si>
  <si>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</si>
  <si>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</si>
  <si>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</si>
  <si>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</si>
  <si>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</si>
  <si>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</si>
  <si>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</si>
  <si>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</si>
  <si>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</si>
  <si>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</si>
  <si>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</si>
  <si>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</si>
  <si>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</si>
  <si>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</si>
  <si>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</si>
  <si>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</si>
  <si>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</si>
  <si>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</si>
  <si>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</si>
  <si>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</si>
  <si>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</si>
  <si>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</si>
  <si>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</si>
  <si>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</si>
  <si>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</si>
  <si>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</si>
  <si>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</si>
  <si>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</si>
  <si>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</si>
  <si>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</si>
  <si>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</si>
  <si>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</si>
  <si>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</si>
  <si>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</si>
  <si>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</si>
  <si>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</si>
  <si>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</si>
  <si>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</si>
  <si>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</si>
  <si>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</si>
  <si>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</si>
  <si>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</si>
  <si>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</si>
  <si>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</si>
  <si>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</si>
  <si>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</si>
  <si>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</si>
  <si>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</si>
  <si>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</si>
  <si>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</si>
  <si>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</si>
  <si>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</si>
  <si>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</si>
  <si>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</si>
  <si>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</si>
  <si>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</si>
  <si>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</si>
  <si>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</si>
  <si>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</si>
  <si>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</si>
  <si>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</si>
  <si>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</si>
  <si>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</si>
  <si>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</si>
  <si>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</si>
  <si>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</si>
  <si>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</si>
  <si>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</si>
  <si>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</si>
  <si>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</si>
  <si>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</si>
  <si>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</si>
  <si>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</si>
  <si>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</si>
  <si>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</si>
  <si>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</si>
  <si>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</si>
  <si>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</si>
  <si>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</si>
  <si>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</si>
  <si>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</si>
  <si>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</si>
  <si>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</si>
  <si>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</si>
  <si>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</si>
  <si>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</si>
  <si>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</si>
  <si>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</si>
  <si>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</si>
  <si>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</si>
  <si>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</si>
  <si>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</si>
  <si>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</si>
  <si>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</si>
  <si>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</si>
  <si>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</si>
  <si>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</si>
  <si>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</si>
  <si>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</si>
  <si>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</si>
  <si>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</si>
  <si>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</si>
  <si>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</si>
  <si>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</si>
  <si>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</si>
  <si>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</si>
  <si>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</si>
  <si>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</si>
  <si>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</si>
  <si>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</si>
  <si>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</si>
  <si>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</si>
  <si>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</si>
  <si>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</si>
  <si>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</si>
  <si>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</si>
  <si>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</si>
  <si>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</si>
  <si>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</si>
  <si>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</si>
  <si>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</si>
  <si>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</si>
  <si>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</si>
  <si>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</si>
  <si>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</si>
  <si>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</si>
  <si>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</si>
  <si>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</si>
  <si>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</si>
  <si>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</si>
  <si>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</si>
  <si>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</si>
  <si>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</si>
  <si>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</si>
  <si>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</si>
  <si>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</si>
  <si>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</si>
  <si>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</si>
  <si>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</si>
  <si>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</si>
  <si>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</si>
  <si>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</si>
  <si>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</si>
  <si>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</si>
  <si>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</si>
  <si>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</si>
  <si>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</si>
  <si>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</si>
  <si>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</si>
  <si>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</si>
  <si>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</si>
  <si>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</si>
  <si>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</si>
  <si>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</si>
  <si>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</si>
  <si>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</si>
  <si>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</si>
  <si>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</si>
  <si>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</si>
  <si>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</si>
  <si>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</si>
  <si>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</si>
  <si>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</si>
  <si>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</si>
  <si>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</si>
  <si>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</si>
  <si>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</si>
  <si>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</si>
  <si>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</si>
  <si>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</si>
  <si>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</si>
  <si>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</si>
  <si>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</si>
  <si>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</si>
  <si>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</si>
  <si>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</si>
  <si>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</si>
  <si>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</si>
  <si>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</si>
  <si>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</si>
  <si>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</si>
  <si>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</si>
  <si>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</si>
  <si>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</si>
  <si>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</si>
  <si>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</si>
  <si>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</si>
  <si>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</si>
  <si>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</si>
  <si>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</si>
  <si>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</si>
  <si>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</si>
  <si>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</si>
  <si>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</si>
  <si>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</si>
  <si>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</si>
  <si>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</si>
  <si>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</si>
  <si>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</si>
  <si>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</si>
  <si>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</si>
  <si>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</si>
  <si>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</si>
  <si>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</si>
  <si>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</si>
  <si>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</si>
  <si>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</si>
  <si>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</si>
  <si>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</si>
  <si>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</si>
  <si>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</si>
  <si>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</si>
  <si>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</si>
  <si>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</si>
  <si>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</si>
  <si>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</si>
  <si>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</si>
  <si>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</si>
  <si>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</si>
  <si>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</si>
  <si>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</si>
  <si>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</si>
  <si>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</si>
  <si>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</si>
  <si>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</si>
  <si>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</si>
  <si>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</si>
  <si>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</si>
  <si>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</si>
  <si>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</si>
  <si>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</si>
  <si>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</si>
  <si>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</si>
  <si>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</si>
  <si>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</si>
  <si>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</si>
  <si>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</si>
  <si>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</si>
  <si>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</si>
  <si>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</si>
  <si>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</si>
  <si>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</si>
  <si>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</si>
  <si>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</si>
  <si>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</si>
  <si>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</si>
  <si>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</si>
  <si>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</si>
  <si>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</si>
  <si>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</si>
  <si>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</si>
  <si>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</si>
  <si>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</si>
  <si>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</si>
  <si>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</si>
  <si>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</si>
  <si>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</si>
  <si>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</si>
  <si>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</si>
  <si>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</si>
  <si>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</si>
  <si>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</si>
  <si>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</si>
  <si>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</si>
  <si>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</si>
  <si>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</si>
  <si>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</si>
  <si>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</si>
  <si>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</si>
  <si>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</si>
  <si>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</si>
  <si>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</si>
  <si>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</si>
  <si>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</si>
  <si>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</si>
  <si>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</si>
  <si>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</si>
  <si>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</si>
  <si>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</si>
  <si>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</si>
  <si>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</si>
  <si>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</si>
  <si>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</si>
  <si>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</si>
  <si>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</si>
  <si>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</si>
  <si>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</si>
  <si>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</si>
  <si>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</si>
  <si>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</si>
  <si>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</si>
  <si>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</si>
  <si>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</si>
  <si>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</si>
  <si>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</si>
  <si>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</si>
  <si>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</si>
  <si>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</si>
  <si>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</si>
  <si>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</si>
  <si>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</si>
  <si>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</si>
  <si>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</si>
  <si>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</si>
  <si>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</si>
  <si>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</si>
  <si>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</si>
  <si>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</si>
  <si>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</si>
  <si>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</si>
  <si>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</si>
  <si>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</si>
  <si>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</si>
  <si>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</si>
  <si>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</si>
  <si>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</si>
  <si>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</si>
  <si>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</si>
  <si>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</si>
  <si>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</si>
  <si>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</si>
  <si>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</si>
  <si>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</si>
  <si>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</si>
  <si>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</si>
  <si>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</si>
  <si>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</si>
  <si>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</si>
  <si>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</si>
  <si>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</si>
  <si>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</si>
  <si>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</si>
  <si>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</si>
  <si>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</si>
  <si>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</si>
  <si>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</si>
  <si>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</si>
  <si>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</si>
  <si>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</si>
  <si>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</si>
  <si>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</si>
  <si>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</si>
  <si>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</si>
  <si>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</si>
  <si>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</si>
  <si>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</si>
  <si>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</si>
  <si>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</si>
  <si>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</si>
  <si>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</si>
  <si>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</si>
  <si>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</si>
  <si>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</si>
  <si>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</si>
  <si>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</si>
  <si>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</si>
  <si>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</si>
  <si>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</si>
  <si>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</si>
  <si>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</si>
  <si>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</si>
  <si>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</si>
  <si>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</si>
  <si>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</si>
  <si>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</si>
  <si>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</si>
  <si>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</si>
  <si>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</si>
  <si>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</si>
  <si>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</si>
  <si>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</si>
  <si>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</si>
  <si>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</si>
  <si>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</si>
  <si>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</si>
  <si>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</si>
  <si>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</si>
  <si>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</si>
  <si>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</si>
  <si>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</si>
  <si>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</si>
  <si>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</si>
  <si>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</si>
  <si>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</si>
  <si>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</si>
  <si>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</si>
  <si>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</si>
  <si>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</si>
  <si>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</si>
  <si>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</si>
  <si>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</si>
  <si>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</si>
  <si>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</si>
  <si>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</si>
  <si>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</si>
  <si>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</si>
  <si>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</si>
  <si>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</si>
  <si>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</si>
  <si>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</si>
  <si>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</si>
  <si>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</si>
  <si>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</si>
  <si>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</si>
  <si>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</si>
  <si>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</si>
  <si>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</si>
  <si>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</si>
  <si>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</si>
  <si>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</si>
  <si>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</si>
  <si>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</si>
  <si>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</si>
  <si>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</si>
  <si>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</si>
  <si>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</si>
  <si>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</si>
  <si>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</si>
  <si>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</si>
  <si>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</si>
  <si>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</si>
  <si>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</si>
  <si>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</si>
  <si>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</si>
  <si>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</si>
  <si>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</si>
  <si>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</si>
  <si>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</si>
  <si>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</si>
  <si>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</si>
  <si>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</si>
  <si>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</si>
  <si>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</si>
  <si>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</si>
  <si>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</si>
  <si>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</si>
  <si>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</si>
  <si>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</si>
  <si>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</si>
  <si>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</si>
  <si>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</si>
  <si>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</si>
  <si>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</si>
  <si>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</si>
  <si>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</si>
  <si>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</si>
  <si>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</si>
  <si>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</si>
  <si>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</si>
  <si>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</si>
  <si>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</si>
  <si>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</si>
  <si>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</si>
  <si>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</si>
  <si>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</si>
  <si>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</si>
  <si>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</si>
  <si>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</si>
  <si>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</si>
  <si>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</si>
  <si>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</si>
  <si>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</si>
  <si>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</si>
  <si>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</si>
  <si>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</si>
  <si>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</si>
  <si>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</si>
  <si>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</si>
  <si>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</si>
  <si>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</si>
  <si>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</si>
  <si>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</si>
  <si>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</si>
  <si>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</si>
  <si>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</si>
  <si>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</si>
  <si>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</si>
  <si>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</si>
  <si>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</si>
  <si>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</si>
  <si>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</si>
  <si>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</si>
  <si>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</si>
  <si>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</si>
  <si>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</si>
  <si>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</si>
  <si>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</si>
  <si>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</si>
  <si>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</si>
  <si>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</si>
  <si>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</si>
  <si>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</si>
  <si>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</si>
  <si>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</si>
  <si>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</si>
  <si>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</si>
  <si>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</si>
  <si>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</si>
  <si>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</si>
  <si>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</si>
  <si>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</si>
  <si>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</si>
  <si>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</si>
  <si>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</si>
  <si>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</si>
  <si>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</si>
  <si>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</si>
  <si>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</si>
  <si>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</si>
  <si>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</si>
  <si>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</si>
  <si>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</si>
  <si>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</si>
  <si>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</si>
  <si>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</si>
  <si>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</si>
  <si>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</si>
  <si>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</si>
  <si>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</si>
  <si>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</si>
  <si>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</si>
  <si>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</si>
  <si>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</si>
  <si>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</si>
  <si>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</si>
  <si>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</si>
  <si>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</si>
  <si>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</si>
  <si>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</si>
  <si>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</si>
  <si>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</si>
  <si>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</si>
  <si>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</si>
  <si>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</si>
  <si>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</si>
  <si>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</si>
  <si>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</si>
  <si>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</si>
  <si>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</si>
  <si>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</si>
  <si>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</si>
  <si>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</si>
  <si>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</si>
  <si>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</si>
  <si>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</si>
  <si>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</si>
  <si>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</si>
  <si>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</si>
  <si>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</si>
  <si>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</si>
  <si>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</si>
  <si>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</si>
  <si>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</si>
  <si>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</si>
  <si>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</si>
  <si>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</si>
  <si>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</si>
  <si>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</si>
  <si>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</si>
  <si>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</si>
  <si>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</si>
  <si>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</si>
  <si>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</si>
  <si>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</si>
  <si>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</si>
  <si>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</si>
  <si>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</si>
  <si>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</si>
  <si>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</si>
  <si>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</si>
  <si>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</si>
  <si>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</si>
  <si>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</si>
  <si>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</si>
  <si>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</si>
  <si>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</si>
  <si>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</si>
  <si>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</si>
  <si>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</si>
  <si>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</si>
  <si>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</si>
  <si>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</si>
  <si>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</si>
  <si>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</si>
  <si>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</si>
  <si>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</si>
  <si>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</si>
  <si>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</si>
  <si>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</si>
  <si>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</si>
  <si>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</si>
  <si>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</si>
  <si>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</si>
  <si>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</si>
  <si>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</si>
  <si>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</si>
  <si>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</si>
  <si>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</si>
  <si>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</si>
  <si>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</si>
  <si>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</si>
  <si>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</si>
  <si>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</si>
  <si>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</si>
  <si>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</si>
  <si>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</si>
  <si>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</si>
  <si>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</si>
  <si>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</si>
  <si>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</si>
  <si>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</si>
  <si>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</si>
  <si>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</si>
  <si>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</si>
  <si>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</si>
  <si>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</si>
  <si>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</si>
  <si>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</si>
  <si>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</si>
  <si>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</si>
  <si>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</si>
  <si>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</si>
  <si>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</si>
  <si>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</si>
  <si>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</si>
  <si>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</si>
  <si>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</si>
  <si>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</si>
  <si>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</si>
  <si>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</si>
  <si>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</si>
  <si>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</si>
  <si>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</si>
  <si>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</si>
  <si>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</si>
  <si>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</si>
  <si>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</si>
  <si>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</si>
  <si>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</si>
  <si>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</si>
  <si>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</si>
  <si>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</si>
  <si>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</si>
  <si>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</si>
  <si>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</si>
  <si>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</si>
  <si>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</si>
  <si>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</si>
  <si>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</si>
  <si>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</si>
  <si>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</si>
  <si>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</si>
  <si>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</si>
  <si>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</si>
  <si>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</si>
  <si>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</si>
  <si>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</si>
  <si>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</si>
  <si>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</si>
  <si>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</si>
  <si>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</si>
  <si>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</si>
  <si>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</si>
  <si>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</si>
  <si>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</si>
  <si>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</si>
  <si>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</si>
  <si>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</si>
  <si>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</si>
  <si>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</si>
  <si>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</si>
  <si>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</si>
  <si>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</si>
  <si>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</si>
  <si>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</si>
  <si>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</si>
  <si>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</si>
  <si>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</si>
  <si>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</si>
  <si>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</si>
  <si>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</si>
  <si>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</si>
  <si>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</si>
  <si>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</si>
  <si>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</si>
  <si>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</si>
  <si>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</si>
  <si>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</si>
  <si>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</si>
  <si>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</si>
  <si>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</si>
  <si>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</si>
  <si>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</si>
  <si>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</si>
  <si>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</si>
  <si>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</si>
  <si>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</si>
  <si>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</si>
  <si>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</si>
  <si>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</si>
  <si>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</si>
  <si>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</si>
  <si>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</si>
  <si>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</si>
  <si>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</si>
  <si>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</si>
  <si>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</si>
  <si>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</si>
  <si>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</si>
  <si>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</si>
  <si>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</si>
  <si>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</si>
  <si>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</si>
  <si>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</si>
  <si>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</si>
  <si>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</si>
  <si>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</si>
  <si>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</si>
  <si>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</si>
  <si>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</si>
  <si>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</si>
  <si>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</si>
  <si>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</si>
  <si>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</si>
  <si>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</si>
  <si>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</si>
  <si>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</si>
  <si>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</si>
  <si>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</si>
  <si>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</si>
  <si>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Column Labels</t>
  </si>
  <si>
    <t>journalism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</si>
  <si>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</si>
  <si>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</si>
  <si>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</si>
  <si>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</si>
  <si>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</si>
  <si>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</si>
  <si>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</si>
  <si>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</si>
  <si>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</si>
  <si>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</si>
  <si>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</si>
  <si>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</si>
  <si>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</si>
  <si>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</si>
  <si>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</si>
  <si>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</si>
  <si>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</si>
  <si>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</si>
  <si>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</si>
  <si>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</si>
  <si>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</si>
  <si>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</si>
  <si>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</si>
  <si>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</si>
  <si>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</si>
  <si>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</si>
  <si>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</si>
  <si>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</si>
  <si>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</si>
  <si>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</si>
  <si>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</si>
  <si>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</si>
  <si>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</si>
  <si>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</si>
  <si>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</si>
  <si>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</si>
  <si>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</si>
  <si>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</si>
  <si>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</si>
  <si>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</si>
  <si>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</si>
  <si>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</si>
  <si>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</si>
  <si>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</si>
  <si>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</si>
  <si>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</si>
  <si>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 Range</t>
  </si>
  <si>
    <t>&gt;=1000</t>
  </si>
  <si>
    <t>&gt;=5000</t>
  </si>
  <si>
    <t>&lt;=999</t>
  </si>
  <si>
    <t>&lt;=4999</t>
  </si>
  <si>
    <t>&lt;=9999</t>
  </si>
  <si>
    <t>&lt;=14999</t>
  </si>
  <si>
    <t>&lt;=19999</t>
  </si>
  <si>
    <t>&lt;=24999</t>
  </si>
  <si>
    <t>&lt;=34999</t>
  </si>
  <si>
    <t>&lt;=39999</t>
  </si>
  <si>
    <t>&lt;=44999</t>
  </si>
  <si>
    <t>&lt;=49999</t>
  </si>
  <si>
    <t>&lt;=29999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</si>
  <si>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</si>
  <si>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</si>
  <si>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</si>
  <si>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</si>
  <si>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</si>
  <si>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</si>
  <si>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</si>
  <si>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</si>
  <si>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&gt;=50000</t>
  </si>
  <si>
    <t>Total</t>
  </si>
  <si>
    <t>&gt;=0</t>
  </si>
  <si>
    <t>Outcome</t>
  </si>
  <si>
    <t>Mean</t>
  </si>
  <si>
    <t>Median</t>
  </si>
  <si>
    <t>Min</t>
  </si>
  <si>
    <t>Max</t>
  </si>
  <si>
    <t>Var</t>
  </si>
  <si>
    <t>Std. Dev.</t>
  </si>
  <si>
    <t>95% range</t>
  </si>
  <si>
    <t>lower bound</t>
  </si>
  <si>
    <t>upper bound</t>
  </si>
  <si>
    <t>count within range</t>
  </si>
  <si>
    <t>percent in range</t>
  </si>
  <si>
    <t>Mean is better to use, as the data follows a roughly normal distribution, proven by fitting 95% of observations within 2 standard deviations of the mean</t>
  </si>
  <si>
    <t>There is a higher varience in the successful campaigns, as not only are there more values, but the range between min and max is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</si>
</sst>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per cat!PivotTable1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per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5-4574-B2D8-283EA09FE0D5}"/>
            </c:ext>
          </c:extLst>
        </c:ser>
        <c:ser>
          <c:idx val="1"/>
          <c:order val="1"/>
          <c:tx>
            <c:strRef>
              <c:f>'Pivot per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per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5-4574-B2D8-283EA09FE0D5}"/>
            </c:ext>
          </c:extLst>
        </c:ser>
        <c:ser>
          <c:idx val="2"/>
          <c:order val="2"/>
          <c:tx>
            <c:strRef>
              <c:f>'Pivot per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per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5-4574-B2D8-283EA09FE0D5}"/>
            </c:ext>
          </c:extLst>
        </c:ser>
        <c:ser>
          <c:idx val="3"/>
          <c:order val="3"/>
          <c:tx>
            <c:strRef>
              <c:f>'Pivot per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per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5-4574-B2D8-283EA09F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418544"/>
        <c:axId val="330631552"/>
      </c:barChart>
      <c:catAx>
        <c:axId val="330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31552"/>
        <c:crosses val="autoZero"/>
        <c:auto val="1"/>
        <c:lblAlgn val="ctr"/>
        <c:lblOffset val="100"/>
        <c:noMultiLvlLbl val="0"/>
      </c:catAx>
      <c:valAx>
        <c:axId val="3306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[CrowdfundingBook.xlsx]Pivot per sub!PivotTable1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per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F-41DA-A613-5D4D01E6AB25}"/>
            </c:ext>
          </c:extLst>
        </c:ser>
        <c:ser>
          <c:idx val="1"/>
          <c:order val="1"/>
          <c:tx>
            <c:strRef>
              <c:f>'Pivot per 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per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F-41DA-A613-5D4D01E6AB25}"/>
            </c:ext>
          </c:extLst>
        </c:ser>
        <c:ser>
          <c:idx val="2"/>
          <c:order val="2"/>
          <c:tx>
            <c:strRef>
              <c:f>'Pivot per 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per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F-41DA-A613-5D4D01E6AB25}"/>
            </c:ext>
          </c:extLst>
        </c:ser>
        <c:ser>
          <c:idx val="3"/>
          <c:order val="3"/>
          <c:tx>
            <c:strRef>
              <c:f>'Pivot per 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per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F-41DA-A613-5D4D01E6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356288"/>
        <c:axId val="320479104"/>
      </c:barChart>
      <c:catAx>
        <c:axId val="4753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79104"/>
        <c:crosses val="autoZero"/>
        <c:auto val="1"/>
        <c:lblAlgn val="ctr"/>
        <c:lblOffset val="100"/>
        <c:noMultiLvlLbl val="0"/>
      </c:catAx>
      <c:valAx>
        <c:axId val="3204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Dates!PivotTable3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4-462E-907F-5C90ED8D98FF}"/>
            </c:ext>
          </c:extLst>
        </c:ser>
        <c:ser>
          <c:idx val="1"/>
          <c:order val="1"/>
          <c:tx>
            <c:strRef>
              <c:f>'Pivot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4-462E-907F-5C90ED8D98FF}"/>
            </c:ext>
          </c:extLst>
        </c:ser>
        <c:ser>
          <c:idx val="2"/>
          <c:order val="2"/>
          <c:tx>
            <c:strRef>
              <c:f>'Pivot Dates'!$D$4:$D$5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4-462E-907F-5C90ED8D98FF}"/>
            </c:ext>
          </c:extLst>
        </c:ser>
        <c:ser>
          <c:idx val="3"/>
          <c:order val="3"/>
          <c:tx>
            <c:strRef>
              <c:f>'Pivot 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4-462E-907F-5C90ED8D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0960"/>
        <c:axId val="201223248"/>
      </c:lineChart>
      <c:catAx>
        <c:axId val="1966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3248"/>
        <c:crosses val="autoZero"/>
        <c:auto val="1"/>
        <c:lblAlgn val="ctr"/>
        <c:lblOffset val="100"/>
        <c:noMultiLvlLbl val="0"/>
      </c:catAx>
      <c:valAx>
        <c:axId val="2012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Catagory Percent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Value'!$G$2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 Value'!$A$3:$A$14</c:f>
              <c:strCache>
                <c:ptCount val="12"/>
                <c:pt idx="0">
                  <c:v>&gt;=0</c:v>
                </c:pt>
                <c:pt idx="1">
                  <c:v>&gt;=1000</c:v>
                </c:pt>
                <c:pt idx="2">
                  <c:v>&gt;=5000</c:v>
                </c:pt>
                <c:pt idx="3">
                  <c:v>&gt;=10000</c:v>
                </c:pt>
                <c:pt idx="4">
                  <c:v>&gt;=15000</c:v>
                </c:pt>
                <c:pt idx="5">
                  <c:v>&gt;=20000</c:v>
                </c:pt>
                <c:pt idx="6">
                  <c:v>&gt;=25000</c:v>
                </c:pt>
                <c:pt idx="7">
                  <c:v>&gt;=30000</c:v>
                </c:pt>
                <c:pt idx="8">
                  <c:v>&gt;=35000</c:v>
                </c:pt>
                <c:pt idx="9">
                  <c:v>&gt;=40000</c:v>
                </c:pt>
                <c:pt idx="10">
                  <c:v>&gt;=45000</c:v>
                </c:pt>
                <c:pt idx="11">
                  <c:v>&gt;=50000</c:v>
                </c:pt>
              </c:strCache>
            </c:strRef>
          </c:cat>
          <c:val>
            <c:numRef>
              <c:f>'Project Value'!$G$3:$G$14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C-4A95-B8FF-267DC55D1237}"/>
            </c:ext>
          </c:extLst>
        </c:ser>
        <c:ser>
          <c:idx val="1"/>
          <c:order val="1"/>
          <c:tx>
            <c:strRef>
              <c:f>'Project Value'!$H$2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'Project Value'!$A$3:$A$14</c:f>
              <c:strCache>
                <c:ptCount val="12"/>
                <c:pt idx="0">
                  <c:v>&gt;=0</c:v>
                </c:pt>
                <c:pt idx="1">
                  <c:v>&gt;=1000</c:v>
                </c:pt>
                <c:pt idx="2">
                  <c:v>&gt;=5000</c:v>
                </c:pt>
                <c:pt idx="3">
                  <c:v>&gt;=10000</c:v>
                </c:pt>
                <c:pt idx="4">
                  <c:v>&gt;=15000</c:v>
                </c:pt>
                <c:pt idx="5">
                  <c:v>&gt;=20000</c:v>
                </c:pt>
                <c:pt idx="6">
                  <c:v>&gt;=25000</c:v>
                </c:pt>
                <c:pt idx="7">
                  <c:v>&gt;=30000</c:v>
                </c:pt>
                <c:pt idx="8">
                  <c:v>&gt;=35000</c:v>
                </c:pt>
                <c:pt idx="9">
                  <c:v>&gt;=40000</c:v>
                </c:pt>
                <c:pt idx="10">
                  <c:v>&gt;=45000</c:v>
                </c:pt>
                <c:pt idx="11">
                  <c:v>&gt;=50000</c:v>
                </c:pt>
              </c:strCache>
            </c:strRef>
          </c:cat>
          <c:val>
            <c:numRef>
              <c:f>'Project Value'!$H$3:$H$14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C-4A95-B8FF-267DC55D1237}"/>
            </c:ext>
          </c:extLst>
        </c:ser>
        <c:ser>
          <c:idx val="3"/>
          <c:order val="2"/>
          <c:tx>
            <c:strRef>
              <c:f>'Project Value'!$I$2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'Project Value'!$A$3:$A$14</c:f>
              <c:strCache>
                <c:ptCount val="12"/>
                <c:pt idx="0">
                  <c:v>&gt;=0</c:v>
                </c:pt>
                <c:pt idx="1">
                  <c:v>&gt;=1000</c:v>
                </c:pt>
                <c:pt idx="2">
                  <c:v>&gt;=5000</c:v>
                </c:pt>
                <c:pt idx="3">
                  <c:v>&gt;=10000</c:v>
                </c:pt>
                <c:pt idx="4">
                  <c:v>&gt;=15000</c:v>
                </c:pt>
                <c:pt idx="5">
                  <c:v>&gt;=20000</c:v>
                </c:pt>
                <c:pt idx="6">
                  <c:v>&gt;=25000</c:v>
                </c:pt>
                <c:pt idx="7">
                  <c:v>&gt;=30000</c:v>
                </c:pt>
                <c:pt idx="8">
                  <c:v>&gt;=35000</c:v>
                </c:pt>
                <c:pt idx="9">
                  <c:v>&gt;=40000</c:v>
                </c:pt>
                <c:pt idx="10">
                  <c:v>&gt;=45000</c:v>
                </c:pt>
                <c:pt idx="11">
                  <c:v>&gt;=50000</c:v>
                </c:pt>
              </c:strCache>
            </c:strRef>
          </c:cat>
          <c:val>
            <c:numRef>
              <c:f>'Project Value'!$I$3:$I$14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C-4A95-B8FF-267DC55D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22896"/>
        <c:axId val="328952832"/>
      </c:lineChart>
      <c:catAx>
        <c:axId val="3780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2832"/>
        <c:crosses val="autoZero"/>
        <c:auto val="1"/>
        <c:lblAlgn val="ctr"/>
        <c:lblOffset val="100"/>
        <c:noMultiLvlLbl val="0"/>
      </c:catAx>
      <c:valAx>
        <c:axId val="3289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357186</xdr:colOff>
      <xdr:row>4</xdr:row>
      <xdr:rowOff>114300</xdr:rowOff>
    </xdr:from>
    <xdr:to>
      <xdr:col>16</xdr:col>
      <xdr:colOff>114299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FCD9A-56D2-F515-43A5-4388CBDC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3</xdr:row>
      <xdr:rowOff>123824</xdr:rowOff>
    </xdr:from>
    <xdr:to>
      <xdr:col>16</xdr:col>
      <xdr:colOff>228599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C2575-56BF-B3A1-B254-2E4842942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233361</xdr:colOff>
      <xdr:row>2</xdr:row>
      <xdr:rowOff>95249</xdr:rowOff>
    </xdr:from>
    <xdr:to>
      <xdr:col>17</xdr:col>
      <xdr:colOff>276224</xdr:colOff>
      <xdr:row>20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471FF-CD73-2894-9217-B9AA45B92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17</xdr:row>
      <xdr:rowOff>104775</xdr:rowOff>
    </xdr:from>
    <xdr:to>
      <xdr:col>13</xdr:col>
      <xdr:colOff>19050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4314D-BBE6-1902-8AE9-F00A015B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" refreshedDate="45181.872548148145" createdVersion="8" refreshedVersion="8" minRefreshableVersion="3" recordCount="1000" xr:uid="{C7154C33-A445-4172-8E06-8EBB8263288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" refreshedDate="45183.756880092595" createdVersion="8" refreshedVersion="8" minRefreshableVersion="3" recordCount="1000" xr:uid="{28AA4A51-291A-4C51-A2D7-F4066A7F7FC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2E7FD-D795-48F4-A699-52936EEC97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CCCF1-B9B8-4F85-AE85-4C25CFCE0D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62850-966A-4D1C-A859-AA1E6D6A0C2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sd="0" x="254"/>
        <item sd="0" x="675"/>
        <item sd="0" x="67"/>
        <item sd="0" x="749"/>
        <item sd="0" x="28"/>
        <item sd="0" x="877"/>
        <item sd="0" x="714"/>
        <item sd="0" x="201"/>
        <item sd="0" x="680"/>
        <item sd="0" x="488"/>
        <item sd="0" x="452"/>
        <item sd="0" x="551"/>
        <item sd="0" x="543"/>
        <item sd="0" x="772"/>
        <item sd="0" x="177"/>
        <item sd="0" x="152"/>
        <item sd="0" x="434"/>
        <item sd="0" x="221"/>
        <item sd="0" x="300"/>
        <item sd="0" x="89"/>
        <item sd="0" x="400"/>
        <item sd="0" x="392"/>
        <item sd="0" x="782"/>
        <item sd="0" x="489"/>
        <item sd="0" x="125"/>
        <item sd="0" x="799"/>
        <item sd="0" x="674"/>
        <item sd="0" x="790"/>
        <item sd="0" x="677"/>
        <item sd="0" x="40"/>
        <item sd="0" x="792"/>
        <item sd="0" x="464"/>
        <item sd="0" x="760"/>
        <item sd="0" x="553"/>
        <item sd="0" x="577"/>
        <item sd="0" x="740"/>
        <item sd="0" x="780"/>
        <item sd="0" x="92"/>
        <item sd="0" x="367"/>
        <item sd="0" x="140"/>
        <item sd="0" x="628"/>
        <item sd="0" x="682"/>
        <item sd="0" x="429"/>
        <item sd="0" x="46"/>
        <item sd="0" x="547"/>
        <item sd="0" x="530"/>
        <item sd="0" x="268"/>
        <item sd="0" x="587"/>
        <item sd="0" x="616"/>
        <item sd="0" x="684"/>
        <item sd="0" x="194"/>
        <item sd="0" x="651"/>
        <item sd="0" x="8"/>
        <item sd="0" x="306"/>
        <item sd="0" x="10"/>
        <item sd="0" x="461"/>
        <item sd="0" x="209"/>
        <item sd="0" x="500"/>
        <item sd="0" x="252"/>
        <item sd="0" x="793"/>
        <item sd="0" x="126"/>
        <item sd="0" x="494"/>
        <item sd="0" x="679"/>
        <item sd="0" x="180"/>
        <item sd="0" x="52"/>
        <item sd="0" x="11"/>
        <item sd="0" x="77"/>
        <item sd="0" x="576"/>
        <item sd="0" x="420"/>
        <item sd="0" x="578"/>
        <item sd="0" x="283"/>
        <item sd="0" x="135"/>
        <item sd="0" x="610"/>
        <item sd="0" x="351"/>
        <item sd="0" x="38"/>
        <item sd="0" x="598"/>
        <item sd="0" x="563"/>
        <item sd="0" x="102"/>
        <item sd="0" x="661"/>
        <item sd="0" x="370"/>
        <item sd="0" x="708"/>
        <item sd="0" x="70"/>
        <item sd="0" x="208"/>
        <item sd="0" x="174"/>
        <item sd="0" x="544"/>
        <item sd="0" x="490"/>
        <item sd="0" x="309"/>
        <item sd="0" x="261"/>
        <item sd="0" x="422"/>
        <item sd="0" x="860"/>
        <item sd="0" x="741"/>
        <item sd="0" x="321"/>
        <item sd="0" x="69"/>
        <item sd="0" x="163"/>
        <item sd="0" x="344"/>
        <item sd="0" x="517"/>
        <item sd="0" x="349"/>
        <item sd="0" x="372"/>
        <item sd="0" x="836"/>
        <item sd="0" x="531"/>
        <item sd="0" x="17"/>
        <item sd="0" x="783"/>
        <item sd="0" x="394"/>
        <item sd="0" x="557"/>
        <item sd="0" x="837"/>
        <item sd="0" x="65"/>
        <item sd="0" x="862"/>
        <item sd="0" x="379"/>
        <item sd="0" x="405"/>
        <item sd="0" x="747"/>
        <item sd="0" x="247"/>
        <item sd="0" x="851"/>
        <item sd="0" x="61"/>
        <item sd="0" x="36"/>
        <item sd="0" x="709"/>
        <item sd="0" x="853"/>
        <item sd="0" x="87"/>
        <item sd="0" x="96"/>
        <item sd="0" x="536"/>
        <item sd="0" x="643"/>
        <item sd="0" x="308"/>
        <item sd="0" x="199"/>
        <item sd="0" x="253"/>
        <item sd="0" x="245"/>
        <item sd="0" x="298"/>
        <item sd="0" x="809"/>
        <item sd="0" x="540"/>
        <item sd="0" x="742"/>
        <item sd="0" x="570"/>
        <item sd="0" x="834"/>
        <item sd="0" x="777"/>
        <item sd="0" x="857"/>
        <item sd="0" x="307"/>
        <item sd="0" x="687"/>
        <item sd="0" x="694"/>
        <item sd="0" x="25"/>
        <item sd="0" x="712"/>
        <item sd="0" x="227"/>
        <item sd="0" x="839"/>
        <item sd="0" x="766"/>
        <item sd="0" x="132"/>
        <item sd="0" x="764"/>
        <item sd="0" x="449"/>
        <item sd="0" x="816"/>
        <item sd="0" x="215"/>
        <item sd="0" x="42"/>
        <item sd="0" x="611"/>
        <item sd="0" x="803"/>
        <item sd="0" x="763"/>
        <item sd="0" x="867"/>
        <item sd="0" x="421"/>
        <item sd="0" x="773"/>
        <item sd="0" x="538"/>
        <item sd="0" x="131"/>
        <item sd="0" x="705"/>
        <item sd="0" x="21"/>
        <item sd="0" x="619"/>
        <item sd="0" x="653"/>
        <item sd="0" x="343"/>
        <item sd="0" x="520"/>
        <item sd="0" x="85"/>
        <item sd="0" x="299"/>
        <item sd="0" x="116"/>
        <item sd="0" x="431"/>
        <item sd="0" x="197"/>
        <item sd="0" x="323"/>
        <item sd="0" x="678"/>
        <item sd="0" x="281"/>
        <item sd="0" x="525"/>
        <item sd="0" x="99"/>
        <item sd="0" x="128"/>
        <item sd="0" x="361"/>
        <item sd="0" x="143"/>
        <item sd="0" x="213"/>
        <item sd="0" x="528"/>
        <item sd="0" x="524"/>
        <item sd="0" x="762"/>
        <item sd="0" x="211"/>
        <item sd="0" x="642"/>
        <item sd="0" x="634"/>
        <item sd="0" x="537"/>
        <item sd="0" x="798"/>
        <item sd="0" x="375"/>
        <item sd="0" x="325"/>
        <item sd="0" x="317"/>
        <item sd="0" x="625"/>
        <item sd="0" x="397"/>
        <item sd="0" x="482"/>
        <item sd="0" x="346"/>
        <item sd="0" x="369"/>
        <item sd="0" x="382"/>
        <item sd="0" x="393"/>
        <item sd="0" x="340"/>
        <item sd="0" x="585"/>
        <item sd="0" x="756"/>
        <item sd="0" x="768"/>
        <item sd="0" x="761"/>
        <item sd="0" x="819"/>
        <item sd="0" x="849"/>
        <item sd="0" x="541"/>
        <item sd="0" x="454"/>
        <item sd="0" x="301"/>
        <item sd="0" x="514"/>
        <item sd="0" x="726"/>
        <item sd="0" x="14"/>
        <item sd="0" x="272"/>
        <item sd="0" x="278"/>
        <item sd="0" x="282"/>
        <item sd="0" x="466"/>
        <item sd="0" x="745"/>
        <item sd="0" x="51"/>
        <item sd="0" x="608"/>
        <item sd="0" x="838"/>
        <item sd="0" x="107"/>
        <item sd="0" x="267"/>
        <item sd="0" x="645"/>
        <item sd="0" x="767"/>
        <item sd="0" x="542"/>
        <item sd="0" x="418"/>
        <item sd="0" x="274"/>
        <item sd="0" x="444"/>
        <item sd="0" x="477"/>
        <item sd="0" x="396"/>
        <item sd="0" x="693"/>
        <item sd="0" x="655"/>
        <item sd="0" x="721"/>
        <item sd="0" x="297"/>
        <item sd="0" x="368"/>
        <item sd="0" x="166"/>
        <item sd="0" x="216"/>
        <item sd="0" x="672"/>
        <item sd="0" x="487"/>
        <item sd="0" x="822"/>
        <item sd="0" x="60"/>
        <item sd="0" x="474"/>
        <item sd="0" x="84"/>
        <item sd="0" x="614"/>
        <item sd="0" x="729"/>
        <item sd="0" x="214"/>
        <item sd="0" x="732"/>
        <item sd="0" x="5"/>
        <item sd="0" x="41"/>
        <item sd="0" x="812"/>
        <item sd="0" x="110"/>
        <item sd="0" x="621"/>
        <item sd="0" x="136"/>
        <item sd="0" x="635"/>
        <item sd="0" x="259"/>
        <item sd="0" x="150"/>
        <item sd="0" x="93"/>
        <item sd="0" x="258"/>
        <item sd="0" x="685"/>
        <item sd="0" x="737"/>
        <item sd="0" x="847"/>
        <item sd="0" x="269"/>
        <item sd="0" x="692"/>
        <item sd="0" x="835"/>
        <item sd="0" x="251"/>
        <item sd="0" x="243"/>
        <item sd="0" x="561"/>
        <item sd="0" x="423"/>
        <item sd="0" x="146"/>
        <item sd="0" x="875"/>
        <item sd="0" x="385"/>
        <item sd="0" x="352"/>
        <item sd="0" x="663"/>
        <item sd="0" x="584"/>
        <item sd="0" x="255"/>
        <item sd="0" x="184"/>
        <item sd="0" x="39"/>
        <item sd="0" x="403"/>
        <item sd="0" x="770"/>
        <item sd="0" x="415"/>
        <item sd="0" x="249"/>
        <item sd="0" x="133"/>
        <item sd="0" x="475"/>
        <item sd="0" x="473"/>
        <item sd="0" x="595"/>
        <item sd="0" x="176"/>
        <item sd="0" x="318"/>
        <item sd="0" x="104"/>
        <item sd="0" x="828"/>
        <item sd="0" x="476"/>
        <item sd="0" x="425"/>
        <item sd="0" x="472"/>
        <item sd="0" x="569"/>
        <item sd="0" x="280"/>
        <item sd="0" x="440"/>
        <item sd="0" x="170"/>
        <item sd="0" x="225"/>
        <item sd="0" x="377"/>
        <item sd="0" x="513"/>
        <item sd="0" x="187"/>
        <item sd="0" x="164"/>
        <item sd="0" x="654"/>
        <item sd="0" x="362"/>
        <item sd="0" x="448"/>
        <item sd="0" x="716"/>
        <item sd="0" x="463"/>
        <item sd="0" x="652"/>
        <item sd="0" x="801"/>
        <item sd="0" x="327"/>
        <item sd="0" x="644"/>
        <item sd="0" x="497"/>
        <item sd="0" x="562"/>
        <item sd="0" x="374"/>
        <item sd="0" x="555"/>
        <item sd="0" x="50"/>
        <item sd="0" x="814"/>
        <item sd="0" x="239"/>
        <item sd="0" x="697"/>
        <item sd="0" x="380"/>
        <item sd="0" x="206"/>
        <item sd="0" x="612"/>
        <item sd="0" x="338"/>
        <item sd="0" x="507"/>
        <item sd="0" x="371"/>
        <item sd="0" x="9"/>
        <item sd="0" x="567"/>
        <item sd="0" x="502"/>
        <item sd="0" x="805"/>
        <item sd="0" x="858"/>
        <item sd="0" x="779"/>
        <item sd="0" x="285"/>
        <item sd="0" x="430"/>
        <item sd="0" x="244"/>
        <item sd="0" x="633"/>
        <item sd="0" x="495"/>
        <item sd="0" x="852"/>
        <item sd="0" x="2"/>
        <item sd="0" x="328"/>
        <item sd="0" x="492"/>
        <item sd="0" x="410"/>
        <item sd="0" x="129"/>
        <item sd="0" x="481"/>
        <item sd="0" x="626"/>
        <item sd="0" x="710"/>
        <item sd="0" x="823"/>
        <item sd="0" x="154"/>
        <item sd="0" x="437"/>
        <item sd="0" x="390"/>
        <item sd="0" x="781"/>
        <item sd="0" x="108"/>
        <item sd="0" x="287"/>
        <item sd="0" x="876"/>
        <item sd="0" x="16"/>
        <item sd="0" x="117"/>
        <item sd="0" x="406"/>
        <item sd="0" x="305"/>
        <item sd="0" x="600"/>
        <item sd="0" x="539"/>
        <item sd="0" x="739"/>
        <item sd="0" x="827"/>
        <item sd="0" x="796"/>
        <item sd="0" x="751"/>
        <item sd="0" x="168"/>
        <item sd="0" x="559"/>
        <item sd="0" x="549"/>
        <item sd="0" x="310"/>
        <item sd="0" x="47"/>
        <item sd="0" x="519"/>
        <item sd="0" x="238"/>
        <item sd="0" x="234"/>
        <item sd="0" x="698"/>
        <item sd="0" x="231"/>
        <item sd="0" x="436"/>
        <item sd="0" x="409"/>
        <item sd="0" x="220"/>
        <item sd="0" x="791"/>
        <item sd="0" x="493"/>
        <item sd="0" x="53"/>
        <item sd="0" x="183"/>
        <item sd="0" x="302"/>
        <item sd="0" x="713"/>
        <item sd="0" x="548"/>
        <item sd="0" x="859"/>
        <item sd="0" x="568"/>
        <item sd="0" x="134"/>
        <item sd="0" x="148"/>
        <item sd="0" x="467"/>
        <item sd="0" x="118"/>
        <item sd="0" x="24"/>
        <item sd="0" x="189"/>
        <item sd="0" x="826"/>
        <item sd="0" x="480"/>
        <item sd="0" x="359"/>
        <item sd="0" x="599"/>
        <item sd="0" x="529"/>
        <item sd="0" x="237"/>
        <item sd="0" x="752"/>
        <item sd="0" x="169"/>
        <item sd="0" x="43"/>
        <item sd="0" x="196"/>
        <item sd="0" x="20"/>
        <item sd="0" x="456"/>
        <item sd="0" x="719"/>
        <item sd="0" x="1"/>
        <item sd="0" x="111"/>
        <item sd="0" x="142"/>
        <item sd="0" x="613"/>
        <item sd="0" x="404"/>
        <item sd="0" x="776"/>
        <item sd="0" x="806"/>
        <item sd="0" x="219"/>
        <item sd="0" x="870"/>
        <item sd="0" x="840"/>
        <item sd="0" x="453"/>
        <item sd="0" x="217"/>
        <item sd="0" x="33"/>
        <item sd="0" x="681"/>
        <item sd="0" x="873"/>
        <item sd="0" x="350"/>
        <item sd="0" x="659"/>
        <item sd="0" x="688"/>
        <item sd="0" x="582"/>
        <item sd="0" x="703"/>
        <item sd="0" x="257"/>
        <item sd="0" x="660"/>
        <item sd="0" x="671"/>
        <item sd="0" x="98"/>
        <item sd="0" x="120"/>
        <item sd="0" x="185"/>
        <item sd="0" x="841"/>
        <item sd="0" x="412"/>
        <item sd="0" x="447"/>
        <item sd="0" x="815"/>
        <item sd="0" x="515"/>
        <item sd="0" x="546"/>
        <item sd="0" x="435"/>
        <item sd="0" x="241"/>
        <item sd="0" x="470"/>
        <item sd="0" x="242"/>
        <item sd="0" x="355"/>
        <item sd="0" x="56"/>
        <item sd="0" x="686"/>
        <item sd="0" x="789"/>
        <item sd="0" x="810"/>
        <item sd="0" x="76"/>
        <item sd="0" x="511"/>
        <item sd="0" x="127"/>
        <item sd="0" x="354"/>
        <item sd="0" x="332"/>
        <item sd="0" x="554"/>
        <item sd="0" x="669"/>
        <item sd="0" x="100"/>
        <item sd="0" x="825"/>
        <item sd="0" x="291"/>
        <item sd="0" x="748"/>
        <item sd="0" x="450"/>
        <item sd="0" x="527"/>
        <item sd="0" x="66"/>
        <item sd="0" x="88"/>
        <item sd="0" x="119"/>
        <item sd="0" x="842"/>
        <item sd="0" x="640"/>
        <item sd="0" x="137"/>
        <item sd="0" x="277"/>
        <item sd="0" x="86"/>
        <item sd="0" x="854"/>
        <item sd="0" x="222"/>
        <item sd="0" x="443"/>
        <item sd="0" x="334"/>
        <item sd="0" x="664"/>
        <item sd="0" x="62"/>
        <item sd="0" x="363"/>
        <item sd="0" x="743"/>
        <item sd="0" x="505"/>
        <item sd="0" x="139"/>
        <item sd="0" x="800"/>
        <item sd="0" x="774"/>
        <item sd="0" x="532"/>
        <item sd="0" x="311"/>
        <item sd="0" x="48"/>
        <item sd="0" x="72"/>
        <item sd="0" x="545"/>
        <item sd="0" x="195"/>
        <item sd="0" x="330"/>
        <item sd="0" x="574"/>
        <item sd="0" x="794"/>
        <item sd="0" x="830"/>
        <item sd="0" x="97"/>
        <item sd="0" x="402"/>
        <item sd="0" x="279"/>
        <item sd="0" x="7"/>
        <item sd="0" x="706"/>
        <item sd="0" x="607"/>
        <item sd="0" x="629"/>
        <item sd="0" x="335"/>
        <item sd="0" x="326"/>
        <item sd="0" x="233"/>
        <item sd="0" x="606"/>
        <item sd="0" x="341"/>
        <item sd="0" x="414"/>
        <item sd="0" x="191"/>
        <item sd="0" x="115"/>
        <item sd="0" x="58"/>
        <item sd="0" x="158"/>
        <item sd="0" x="533"/>
        <item sd="0" x="521"/>
        <item sd="0" x="27"/>
        <item sd="0" x="171"/>
        <item sd="0" x="696"/>
        <item sd="0" x="358"/>
        <item sd="0" x="676"/>
        <item sd="0" x="746"/>
        <item sd="0" x="865"/>
        <item sd="0" x="336"/>
        <item sd="0" x="639"/>
        <item sd="0" x="441"/>
        <item sd="0" x="121"/>
        <item sd="0" x="832"/>
        <item sd="0" x="0"/>
        <item sd="0" x="861"/>
        <item sd="0" x="262"/>
        <item sd="0" x="155"/>
        <item sd="0" x="846"/>
        <item sd="0" x="848"/>
        <item sd="0" x="872"/>
        <item sd="0" x="312"/>
        <item sd="0" x="256"/>
        <item sd="0" x="31"/>
        <item sd="0" x="293"/>
        <item sd="0" x="508"/>
        <item sd="0" x="731"/>
        <item sd="0" x="589"/>
        <item sd="0" x="506"/>
        <item sd="0" x="248"/>
        <item sd="0" x="722"/>
        <item sd="0" x="460"/>
        <item sd="0" x="491"/>
        <item sd="0" x="850"/>
        <item sd="0" x="753"/>
        <item sd="0" x="829"/>
        <item sd="0" x="522"/>
        <item sd="0" x="90"/>
        <item sd="0" x="288"/>
        <item sd="0" x="658"/>
        <item sd="0" x="289"/>
        <item sd="0" x="186"/>
        <item sd="0" x="552"/>
        <item sd="0" x="711"/>
        <item sd="0" x="558"/>
        <item sd="0" x="471"/>
        <item sd="0" x="218"/>
        <item sd="0" x="683"/>
        <item sd="0" x="295"/>
        <item sd="0" x="74"/>
        <item sd="0" x="668"/>
        <item sd="0" x="512"/>
        <item sd="0" x="602"/>
        <item sd="0" x="618"/>
        <item sd="0" x="566"/>
        <item sd="0" x="204"/>
        <item sd="0" x="151"/>
        <item sd="0" x="728"/>
        <item sd="0" x="702"/>
        <item sd="0" x="662"/>
        <item sd="0" x="733"/>
        <item sd="0" x="273"/>
        <item sd="0" x="13"/>
        <item sd="0" x="144"/>
        <item sd="0" x="387"/>
        <item sd="0" x="550"/>
        <item sd="0" x="878"/>
        <item sd="0" x="646"/>
        <item sd="0" x="579"/>
        <item sd="0" x="571"/>
        <item sd="0" x="622"/>
        <item sd="0" x="707"/>
        <item sd="0" x="226"/>
        <item sd="0" x="785"/>
        <item sd="0" x="83"/>
        <item sd="0" x="523"/>
        <item sd="0" x="601"/>
        <item sd="0" x="91"/>
        <item sd="0" x="294"/>
        <item sd="0" x="845"/>
        <item sd="0" x="124"/>
        <item sd="0" x="775"/>
        <item sd="0" x="650"/>
        <item sd="0" x="486"/>
        <item sd="0" x="172"/>
        <item sd="0" x="173"/>
        <item sd="0" x="275"/>
        <item sd="0" x="572"/>
        <item sd="0" x="433"/>
        <item sd="0" x="718"/>
        <item sd="0" x="45"/>
        <item sd="0" x="416"/>
        <item sd="0" x="670"/>
        <item sd="0" x="864"/>
        <item sd="0" x="586"/>
        <item sd="0" x="276"/>
        <item sd="0" x="516"/>
        <item sd="0" x="73"/>
        <item sd="0" x="411"/>
        <item sd="0" x="250"/>
        <item sd="0" x="715"/>
        <item sd="0" x="315"/>
        <item sd="0" x="518"/>
        <item sd="0" x="469"/>
        <item sd="0" x="240"/>
        <item sd="0" x="844"/>
        <item sd="0" x="348"/>
        <item sd="0" x="565"/>
        <item sd="0" x="198"/>
        <item sd="0" x="339"/>
        <item sd="0" x="667"/>
        <item sd="0" x="673"/>
        <item sd="0" x="365"/>
        <item sd="0" x="229"/>
        <item sd="0" x="333"/>
        <item sd="0" x="149"/>
        <item sd="0" x="590"/>
        <item sd="0" x="246"/>
        <item sd="0" x="787"/>
        <item sd="0" x="738"/>
        <item sd="0" x="592"/>
        <item sd="0" x="603"/>
        <item sd="0" x="205"/>
        <item sd="0" x="631"/>
        <item sd="0" x="666"/>
        <item sd="0" x="34"/>
        <item sd="0" x="583"/>
        <item sd="0" x="795"/>
        <item sd="0" x="701"/>
        <item sd="0" x="695"/>
        <item sd="0" x="388"/>
        <item sd="0" x="459"/>
        <item sd="0" x="869"/>
        <item sd="0" x="63"/>
        <item sd="0" x="824"/>
        <item sd="0" x="483"/>
        <item sd="0" x="235"/>
        <item sd="0" x="808"/>
        <item sd="0" x="304"/>
        <item sd="0" x="468"/>
        <item sd="0" x="648"/>
        <item sd="0" x="103"/>
        <item sd="0" x="389"/>
        <item sd="0" x="223"/>
        <item sd="0" x="59"/>
        <item sd="0" x="855"/>
        <item sd="0" x="193"/>
        <item sd="0" x="398"/>
        <item sd="0" x="615"/>
        <item sd="0" x="399"/>
        <item sd="0" x="417"/>
        <item sd="0" x="597"/>
        <item sd="0" x="296"/>
        <item sd="0" x="373"/>
        <item sd="0" x="428"/>
        <item sd="0" x="691"/>
        <item sd="0" x="665"/>
        <item sd="0" x="145"/>
        <item sd="0" x="68"/>
        <item sd="0" x="451"/>
        <item sd="0" x="162"/>
        <item sd="0" x="324"/>
        <item sd="0" x="167"/>
        <item sd="0" x="356"/>
        <item sd="0" x="228"/>
        <item sd="0" x="331"/>
        <item sd="0" x="564"/>
        <item sd="0" x="80"/>
        <item sd="0" x="290"/>
        <item sd="0" x="57"/>
        <item sd="0" x="419"/>
        <item sd="0" x="112"/>
        <item sd="0" x="6"/>
        <item sd="0" x="264"/>
        <item sd="0" x="175"/>
        <item sd="0" x="821"/>
        <item sd="0" x="178"/>
        <item sd="0" x="345"/>
        <item sd="0" x="161"/>
        <item sd="0" x="817"/>
        <item sd="0" x="364"/>
        <item sd="0" x="637"/>
        <item sd="0" x="160"/>
        <item sd="0" x="535"/>
        <item sd="0" x="265"/>
        <item sd="0" x="203"/>
        <item sd="0" x="383"/>
        <item sd="0" x="114"/>
        <item sd="0" x="271"/>
        <item sd="0" x="81"/>
        <item sd="0" x="638"/>
        <item sd="0" x="730"/>
        <item sd="0" x="734"/>
        <item sd="0" x="316"/>
        <item sd="0" x="232"/>
        <item sd="0" x="424"/>
        <item sd="0" x="717"/>
        <item sd="0" x="866"/>
        <item sd="0" x="605"/>
        <item sd="0" x="604"/>
        <item sd="0" x="725"/>
        <item sd="0" x="744"/>
        <item sd="0" x="759"/>
        <item sd="0" x="32"/>
        <item sd="0" x="130"/>
        <item sd="0" x="329"/>
        <item sd="0" x="496"/>
        <item sd="0" x="439"/>
        <item sd="0" x="802"/>
        <item sd="0" x="689"/>
        <item sd="0" x="863"/>
        <item sd="0" x="432"/>
        <item sd="0" x="438"/>
        <item sd="0" x="656"/>
        <item sd="0" x="484"/>
        <item sd="0" x="138"/>
        <item sd="0" x="236"/>
        <item sd="0" x="347"/>
        <item sd="0" x="458"/>
        <item sd="0" x="54"/>
        <item sd="0" x="617"/>
        <item sd="0" x="630"/>
        <item sd="0" x="641"/>
        <item sd="0" x="22"/>
        <item sd="0" x="657"/>
        <item sd="0" x="190"/>
        <item sd="0" x="596"/>
        <item sd="0" x="573"/>
        <item sd="0" x="78"/>
        <item sd="0" x="401"/>
        <item sd="0" x="769"/>
        <item sd="0" x="106"/>
        <item sd="0" x="504"/>
        <item sd="0" x="871"/>
        <item sd="0" x="378"/>
        <item sd="0" x="182"/>
        <item sd="0" x="101"/>
        <item sd="0" x="757"/>
        <item sd="0" x="360"/>
        <item sd="0" x="478"/>
        <item sd="0" x="384"/>
        <item sd="0" x="499"/>
        <item sd="0" x="833"/>
        <item sd="0" x="754"/>
        <item sd="0" x="79"/>
        <item sd="0" x="408"/>
        <item sd="0" x="446"/>
        <item sd="0" x="64"/>
        <item sd="0" x="649"/>
        <item sd="0" x="75"/>
        <item sd="0" x="807"/>
        <item sd="0" x="29"/>
        <item sd="0" x="758"/>
        <item sd="0" x="588"/>
        <item sd="0" x="192"/>
        <item sd="0" x="55"/>
        <item sd="0" x="26"/>
        <item sd="0" x="342"/>
        <item sd="0" x="498"/>
        <item sd="0" x="755"/>
        <item sd="0" x="202"/>
        <item sd="0" x="501"/>
        <item sd="0" x="292"/>
        <item sd="0" x="270"/>
        <item sd="0" x="18"/>
        <item sd="0" x="109"/>
        <item sd="0" x="627"/>
        <item sd="0" x="510"/>
        <item sd="0" x="123"/>
        <item sd="0" x="594"/>
        <item sd="0" x="750"/>
        <item sd="0" x="376"/>
        <item sd="0" x="778"/>
        <item sd="0" x="200"/>
        <item sd="0" x="427"/>
        <item sd="0" x="284"/>
        <item sd="0" x="395"/>
        <item sd="0" x="874"/>
        <item sd="0" x="526"/>
        <item sd="0" x="319"/>
        <item sd="0" x="391"/>
        <item sd="0" x="314"/>
        <item sd="0" x="159"/>
        <item sd="0" x="609"/>
        <item sd="0" x="147"/>
        <item sd="0" x="591"/>
        <item sd="0" x="593"/>
        <item sd="0" x="720"/>
        <item sd="0" x="647"/>
        <item sd="0" x="632"/>
        <item sd="0" x="357"/>
        <item sd="0" x="560"/>
        <item sd="0" x="82"/>
        <item sd="0" x="35"/>
        <item sd="0" x="4"/>
        <item sd="0" x="736"/>
        <item sd="0" x="699"/>
        <item sd="0" x="724"/>
        <item sd="0" x="286"/>
        <item sd="0" x="260"/>
        <item sd="0" x="818"/>
        <item sd="0" x="700"/>
        <item sd="0" x="210"/>
        <item sd="0" x="23"/>
        <item sd="0" x="771"/>
        <item sd="0" x="165"/>
        <item sd="0" x="19"/>
        <item sd="0" x="426"/>
        <item sd="0" x="445"/>
        <item sd="0" x="188"/>
        <item sd="0" x="44"/>
        <item sd="0" x="581"/>
        <item sd="0" x="156"/>
        <item sd="0" x="366"/>
        <item sd="0" x="266"/>
        <item sd="0" x="94"/>
        <item sd="0" x="113"/>
        <item sd="0" x="442"/>
        <item sd="0" x="353"/>
        <item sd="0" x="843"/>
        <item sd="0" x="556"/>
        <item sd="0" x="485"/>
        <item sd="0" x="413"/>
        <item sd="0" x="157"/>
        <item sd="0" x="212"/>
        <item sd="0" x="580"/>
        <item sd="0" x="181"/>
        <item sd="0" x="735"/>
        <item sd="0" x="813"/>
        <item sd="0" x="122"/>
        <item sd="0" x="30"/>
        <item sd="0" x="784"/>
        <item sd="0" x="457"/>
        <item sd="0" x="179"/>
        <item sd="0" x="141"/>
        <item sd="0" x="797"/>
        <item sd="0" x="230"/>
        <item sd="0" x="465"/>
        <item sd="0" x="503"/>
        <item sd="0" x="704"/>
        <item sd="0" x="337"/>
        <item sd="0" x="636"/>
        <item sd="0" x="263"/>
        <item sd="0" x="788"/>
        <item sd="0" x="831"/>
        <item sd="0" x="479"/>
        <item sd="0" x="690"/>
        <item sd="0" x="868"/>
        <item sd="0" x="3"/>
        <item sd="0" x="313"/>
        <item sd="0" x="105"/>
        <item sd="0" x="811"/>
        <item sd="0" x="620"/>
        <item sd="0" x="407"/>
        <item sd="0" x="153"/>
        <item sd="0" x="37"/>
        <item sd="0" x="386"/>
        <item sd="0" x="95"/>
        <item sd="0" x="727"/>
        <item sd="0" x="623"/>
        <item sd="0" x="49"/>
        <item sd="0" x="12"/>
        <item sd="0" x="381"/>
        <item sd="0" x="820"/>
        <item sd="0" x="322"/>
        <item sd="0" x="320"/>
        <item sd="0" x="462"/>
        <item sd="0" x="765"/>
        <item sd="0" x="303"/>
        <item sd="0" x="71"/>
        <item sd="0" x="224"/>
        <item sd="0" x="534"/>
        <item sd="0" x="15"/>
        <item sd="0" x="455"/>
        <item sd="0" x="624"/>
        <item sd="0" x="207"/>
        <item sd="0" x="804"/>
        <item sd="0" x="856"/>
        <item sd="0" x="509"/>
        <item sd="0" x="723"/>
        <item sd="0" x="786"/>
        <item sd="0" x="575"/>
        <item t="default" sd="0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34" sqref="C3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5" bestFit="1" customWidth="1"/>
    <col min="8" max="8" width="13" bestFit="1" customWidth="1"/>
    <col min="11" max="12" width="11.125" bestFit="1" customWidth="1"/>
    <col min="15" max="15" width="28" bestFit="1" customWidth="1"/>
    <col min="16" max="16" width="16.5" bestFit="1" customWidth="1"/>
    <col min="18" max="18" width="12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((E2/D2))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v>0</v>
      </c>
      <c r="Q2" t="str">
        <f>LEFT($O2,SEARCH("/",$O2)-1)</f>
        <v>food</v>
      </c>
      <c r="R2" t="str">
        <f>RIGHT($O2,LEN($O2)-SEARCH("/",$O2))</f>
        <v>food trucks</v>
      </c>
      <c r="S2" s="8">
        <f>(((K2/60)/60)/24)+DATE(1970,1,1)</f>
        <v>42336.25</v>
      </c>
      <c r="T2" s="8">
        <f>(((L2/60)/60)/24)+DATE(1970,1,1)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((E3/D3))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>E3/H3</f>
        <v>92.151898734177209</v>
      </c>
      <c r="Q3" t="str">
        <f>LEFT($O3,SEARCH("/",$O3)-1)</f>
        <v>music</v>
      </c>
      <c r="R3" t="str">
        <f>RIGHT($O3,LEN($O3)-SEARCH("/",$O3))</f>
        <v>rock</v>
      </c>
      <c r="S3" s="8">
        <f t="shared" ref="S3:S66" si="0">(((K3/60)/60)/24)+DATE(1970,1,1)</f>
        <v>41870.208333333336</v>
      </c>
      <c r="T3" s="8">
        <f t="shared" ref="T3:T66" si="1">(((L3/60)/60)/24)+DATE(1970,1,1)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((E4/D4))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 t="shared" ref="P4:P67" si="2">E4/H4</f>
        <v>100.01614035087719</v>
      </c>
      <c r="Q4" t="str">
        <f t="shared" ref="Q4:Q67" si="3">LEFT($O4,SEARCH("/",$O4)-1)</f>
        <v>technology</v>
      </c>
      <c r="R4" t="str">
        <f t="shared" ref="R4:R67" si="4">RIGHT($O4,LEN($O4)-SEARCH("/",$O4))</f>
        <v>web</v>
      </c>
      <c r="S4" s="8">
        <f t="shared" si="0"/>
        <v>41595.25</v>
      </c>
      <c r="T4" s="8">
        <f t="shared" si="1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((E5/D5))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 t="shared" si="2"/>
        <v>103.20833333333333</v>
      </c>
      <c r="Q5" t="str">
        <f t="shared" si="3"/>
        <v>music</v>
      </c>
      <c r="R5" t="str">
        <f t="shared" si="4"/>
        <v>rock</v>
      </c>
      <c r="S5" s="8">
        <f t="shared" si="0"/>
        <v>43688.208333333328</v>
      </c>
      <c r="T5" s="8">
        <f t="shared" si="1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((E6/D6))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 t="shared" si="2"/>
        <v>99.339622641509436</v>
      </c>
      <c r="Q6" t="str">
        <f t="shared" si="3"/>
        <v>theater</v>
      </c>
      <c r="R6" t="str">
        <f t="shared" si="4"/>
        <v>plays</v>
      </c>
      <c r="S6" s="8">
        <f t="shared" si="0"/>
        <v>43485.25</v>
      </c>
      <c r="T6" s="8">
        <f t="shared" si="1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((E7/D7))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 t="shared" si="2"/>
        <v>75.833333333333329</v>
      </c>
      <c r="Q7" t="str">
        <f t="shared" si="3"/>
        <v>theater</v>
      </c>
      <c r="R7" t="str">
        <f t="shared" si="4"/>
        <v>plays</v>
      </c>
      <c r="S7" s="8">
        <f t="shared" si="0"/>
        <v>41149.208333333336</v>
      </c>
      <c r="T7" s="8">
        <f t="shared" si="1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((E8/D8))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 t="shared" si="2"/>
        <v>60.555555555555557</v>
      </c>
      <c r="Q8" t="str">
        <f t="shared" si="3"/>
        <v>film &amp; video</v>
      </c>
      <c r="R8" t="str">
        <f t="shared" si="4"/>
        <v>documentary</v>
      </c>
      <c r="S8" s="8">
        <f t="shared" si="0"/>
        <v>42991.208333333328</v>
      </c>
      <c r="T8" s="8">
        <f t="shared" si="1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((E9/D9))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 t="shared" si="2"/>
        <v>64.93832599118943</v>
      </c>
      <c r="Q9" t="str">
        <f t="shared" si="3"/>
        <v>theater</v>
      </c>
      <c r="R9" t="str">
        <f t="shared" si="4"/>
        <v>plays</v>
      </c>
      <c r="S9" s="8">
        <f t="shared" si="0"/>
        <v>42229.208333333328</v>
      </c>
      <c r="T9" s="8">
        <f t="shared" si="1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((E10/D10))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 t="shared" si="2"/>
        <v>30.997175141242938</v>
      </c>
      <c r="Q10" t="str">
        <f t="shared" si="3"/>
        <v>theater</v>
      </c>
      <c r="R10" t="str">
        <f t="shared" si="4"/>
        <v>plays</v>
      </c>
      <c r="S10" s="8">
        <f t="shared" si="0"/>
        <v>40399.208333333336</v>
      </c>
      <c r="T10" s="8">
        <f t="shared" si="1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((E11/D11))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 t="shared" si="2"/>
        <v>72.909090909090907</v>
      </c>
      <c r="Q11" t="str">
        <f t="shared" si="3"/>
        <v>music</v>
      </c>
      <c r="R11" t="str">
        <f t="shared" si="4"/>
        <v>electric music</v>
      </c>
      <c r="S11" s="8">
        <f t="shared" si="0"/>
        <v>41536.208333333336</v>
      </c>
      <c r="T11" s="8">
        <f t="shared" si="1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((E12/D12))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 t="shared" si="2"/>
        <v>62.9</v>
      </c>
      <c r="Q12" t="str">
        <f t="shared" si="3"/>
        <v>film &amp; video</v>
      </c>
      <c r="R12" t="str">
        <f t="shared" si="4"/>
        <v>drama</v>
      </c>
      <c r="S12" s="8">
        <f t="shared" si="0"/>
        <v>40404.208333333336</v>
      </c>
      <c r="T12" s="8">
        <f t="shared" si="1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((E13/D13))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 t="shared" si="2"/>
        <v>112.22222222222223</v>
      </c>
      <c r="Q13" t="str">
        <f t="shared" si="3"/>
        <v>theater</v>
      </c>
      <c r="R13" t="str">
        <f t="shared" si="4"/>
        <v>plays</v>
      </c>
      <c r="S13" s="8">
        <f t="shared" si="0"/>
        <v>40442.208333333336</v>
      </c>
      <c r="T13" s="8">
        <f t="shared" si="1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((E14/D14))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 t="shared" si="2"/>
        <v>102.34545454545454</v>
      </c>
      <c r="Q14" t="str">
        <f t="shared" si="3"/>
        <v>film &amp; video</v>
      </c>
      <c r="R14" t="str">
        <f t="shared" si="4"/>
        <v>drama</v>
      </c>
      <c r="S14" s="8">
        <f t="shared" si="0"/>
        <v>43760.208333333328</v>
      </c>
      <c r="T14" s="8">
        <f t="shared" si="1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((E15/D15))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 t="shared" si="2"/>
        <v>105.05102040816327</v>
      </c>
      <c r="Q15" t="str">
        <f t="shared" si="3"/>
        <v>music</v>
      </c>
      <c r="R15" t="str">
        <f t="shared" si="4"/>
        <v>indie rock</v>
      </c>
      <c r="S15" s="8">
        <f t="shared" si="0"/>
        <v>42532.208333333328</v>
      </c>
      <c r="T15" s="8">
        <f t="shared" si="1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((E16/D16))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 t="shared" si="2"/>
        <v>94.144999999999996</v>
      </c>
      <c r="Q16" t="str">
        <f t="shared" si="3"/>
        <v>music</v>
      </c>
      <c r="R16" t="str">
        <f t="shared" si="4"/>
        <v>indie rock</v>
      </c>
      <c r="S16" s="8">
        <f t="shared" si="0"/>
        <v>40974.25</v>
      </c>
      <c r="T16" s="8">
        <f t="shared" si="1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((E17/D17))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 t="shared" si="2"/>
        <v>84.986725663716811</v>
      </c>
      <c r="Q17" t="str">
        <f t="shared" si="3"/>
        <v>technology</v>
      </c>
      <c r="R17" t="str">
        <f t="shared" si="4"/>
        <v>wearables</v>
      </c>
      <c r="S17" s="8">
        <f t="shared" si="0"/>
        <v>43809.25</v>
      </c>
      <c r="T17" s="8">
        <f t="shared" si="1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((E18/D18))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 t="shared" si="2"/>
        <v>110.41</v>
      </c>
      <c r="Q18" t="str">
        <f t="shared" si="3"/>
        <v>publishing</v>
      </c>
      <c r="R18" t="str">
        <f t="shared" si="4"/>
        <v>nonfiction</v>
      </c>
      <c r="S18" s="8">
        <f t="shared" si="0"/>
        <v>41661.25</v>
      </c>
      <c r="T18" s="8">
        <f t="shared" si="1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((E19/D19))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 t="shared" si="2"/>
        <v>107.96236989591674</v>
      </c>
      <c r="Q19" t="str">
        <f t="shared" si="3"/>
        <v>film &amp; video</v>
      </c>
      <c r="R19" t="str">
        <f t="shared" si="4"/>
        <v>animation</v>
      </c>
      <c r="S19" s="8">
        <f t="shared" si="0"/>
        <v>40555.25</v>
      </c>
      <c r="T19" s="8">
        <f t="shared" si="1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((E20/D20))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 t="shared" si="2"/>
        <v>45.103703703703701</v>
      </c>
      <c r="Q20" t="str">
        <f t="shared" si="3"/>
        <v>theater</v>
      </c>
      <c r="R20" t="str">
        <f t="shared" si="4"/>
        <v>plays</v>
      </c>
      <c r="S20" s="8">
        <f t="shared" si="0"/>
        <v>43351.208333333328</v>
      </c>
      <c r="T20" s="8">
        <f t="shared" si="1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((E21/D21))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 t="shared" si="2"/>
        <v>45.001483679525222</v>
      </c>
      <c r="Q21" t="str">
        <f t="shared" si="3"/>
        <v>theater</v>
      </c>
      <c r="R21" t="str">
        <f t="shared" si="4"/>
        <v>plays</v>
      </c>
      <c r="S21" s="8">
        <f t="shared" si="0"/>
        <v>43528.25</v>
      </c>
      <c r="T21" s="8">
        <f t="shared" si="1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((E22/D22))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 t="shared" si="2"/>
        <v>105.97134670487107</v>
      </c>
      <c r="Q22" t="str">
        <f t="shared" si="3"/>
        <v>film &amp; video</v>
      </c>
      <c r="R22" t="str">
        <f t="shared" si="4"/>
        <v>drama</v>
      </c>
      <c r="S22" s="8">
        <f t="shared" si="0"/>
        <v>41848.208333333336</v>
      </c>
      <c r="T22" s="8">
        <f t="shared" si="1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((E23/D23))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 t="shared" si="2"/>
        <v>69.055555555555557</v>
      </c>
      <c r="Q23" t="str">
        <f t="shared" si="3"/>
        <v>theater</v>
      </c>
      <c r="R23" t="str">
        <f t="shared" si="4"/>
        <v>plays</v>
      </c>
      <c r="S23" s="8">
        <f t="shared" si="0"/>
        <v>40770.208333333336</v>
      </c>
      <c r="T23" s="8">
        <f t="shared" si="1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((E24/D24))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 t="shared" si="2"/>
        <v>85.044943820224717</v>
      </c>
      <c r="Q24" t="str">
        <f t="shared" si="3"/>
        <v>theater</v>
      </c>
      <c r="R24" t="str">
        <f t="shared" si="4"/>
        <v>plays</v>
      </c>
      <c r="S24" s="8">
        <f t="shared" si="0"/>
        <v>43193.208333333328</v>
      </c>
      <c r="T24" s="8">
        <f t="shared" si="1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((E25/D25))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 t="shared" si="2"/>
        <v>105.22535211267606</v>
      </c>
      <c r="Q25" t="str">
        <f t="shared" si="3"/>
        <v>film &amp; video</v>
      </c>
      <c r="R25" t="str">
        <f t="shared" si="4"/>
        <v>documentary</v>
      </c>
      <c r="S25" s="8">
        <f t="shared" si="0"/>
        <v>43510.25</v>
      </c>
      <c r="T25" s="8">
        <f t="shared" si="1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((E26/D26))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 t="shared" si="2"/>
        <v>39.003741114852225</v>
      </c>
      <c r="Q26" t="str">
        <f t="shared" si="3"/>
        <v>technology</v>
      </c>
      <c r="R26" t="str">
        <f t="shared" si="4"/>
        <v>wearables</v>
      </c>
      <c r="S26" s="8">
        <f t="shared" si="0"/>
        <v>41811.208333333336</v>
      </c>
      <c r="T26" s="8">
        <f t="shared" si="1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((E27/D27))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 t="shared" si="2"/>
        <v>73.030674846625772</v>
      </c>
      <c r="Q27" t="str">
        <f t="shared" si="3"/>
        <v>games</v>
      </c>
      <c r="R27" t="str">
        <f t="shared" si="4"/>
        <v>video games</v>
      </c>
      <c r="S27" s="8">
        <f t="shared" si="0"/>
        <v>40681.208333333336</v>
      </c>
      <c r="T27" s="8">
        <f t="shared" si="1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((E28/D28))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 t="shared" si="2"/>
        <v>35.009459459459457</v>
      </c>
      <c r="Q28" t="str">
        <f t="shared" si="3"/>
        <v>theater</v>
      </c>
      <c r="R28" t="str">
        <f t="shared" si="4"/>
        <v>plays</v>
      </c>
      <c r="S28" s="8">
        <f t="shared" si="0"/>
        <v>43312.208333333328</v>
      </c>
      <c r="T28" s="8">
        <f t="shared" si="1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((E29/D29))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 t="shared" si="2"/>
        <v>106.6</v>
      </c>
      <c r="Q29" t="str">
        <f t="shared" si="3"/>
        <v>music</v>
      </c>
      <c r="R29" t="str">
        <f t="shared" si="4"/>
        <v>rock</v>
      </c>
      <c r="S29" s="8">
        <f t="shared" si="0"/>
        <v>42280.208333333328</v>
      </c>
      <c r="T29" s="8">
        <f t="shared" si="1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((E30/D30))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 t="shared" si="2"/>
        <v>61.997747747747745</v>
      </c>
      <c r="Q30" t="str">
        <f t="shared" si="3"/>
        <v>theater</v>
      </c>
      <c r="R30" t="str">
        <f t="shared" si="4"/>
        <v>plays</v>
      </c>
      <c r="S30" s="8">
        <f t="shared" si="0"/>
        <v>40218.25</v>
      </c>
      <c r="T30" s="8">
        <f t="shared" si="1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((E31/D31))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 t="shared" si="2"/>
        <v>94.000622665006233</v>
      </c>
      <c r="Q31" t="str">
        <f t="shared" si="3"/>
        <v>film &amp; video</v>
      </c>
      <c r="R31" t="str">
        <f t="shared" si="4"/>
        <v>shorts</v>
      </c>
      <c r="S31" s="8">
        <f t="shared" si="0"/>
        <v>43301.208333333328</v>
      </c>
      <c r="T31" s="8">
        <f t="shared" si="1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((E32/D32))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 t="shared" si="2"/>
        <v>112.05426356589147</v>
      </c>
      <c r="Q32" t="str">
        <f t="shared" si="3"/>
        <v>film &amp; video</v>
      </c>
      <c r="R32" t="str">
        <f t="shared" si="4"/>
        <v>animation</v>
      </c>
      <c r="S32" s="8">
        <f t="shared" si="0"/>
        <v>43609.208333333328</v>
      </c>
      <c r="T32" s="8">
        <f t="shared" si="1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((E33/D33))</f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 t="shared" si="2"/>
        <v>48.008849557522126</v>
      </c>
      <c r="Q33" t="str">
        <f t="shared" si="3"/>
        <v>games</v>
      </c>
      <c r="R33" t="str">
        <f t="shared" si="4"/>
        <v>video games</v>
      </c>
      <c r="S33" s="8">
        <f t="shared" si="0"/>
        <v>42374.25</v>
      </c>
      <c r="T33" s="8">
        <f t="shared" si="1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((E34/D34))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 t="shared" si="2"/>
        <v>38.004334633723452</v>
      </c>
      <c r="Q34" t="str">
        <f t="shared" si="3"/>
        <v>film &amp; video</v>
      </c>
      <c r="R34" t="str">
        <f t="shared" si="4"/>
        <v>documentary</v>
      </c>
      <c r="S34" s="8">
        <f t="shared" si="0"/>
        <v>43110.25</v>
      </c>
      <c r="T34" s="8">
        <f t="shared" si="1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((E35/D35))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 t="shared" si="2"/>
        <v>35.000184535892231</v>
      </c>
      <c r="Q35" t="str">
        <f t="shared" si="3"/>
        <v>theater</v>
      </c>
      <c r="R35" t="str">
        <f t="shared" si="4"/>
        <v>plays</v>
      </c>
      <c r="S35" s="8">
        <f t="shared" si="0"/>
        <v>41917.208333333336</v>
      </c>
      <c r="T35" s="8">
        <f t="shared" si="1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((E36/D36))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 t="shared" si="2"/>
        <v>85</v>
      </c>
      <c r="Q36" t="str">
        <f t="shared" si="3"/>
        <v>film &amp; video</v>
      </c>
      <c r="R36" t="str">
        <f t="shared" si="4"/>
        <v>documentary</v>
      </c>
      <c r="S36" s="8">
        <f t="shared" si="0"/>
        <v>42817.208333333328</v>
      </c>
      <c r="T36" s="8">
        <f t="shared" si="1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((E37/D37))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 t="shared" si="2"/>
        <v>95.993893129770996</v>
      </c>
      <c r="Q37" t="str">
        <f t="shared" si="3"/>
        <v>film &amp; video</v>
      </c>
      <c r="R37" t="str">
        <f t="shared" si="4"/>
        <v>drama</v>
      </c>
      <c r="S37" s="8">
        <f t="shared" si="0"/>
        <v>43484.25</v>
      </c>
      <c r="T37" s="8">
        <f t="shared" si="1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((E38/D38))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 t="shared" si="2"/>
        <v>68.8125</v>
      </c>
      <c r="Q38" t="str">
        <f t="shared" si="3"/>
        <v>theater</v>
      </c>
      <c r="R38" t="str">
        <f t="shared" si="4"/>
        <v>plays</v>
      </c>
      <c r="S38" s="8">
        <f t="shared" si="0"/>
        <v>40600.25</v>
      </c>
      <c r="T38" s="8">
        <f t="shared" si="1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((E39/D39))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 t="shared" si="2"/>
        <v>105.97196261682242</v>
      </c>
      <c r="Q39" t="str">
        <f t="shared" si="3"/>
        <v>publishing</v>
      </c>
      <c r="R39" t="str">
        <f t="shared" si="4"/>
        <v>fiction</v>
      </c>
      <c r="S39" s="8">
        <f t="shared" si="0"/>
        <v>43744.208333333328</v>
      </c>
      <c r="T39" s="8">
        <f t="shared" si="1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((E40/D40))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 t="shared" si="2"/>
        <v>75.261194029850742</v>
      </c>
      <c r="Q40" t="str">
        <f t="shared" si="3"/>
        <v>photography</v>
      </c>
      <c r="R40" t="str">
        <f t="shared" si="4"/>
        <v>photography books</v>
      </c>
      <c r="S40" s="8">
        <f t="shared" si="0"/>
        <v>40469.208333333336</v>
      </c>
      <c r="T40" s="8">
        <f t="shared" si="1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((E41/D41))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 t="shared" si="2"/>
        <v>57.125</v>
      </c>
      <c r="Q41" t="str">
        <f t="shared" si="3"/>
        <v>theater</v>
      </c>
      <c r="R41" t="str">
        <f t="shared" si="4"/>
        <v>plays</v>
      </c>
      <c r="S41" s="8">
        <f t="shared" si="0"/>
        <v>41330.25</v>
      </c>
      <c r="T41" s="8">
        <f t="shared" si="1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((E42/D42))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 t="shared" si="2"/>
        <v>75.141414141414145</v>
      </c>
      <c r="Q42" t="str">
        <f t="shared" si="3"/>
        <v>technology</v>
      </c>
      <c r="R42" t="str">
        <f t="shared" si="4"/>
        <v>wearables</v>
      </c>
      <c r="S42" s="8">
        <f t="shared" si="0"/>
        <v>40334.208333333336</v>
      </c>
      <c r="T42" s="8">
        <f t="shared" si="1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((E43/D43))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 t="shared" si="2"/>
        <v>107.42342342342343</v>
      </c>
      <c r="Q43" t="str">
        <f t="shared" si="3"/>
        <v>music</v>
      </c>
      <c r="R43" t="str">
        <f t="shared" si="4"/>
        <v>rock</v>
      </c>
      <c r="S43" s="8">
        <f t="shared" si="0"/>
        <v>41156.208333333336</v>
      </c>
      <c r="T43" s="8">
        <f t="shared" si="1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((E44/D44))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 t="shared" si="2"/>
        <v>35.995495495495497</v>
      </c>
      <c r="Q44" t="str">
        <f t="shared" si="3"/>
        <v>food</v>
      </c>
      <c r="R44" t="str">
        <f t="shared" si="4"/>
        <v>food trucks</v>
      </c>
      <c r="S44" s="8">
        <f t="shared" si="0"/>
        <v>40728.208333333336</v>
      </c>
      <c r="T44" s="8">
        <f t="shared" si="1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((E45/D45))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 t="shared" si="2"/>
        <v>26.998873148744366</v>
      </c>
      <c r="Q45" t="str">
        <f t="shared" si="3"/>
        <v>publishing</v>
      </c>
      <c r="R45" t="str">
        <f t="shared" si="4"/>
        <v>radio &amp; podcasts</v>
      </c>
      <c r="S45" s="8">
        <f t="shared" si="0"/>
        <v>41844.208333333336</v>
      </c>
      <c r="T45" s="8">
        <f t="shared" si="1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((E46/D46))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 t="shared" si="2"/>
        <v>107.56122448979592</v>
      </c>
      <c r="Q46" t="str">
        <f t="shared" si="3"/>
        <v>publishing</v>
      </c>
      <c r="R46" t="str">
        <f t="shared" si="4"/>
        <v>fiction</v>
      </c>
      <c r="S46" s="8">
        <f t="shared" si="0"/>
        <v>43541.208333333328</v>
      </c>
      <c r="T46" s="8">
        <f t="shared" si="1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((E47/D47))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 t="shared" si="2"/>
        <v>94.375</v>
      </c>
      <c r="Q47" t="str">
        <f t="shared" si="3"/>
        <v>theater</v>
      </c>
      <c r="R47" t="str">
        <f t="shared" si="4"/>
        <v>plays</v>
      </c>
      <c r="S47" s="8">
        <f t="shared" si="0"/>
        <v>42676.208333333328</v>
      </c>
      <c r="T47" s="8">
        <f t="shared" si="1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((E48/D48))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 t="shared" si="2"/>
        <v>46.163043478260867</v>
      </c>
      <c r="Q48" t="str">
        <f t="shared" si="3"/>
        <v>music</v>
      </c>
      <c r="R48" t="str">
        <f t="shared" si="4"/>
        <v>rock</v>
      </c>
      <c r="S48" s="8">
        <f t="shared" si="0"/>
        <v>40367.208333333336</v>
      </c>
      <c r="T48" s="8">
        <f t="shared" si="1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((E49/D49))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 t="shared" si="2"/>
        <v>47.845637583892618</v>
      </c>
      <c r="Q49" t="str">
        <f t="shared" si="3"/>
        <v>theater</v>
      </c>
      <c r="R49" t="str">
        <f t="shared" si="4"/>
        <v>plays</v>
      </c>
      <c r="S49" s="8">
        <f t="shared" si="0"/>
        <v>41727.208333333336</v>
      </c>
      <c r="T49" s="8">
        <f t="shared" si="1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((E50/D50))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 t="shared" si="2"/>
        <v>53.007815713698065</v>
      </c>
      <c r="Q50" t="str">
        <f t="shared" si="3"/>
        <v>theater</v>
      </c>
      <c r="R50" t="str">
        <f t="shared" si="4"/>
        <v>plays</v>
      </c>
      <c r="S50" s="8">
        <f t="shared" si="0"/>
        <v>42180.208333333328</v>
      </c>
      <c r="T50" s="8">
        <f t="shared" si="1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((E51/D51))</f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 t="shared" si="2"/>
        <v>45.059405940594061</v>
      </c>
      <c r="Q51" t="str">
        <f t="shared" si="3"/>
        <v>music</v>
      </c>
      <c r="R51" t="str">
        <f t="shared" si="4"/>
        <v>rock</v>
      </c>
      <c r="S51" s="8">
        <f t="shared" si="0"/>
        <v>43758.208333333328</v>
      </c>
      <c r="T51" s="8">
        <f t="shared" si="1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((E52/D52))</f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 t="shared" si="2"/>
        <v>2</v>
      </c>
      <c r="Q52" t="str">
        <f t="shared" si="3"/>
        <v>music</v>
      </c>
      <c r="R52" t="str">
        <f t="shared" si="4"/>
        <v>metal</v>
      </c>
      <c r="S52" s="8">
        <f t="shared" si="0"/>
        <v>41487.208333333336</v>
      </c>
      <c r="T52" s="8">
        <f t="shared" si="1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((E53/D53))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 t="shared" si="2"/>
        <v>99.006816632583508</v>
      </c>
      <c r="Q53" t="str">
        <f t="shared" si="3"/>
        <v>technology</v>
      </c>
      <c r="R53" t="str">
        <f t="shared" si="4"/>
        <v>wearables</v>
      </c>
      <c r="S53" s="8">
        <f t="shared" si="0"/>
        <v>40995.208333333336</v>
      </c>
      <c r="T53" s="8">
        <f t="shared" si="1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((E54/D54))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 t="shared" si="2"/>
        <v>32.786666666666669</v>
      </c>
      <c r="Q54" t="str">
        <f t="shared" si="3"/>
        <v>theater</v>
      </c>
      <c r="R54" t="str">
        <f t="shared" si="4"/>
        <v>plays</v>
      </c>
      <c r="S54" s="8">
        <f t="shared" si="0"/>
        <v>40436.208333333336</v>
      </c>
      <c r="T54" s="8">
        <f t="shared" si="1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((E55/D55))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 t="shared" si="2"/>
        <v>59.119617224880386</v>
      </c>
      <c r="Q55" t="str">
        <f t="shared" si="3"/>
        <v>film &amp; video</v>
      </c>
      <c r="R55" t="str">
        <f t="shared" si="4"/>
        <v>drama</v>
      </c>
      <c r="S55" s="8">
        <f t="shared" si="0"/>
        <v>41779.208333333336</v>
      </c>
      <c r="T55" s="8">
        <f t="shared" si="1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((E56/D56))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 t="shared" si="2"/>
        <v>44.93333333333333</v>
      </c>
      <c r="Q56" t="str">
        <f t="shared" si="3"/>
        <v>technology</v>
      </c>
      <c r="R56" t="str">
        <f t="shared" si="4"/>
        <v>wearables</v>
      </c>
      <c r="S56" s="8">
        <f t="shared" si="0"/>
        <v>43170.25</v>
      </c>
      <c r="T56" s="8">
        <f t="shared" si="1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((E57/D57))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 t="shared" si="2"/>
        <v>89.664122137404576</v>
      </c>
      <c r="Q57" t="str">
        <f t="shared" si="3"/>
        <v>music</v>
      </c>
      <c r="R57" t="str">
        <f t="shared" si="4"/>
        <v>jazz</v>
      </c>
      <c r="S57" s="8">
        <f t="shared" si="0"/>
        <v>43311.208333333328</v>
      </c>
      <c r="T57" s="8">
        <f t="shared" si="1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((E58/D58))</f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 t="shared" si="2"/>
        <v>70.079268292682926</v>
      </c>
      <c r="Q58" t="str">
        <f t="shared" si="3"/>
        <v>technology</v>
      </c>
      <c r="R58" t="str">
        <f t="shared" si="4"/>
        <v>wearables</v>
      </c>
      <c r="S58" s="8">
        <f t="shared" si="0"/>
        <v>42014.25</v>
      </c>
      <c r="T58" s="8">
        <f t="shared" si="1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((E59/D59))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 t="shared" si="2"/>
        <v>31.059701492537314</v>
      </c>
      <c r="Q59" t="str">
        <f t="shared" si="3"/>
        <v>games</v>
      </c>
      <c r="R59" t="str">
        <f t="shared" si="4"/>
        <v>video games</v>
      </c>
      <c r="S59" s="8">
        <f t="shared" si="0"/>
        <v>42979.208333333328</v>
      </c>
      <c r="T59" s="8">
        <f t="shared" si="1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((E60/D60))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 t="shared" si="2"/>
        <v>29.061611374407583</v>
      </c>
      <c r="Q60" t="str">
        <f t="shared" si="3"/>
        <v>theater</v>
      </c>
      <c r="R60" t="str">
        <f t="shared" si="4"/>
        <v>plays</v>
      </c>
      <c r="S60" s="8">
        <f t="shared" si="0"/>
        <v>42268.208333333328</v>
      </c>
      <c r="T60" s="8">
        <f t="shared" si="1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((E61/D61))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 t="shared" si="2"/>
        <v>30.0859375</v>
      </c>
      <c r="Q61" t="str">
        <f t="shared" si="3"/>
        <v>theater</v>
      </c>
      <c r="R61" t="str">
        <f t="shared" si="4"/>
        <v>plays</v>
      </c>
      <c r="S61" s="8">
        <f t="shared" si="0"/>
        <v>42898.208333333328</v>
      </c>
      <c r="T61" s="8">
        <f t="shared" si="1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((E62/D62))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 t="shared" si="2"/>
        <v>84.998125000000002</v>
      </c>
      <c r="Q62" t="str">
        <f t="shared" si="3"/>
        <v>theater</v>
      </c>
      <c r="R62" t="str">
        <f t="shared" si="4"/>
        <v>plays</v>
      </c>
      <c r="S62" s="8">
        <f t="shared" si="0"/>
        <v>41107.208333333336</v>
      </c>
      <c r="T62" s="8">
        <f t="shared" si="1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((E63/D63))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 t="shared" si="2"/>
        <v>82.001775410563695</v>
      </c>
      <c r="Q63" t="str">
        <f t="shared" si="3"/>
        <v>theater</v>
      </c>
      <c r="R63" t="str">
        <f t="shared" si="4"/>
        <v>plays</v>
      </c>
      <c r="S63" s="8">
        <f t="shared" si="0"/>
        <v>40595.25</v>
      </c>
      <c r="T63" s="8">
        <f t="shared" si="1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((E64/D64))</f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 t="shared" si="2"/>
        <v>58.040160642570278</v>
      </c>
      <c r="Q64" t="str">
        <f t="shared" si="3"/>
        <v>technology</v>
      </c>
      <c r="R64" t="str">
        <f t="shared" si="4"/>
        <v>web</v>
      </c>
      <c r="S64" s="8">
        <f t="shared" si="0"/>
        <v>42160.208333333328</v>
      </c>
      <c r="T64" s="8">
        <f t="shared" si="1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((E65/D65))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 t="shared" si="2"/>
        <v>111.4</v>
      </c>
      <c r="Q65" t="str">
        <f t="shared" si="3"/>
        <v>theater</v>
      </c>
      <c r="R65" t="str">
        <f t="shared" si="4"/>
        <v>plays</v>
      </c>
      <c r="S65" s="8">
        <f t="shared" si="0"/>
        <v>42853.208333333328</v>
      </c>
      <c r="T65" s="8">
        <f t="shared" si="1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((E66/D66))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 t="shared" si="2"/>
        <v>71.94736842105263</v>
      </c>
      <c r="Q66" t="str">
        <f t="shared" si="3"/>
        <v>technology</v>
      </c>
      <c r="R66" t="str">
        <f t="shared" si="4"/>
        <v>web</v>
      </c>
      <c r="S66" s="8">
        <f t="shared" si="0"/>
        <v>43283.208333333328</v>
      </c>
      <c r="T66" s="8">
        <f t="shared" si="1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((E67/D67))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 t="shared" si="2"/>
        <v>61.038135593220339</v>
      </c>
      <c r="Q67" t="str">
        <f t="shared" si="3"/>
        <v>theater</v>
      </c>
      <c r="R67" t="str">
        <f t="shared" si="4"/>
        <v>plays</v>
      </c>
      <c r="S67" s="8">
        <f t="shared" ref="S67:S130" si="5">(((K67/60)/60)/24)+DATE(1970,1,1)</f>
        <v>40570.25</v>
      </c>
      <c r="T67" s="8">
        <f t="shared" ref="T67:T130" si="6">(((L67/60)/60)/24)+DATE(1970,1,1)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((E68/D68))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 t="shared" ref="P68:P131" si="7">E68/H68</f>
        <v>108.91666666666667</v>
      </c>
      <c r="Q68" t="str">
        <f t="shared" ref="Q68:Q131" si="8">LEFT($O68,SEARCH("/",$O68)-1)</f>
        <v>theater</v>
      </c>
      <c r="R68" t="str">
        <f t="shared" ref="R68:R131" si="9">RIGHT($O68,LEN($O68)-SEARCH("/",$O68))</f>
        <v>plays</v>
      </c>
      <c r="S68" s="8">
        <f t="shared" si="5"/>
        <v>42102.208333333328</v>
      </c>
      <c r="T68" s="8">
        <f t="shared" si="6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((E69/D69))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8">
        <f t="shared" si="5"/>
        <v>40203.25</v>
      </c>
      <c r="T69" s="8">
        <f t="shared" si="6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((E70/D70))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8">
        <f t="shared" si="5"/>
        <v>42943.208333333328</v>
      </c>
      <c r="T70" s="8">
        <f t="shared" si="6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((E71/D71))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8">
        <f t="shared" si="5"/>
        <v>40531.25</v>
      </c>
      <c r="T71" s="8">
        <f t="shared" si="6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((E72/D72))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8">
        <f t="shared" si="5"/>
        <v>40484.208333333336</v>
      </c>
      <c r="T72" s="8">
        <f t="shared" si="6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((E73/D73))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8">
        <f t="shared" si="5"/>
        <v>43799.25</v>
      </c>
      <c r="T73" s="8">
        <f t="shared" si="6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((E74/D74))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8">
        <f t="shared" si="5"/>
        <v>42186.208333333328</v>
      </c>
      <c r="T74" s="8">
        <f t="shared" si="6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((E75/D75))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8">
        <f t="shared" si="5"/>
        <v>42701.25</v>
      </c>
      <c r="T75" s="8">
        <f t="shared" si="6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((E76/D76))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8">
        <f t="shared" si="5"/>
        <v>42456.208333333328</v>
      </c>
      <c r="T76" s="8">
        <f t="shared" si="6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((E77/D77))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8">
        <f t="shared" si="5"/>
        <v>43296.208333333328</v>
      </c>
      <c r="T77" s="8">
        <f t="shared" si="6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((E78/D78))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8">
        <f t="shared" si="5"/>
        <v>42027.25</v>
      </c>
      <c r="T78" s="8">
        <f t="shared" si="6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((E79/D79))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8">
        <f t="shared" si="5"/>
        <v>40448.208333333336</v>
      </c>
      <c r="T79" s="8">
        <f t="shared" si="6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((E80/D80))</f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8">
        <f t="shared" si="5"/>
        <v>43206.208333333328</v>
      </c>
      <c r="T80" s="8">
        <f t="shared" si="6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((E81/D81))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8">
        <f t="shared" si="5"/>
        <v>43267.208333333328</v>
      </c>
      <c r="T81" s="8">
        <f t="shared" si="6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((E82/D82))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8">
        <f t="shared" si="5"/>
        <v>42976.208333333328</v>
      </c>
      <c r="T82" s="8">
        <f t="shared" si="6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((E83/D83))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8">
        <f t="shared" si="5"/>
        <v>43062.25</v>
      </c>
      <c r="T83" s="8">
        <f t="shared" si="6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((E84/D84))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8">
        <f t="shared" si="5"/>
        <v>43482.25</v>
      </c>
      <c r="T84" s="8">
        <f t="shared" si="6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((E85/D85))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8">
        <f t="shared" si="5"/>
        <v>42579.208333333328</v>
      </c>
      <c r="T85" s="8">
        <f t="shared" si="6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((E86/D86))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8">
        <f t="shared" si="5"/>
        <v>41118.208333333336</v>
      </c>
      <c r="T86" s="8">
        <f t="shared" si="6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((E87/D87))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8">
        <f t="shared" si="5"/>
        <v>40797.208333333336</v>
      </c>
      <c r="T87" s="8">
        <f t="shared" si="6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((E88/D88))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8">
        <f t="shared" si="5"/>
        <v>42128.208333333328</v>
      </c>
      <c r="T88" s="8">
        <f t="shared" si="6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((E89/D89))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8">
        <f t="shared" si="5"/>
        <v>40610.25</v>
      </c>
      <c r="T89" s="8">
        <f t="shared" si="6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((E90/D90))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8">
        <f t="shared" si="5"/>
        <v>42110.208333333328</v>
      </c>
      <c r="T90" s="8">
        <f t="shared" si="6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((E91/D91))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8">
        <f t="shared" si="5"/>
        <v>40283.208333333336</v>
      </c>
      <c r="T91" s="8">
        <f t="shared" si="6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((E92/D92))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8">
        <f t="shared" si="5"/>
        <v>42425.25</v>
      </c>
      <c r="T92" s="8">
        <f t="shared" si="6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((E93/D93))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8">
        <f t="shared" si="5"/>
        <v>42588.208333333328</v>
      </c>
      <c r="T93" s="8">
        <f t="shared" si="6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((E94/D94))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8">
        <f t="shared" si="5"/>
        <v>40352.208333333336</v>
      </c>
      <c r="T94" s="8">
        <f t="shared" si="6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((E95/D95))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8">
        <f t="shared" si="5"/>
        <v>41202.208333333336</v>
      </c>
      <c r="T95" s="8">
        <f t="shared" si="6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((E96/D96))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8">
        <f t="shared" si="5"/>
        <v>43562.208333333328</v>
      </c>
      <c r="T96" s="8">
        <f t="shared" si="6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((E97/D97))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8">
        <f t="shared" si="5"/>
        <v>43752.208333333328</v>
      </c>
      <c r="T97" s="8">
        <f t="shared" si="6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((E98/D98))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8">
        <f t="shared" si="5"/>
        <v>40612.25</v>
      </c>
      <c r="T98" s="8">
        <f t="shared" si="6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((E99/D99))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8">
        <f t="shared" si="5"/>
        <v>42180.208333333328</v>
      </c>
      <c r="T99" s="8">
        <f t="shared" si="6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((E100/D100))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8">
        <f t="shared" si="5"/>
        <v>42212.208333333328</v>
      </c>
      <c r="T100" s="8">
        <f t="shared" si="6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((E101/D101))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8">
        <f t="shared" si="5"/>
        <v>41968.25</v>
      </c>
      <c r="T101" s="8">
        <f t="shared" si="6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((E102/D102))</f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8">
        <f t="shared" si="5"/>
        <v>40835.208333333336</v>
      </c>
      <c r="T102" s="8">
        <f t="shared" si="6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((E103/D103))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8">
        <f t="shared" si="5"/>
        <v>42056.25</v>
      </c>
      <c r="T103" s="8">
        <f t="shared" si="6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((E104/D104))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8">
        <f t="shared" si="5"/>
        <v>43234.208333333328</v>
      </c>
      <c r="T104" s="8">
        <f t="shared" si="6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((E105/D105))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8">
        <f t="shared" si="5"/>
        <v>40475.208333333336</v>
      </c>
      <c r="T105" s="8">
        <f t="shared" si="6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((E106/D106))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8">
        <f t="shared" si="5"/>
        <v>42878.208333333328</v>
      </c>
      <c r="T106" s="8">
        <f t="shared" si="6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((E107/D107))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8">
        <f t="shared" si="5"/>
        <v>41366.208333333336</v>
      </c>
      <c r="T107" s="8">
        <f t="shared" si="6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((E108/D108))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8">
        <f t="shared" si="5"/>
        <v>43716.208333333328</v>
      </c>
      <c r="T108" s="8">
        <f t="shared" si="6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((E109/D109))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8">
        <f t="shared" si="5"/>
        <v>43213.208333333328</v>
      </c>
      <c r="T109" s="8">
        <f t="shared" si="6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((E110/D110))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8">
        <f t="shared" si="5"/>
        <v>41005.208333333336</v>
      </c>
      <c r="T110" s="8">
        <f t="shared" si="6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((E111/D111))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8">
        <f t="shared" si="5"/>
        <v>41651.25</v>
      </c>
      <c r="T111" s="8">
        <f t="shared" si="6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((E112/D112))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8">
        <f t="shared" si="5"/>
        <v>43354.208333333328</v>
      </c>
      <c r="T112" s="8">
        <f t="shared" si="6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((E113/D113))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8">
        <f t="shared" si="5"/>
        <v>41174.208333333336</v>
      </c>
      <c r="T113" s="8">
        <f t="shared" si="6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((E114/D114))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8">
        <f t="shared" si="5"/>
        <v>41875.208333333336</v>
      </c>
      <c r="T114" s="8">
        <f t="shared" si="6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((E115/D115))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8">
        <f t="shared" si="5"/>
        <v>42990.208333333328</v>
      </c>
      <c r="T115" s="8">
        <f t="shared" si="6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((E116/D116))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8">
        <f t="shared" si="5"/>
        <v>43564.208333333328</v>
      </c>
      <c r="T116" s="8">
        <f t="shared" si="6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((E117/D117))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8">
        <f t="shared" si="5"/>
        <v>43056.25</v>
      </c>
      <c r="T117" s="8">
        <f t="shared" si="6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((E118/D118))</f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8">
        <f t="shared" si="5"/>
        <v>42265.208333333328</v>
      </c>
      <c r="T118" s="8">
        <f t="shared" si="6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((E119/D119))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8">
        <f t="shared" si="5"/>
        <v>40808.208333333336</v>
      </c>
      <c r="T119" s="8">
        <f t="shared" si="6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((E120/D120))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8">
        <f t="shared" si="5"/>
        <v>41665.25</v>
      </c>
      <c r="T120" s="8">
        <f t="shared" si="6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((E121/D121))</f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8">
        <f t="shared" si="5"/>
        <v>41806.208333333336</v>
      </c>
      <c r="T121" s="8">
        <f t="shared" si="6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((E122/D122))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8">
        <f t="shared" si="5"/>
        <v>42111.208333333328</v>
      </c>
      <c r="T122" s="8">
        <f t="shared" si="6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((E123/D123))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8">
        <f t="shared" si="5"/>
        <v>41917.208333333336</v>
      </c>
      <c r="T123" s="8">
        <f t="shared" si="6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((E124/D124))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8">
        <f t="shared" si="5"/>
        <v>41970.25</v>
      </c>
      <c r="T124" s="8">
        <f t="shared" si="6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((E125/D125))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8">
        <f t="shared" si="5"/>
        <v>42332.25</v>
      </c>
      <c r="T125" s="8">
        <f t="shared" si="6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((E126/D126))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8">
        <f t="shared" si="5"/>
        <v>43598.208333333328</v>
      </c>
      <c r="T126" s="8">
        <f t="shared" si="6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((E127/D127))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8">
        <f t="shared" si="5"/>
        <v>43362.208333333328</v>
      </c>
      <c r="T127" s="8">
        <f t="shared" si="6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((E128/D128))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8">
        <f t="shared" si="5"/>
        <v>42596.208333333328</v>
      </c>
      <c r="T128" s="8">
        <f t="shared" si="6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((E129/D129))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8">
        <f t="shared" si="5"/>
        <v>40310.208333333336</v>
      </c>
      <c r="T129" s="8">
        <f t="shared" si="6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((E130/D130))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8">
        <f t="shared" si="5"/>
        <v>40417.208333333336</v>
      </c>
      <c r="T130" s="8">
        <f t="shared" si="6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((E131/D131))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 t="shared" si="7"/>
        <v>86.472727272727269</v>
      </c>
      <c r="Q131" t="str">
        <f t="shared" si="8"/>
        <v>food</v>
      </c>
      <c r="R131" t="str">
        <f t="shared" si="9"/>
        <v>food trucks</v>
      </c>
      <c r="S131" s="8">
        <f t="shared" ref="S131:S194" si="10">(((K131/60)/60)/24)+DATE(1970,1,1)</f>
        <v>42038.25</v>
      </c>
      <c r="T131" s="8">
        <f t="shared" ref="T131:T194" si="11">(((L131/60)/60)/24)+DATE(1970,1,1)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((E132/D132))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 t="shared" ref="P132:P195" si="12">E132/H132</f>
        <v>28.001876172607879</v>
      </c>
      <c r="Q132" t="str">
        <f t="shared" ref="Q132:Q195" si="13">LEFT($O132,SEARCH("/",$O132)-1)</f>
        <v>film &amp; video</v>
      </c>
      <c r="R132" t="str">
        <f t="shared" ref="R132:R195" si="14">RIGHT($O132,LEN($O132)-SEARCH("/",$O132))</f>
        <v>drama</v>
      </c>
      <c r="S132" s="8">
        <f t="shared" si="10"/>
        <v>40842.208333333336</v>
      </c>
      <c r="T132" s="8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((E133/D133))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 t="shared" si="12"/>
        <v>67.996725337699544</v>
      </c>
      <c r="Q133" t="str">
        <f t="shared" si="13"/>
        <v>technology</v>
      </c>
      <c r="R133" t="str">
        <f t="shared" si="14"/>
        <v>web</v>
      </c>
      <c r="S133" s="8">
        <f t="shared" si="10"/>
        <v>41607.25</v>
      </c>
      <c r="T133" s="8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((E134/D134))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 t="shared" si="12"/>
        <v>43.078651685393261</v>
      </c>
      <c r="Q134" t="str">
        <f t="shared" si="13"/>
        <v>theater</v>
      </c>
      <c r="R134" t="str">
        <f t="shared" si="14"/>
        <v>plays</v>
      </c>
      <c r="S134" s="8">
        <f t="shared" si="10"/>
        <v>43112.25</v>
      </c>
      <c r="T134" s="8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((E135/D135))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 t="shared" si="12"/>
        <v>87.95597484276729</v>
      </c>
      <c r="Q135" t="str">
        <f t="shared" si="13"/>
        <v>music</v>
      </c>
      <c r="R135" t="str">
        <f t="shared" si="14"/>
        <v>world music</v>
      </c>
      <c r="S135" s="8">
        <f t="shared" si="10"/>
        <v>40767.208333333336</v>
      </c>
      <c r="T135" s="8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((E136/D136))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 t="shared" si="12"/>
        <v>94.987234042553197</v>
      </c>
      <c r="Q136" t="str">
        <f t="shared" si="13"/>
        <v>film &amp; video</v>
      </c>
      <c r="R136" t="str">
        <f t="shared" si="14"/>
        <v>documentary</v>
      </c>
      <c r="S136" s="8">
        <f t="shared" si="10"/>
        <v>40713.208333333336</v>
      </c>
      <c r="T136" s="8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((E137/D137))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 t="shared" si="12"/>
        <v>46.905982905982903</v>
      </c>
      <c r="Q137" t="str">
        <f t="shared" si="13"/>
        <v>theater</v>
      </c>
      <c r="R137" t="str">
        <f t="shared" si="14"/>
        <v>plays</v>
      </c>
      <c r="S137" s="8">
        <f t="shared" si="10"/>
        <v>41340.25</v>
      </c>
      <c r="T137" s="8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((E138/D138))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 t="shared" si="12"/>
        <v>46.913793103448278</v>
      </c>
      <c r="Q138" t="str">
        <f t="shared" si="13"/>
        <v>film &amp; video</v>
      </c>
      <c r="R138" t="str">
        <f t="shared" si="14"/>
        <v>drama</v>
      </c>
      <c r="S138" s="8">
        <f t="shared" si="10"/>
        <v>41797.208333333336</v>
      </c>
      <c r="T138" s="8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((E139/D139))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 t="shared" si="12"/>
        <v>94.24</v>
      </c>
      <c r="Q139" t="str">
        <f t="shared" si="13"/>
        <v>publishing</v>
      </c>
      <c r="R139" t="str">
        <f t="shared" si="14"/>
        <v>nonfiction</v>
      </c>
      <c r="S139" s="8">
        <f t="shared" si="10"/>
        <v>40457.208333333336</v>
      </c>
      <c r="T139" s="8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((E140/D140))</f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 t="shared" si="12"/>
        <v>80.139130434782615</v>
      </c>
      <c r="Q140" t="str">
        <f t="shared" si="13"/>
        <v>games</v>
      </c>
      <c r="R140" t="str">
        <f t="shared" si="14"/>
        <v>mobile games</v>
      </c>
      <c r="S140" s="8">
        <f t="shared" si="10"/>
        <v>41180.208333333336</v>
      </c>
      <c r="T140" s="8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((E141/D141))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 t="shared" si="12"/>
        <v>59.036809815950917</v>
      </c>
      <c r="Q141" t="str">
        <f t="shared" si="13"/>
        <v>technology</v>
      </c>
      <c r="R141" t="str">
        <f t="shared" si="14"/>
        <v>wearables</v>
      </c>
      <c r="S141" s="8">
        <f t="shared" si="10"/>
        <v>42115.208333333328</v>
      </c>
      <c r="T141" s="8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((E142/D142))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 t="shared" si="12"/>
        <v>65.989247311827953</v>
      </c>
      <c r="Q142" t="str">
        <f t="shared" si="13"/>
        <v>film &amp; video</v>
      </c>
      <c r="R142" t="str">
        <f t="shared" si="14"/>
        <v>documentary</v>
      </c>
      <c r="S142" s="8">
        <f t="shared" si="10"/>
        <v>43156.25</v>
      </c>
      <c r="T142" s="8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((E143/D143))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 t="shared" si="12"/>
        <v>60.992530345471522</v>
      </c>
      <c r="Q143" t="str">
        <f t="shared" si="13"/>
        <v>technology</v>
      </c>
      <c r="R143" t="str">
        <f t="shared" si="14"/>
        <v>web</v>
      </c>
      <c r="S143" s="8">
        <f t="shared" si="10"/>
        <v>42167.208333333328</v>
      </c>
      <c r="T143" s="8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((E144/D144))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 t="shared" si="12"/>
        <v>98.307692307692307</v>
      </c>
      <c r="Q144" t="str">
        <f t="shared" si="13"/>
        <v>technology</v>
      </c>
      <c r="R144" t="str">
        <f t="shared" si="14"/>
        <v>web</v>
      </c>
      <c r="S144" s="8">
        <f t="shared" si="10"/>
        <v>41005.208333333336</v>
      </c>
      <c r="T144" s="8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((E145/D145))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 t="shared" si="12"/>
        <v>104.6</v>
      </c>
      <c r="Q145" t="str">
        <f t="shared" si="13"/>
        <v>music</v>
      </c>
      <c r="R145" t="str">
        <f t="shared" si="14"/>
        <v>indie rock</v>
      </c>
      <c r="S145" s="8">
        <f t="shared" si="10"/>
        <v>40357.208333333336</v>
      </c>
      <c r="T145" s="8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((E146/D146))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 t="shared" si="12"/>
        <v>86.066666666666663</v>
      </c>
      <c r="Q146" t="str">
        <f t="shared" si="13"/>
        <v>theater</v>
      </c>
      <c r="R146" t="str">
        <f t="shared" si="14"/>
        <v>plays</v>
      </c>
      <c r="S146" s="8">
        <f t="shared" si="10"/>
        <v>43633.208333333328</v>
      </c>
      <c r="T146" s="8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((E147/D147))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 t="shared" si="12"/>
        <v>76.989583333333329</v>
      </c>
      <c r="Q147" t="str">
        <f t="shared" si="13"/>
        <v>technology</v>
      </c>
      <c r="R147" t="str">
        <f t="shared" si="14"/>
        <v>wearables</v>
      </c>
      <c r="S147" s="8">
        <f t="shared" si="10"/>
        <v>41889.208333333336</v>
      </c>
      <c r="T147" s="8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((E148/D148))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 t="shared" si="12"/>
        <v>29.764705882352942</v>
      </c>
      <c r="Q148" t="str">
        <f t="shared" si="13"/>
        <v>theater</v>
      </c>
      <c r="R148" t="str">
        <f t="shared" si="14"/>
        <v>plays</v>
      </c>
      <c r="S148" s="8">
        <f t="shared" si="10"/>
        <v>40855.25</v>
      </c>
      <c r="T148" s="8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((E149/D149))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 t="shared" si="12"/>
        <v>46.91959798994975</v>
      </c>
      <c r="Q149" t="str">
        <f t="shared" si="13"/>
        <v>theater</v>
      </c>
      <c r="R149" t="str">
        <f t="shared" si="14"/>
        <v>plays</v>
      </c>
      <c r="S149" s="8">
        <f t="shared" si="10"/>
        <v>42534.208333333328</v>
      </c>
      <c r="T149" s="8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((E150/D150))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 t="shared" si="12"/>
        <v>105.18691588785046</v>
      </c>
      <c r="Q150" t="str">
        <f t="shared" si="13"/>
        <v>technology</v>
      </c>
      <c r="R150" t="str">
        <f t="shared" si="14"/>
        <v>wearables</v>
      </c>
      <c r="S150" s="8">
        <f t="shared" si="10"/>
        <v>42941.208333333328</v>
      </c>
      <c r="T150" s="8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((E151/D151))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 t="shared" si="12"/>
        <v>69.907692307692301</v>
      </c>
      <c r="Q151" t="str">
        <f t="shared" si="13"/>
        <v>music</v>
      </c>
      <c r="R151" t="str">
        <f t="shared" si="14"/>
        <v>indie rock</v>
      </c>
      <c r="S151" s="8">
        <f t="shared" si="10"/>
        <v>41275.25</v>
      </c>
      <c r="T151" s="8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((E152/D152))</f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 t="shared" si="12"/>
        <v>1</v>
      </c>
      <c r="Q152" t="str">
        <f t="shared" si="13"/>
        <v>music</v>
      </c>
      <c r="R152" t="str">
        <f t="shared" si="14"/>
        <v>rock</v>
      </c>
      <c r="S152" s="8">
        <f t="shared" si="10"/>
        <v>43450.25</v>
      </c>
      <c r="T152" s="8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((E153/D153))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 t="shared" si="12"/>
        <v>60.011588275391958</v>
      </c>
      <c r="Q153" t="str">
        <f t="shared" si="13"/>
        <v>music</v>
      </c>
      <c r="R153" t="str">
        <f t="shared" si="14"/>
        <v>electric music</v>
      </c>
      <c r="S153" s="8">
        <f t="shared" si="10"/>
        <v>41799.208333333336</v>
      </c>
      <c r="T153" s="8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((E154/D154))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 t="shared" si="12"/>
        <v>52.006220379146917</v>
      </c>
      <c r="Q154" t="str">
        <f t="shared" si="13"/>
        <v>music</v>
      </c>
      <c r="R154" t="str">
        <f t="shared" si="14"/>
        <v>indie rock</v>
      </c>
      <c r="S154" s="8">
        <f t="shared" si="10"/>
        <v>42783.25</v>
      </c>
      <c r="T154" s="8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((E155/D155))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 t="shared" si="12"/>
        <v>31.000176025347649</v>
      </c>
      <c r="Q155" t="str">
        <f t="shared" si="13"/>
        <v>theater</v>
      </c>
      <c r="R155" t="str">
        <f t="shared" si="14"/>
        <v>plays</v>
      </c>
      <c r="S155" s="8">
        <f t="shared" si="10"/>
        <v>41201.208333333336</v>
      </c>
      <c r="T155" s="8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((E156/D156))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 t="shared" si="12"/>
        <v>95.042492917847028</v>
      </c>
      <c r="Q156" t="str">
        <f t="shared" si="13"/>
        <v>music</v>
      </c>
      <c r="R156" t="str">
        <f t="shared" si="14"/>
        <v>indie rock</v>
      </c>
      <c r="S156" s="8">
        <f t="shared" si="10"/>
        <v>42502.208333333328</v>
      </c>
      <c r="T156" s="8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((E157/D157))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 t="shared" si="12"/>
        <v>75.968174204355108</v>
      </c>
      <c r="Q157" t="str">
        <f t="shared" si="13"/>
        <v>theater</v>
      </c>
      <c r="R157" t="str">
        <f t="shared" si="14"/>
        <v>plays</v>
      </c>
      <c r="S157" s="8">
        <f t="shared" si="10"/>
        <v>40262.208333333336</v>
      </c>
      <c r="T157" s="8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((E158/D158))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 t="shared" si="12"/>
        <v>71.013192612137203</v>
      </c>
      <c r="Q158" t="str">
        <f t="shared" si="13"/>
        <v>music</v>
      </c>
      <c r="R158" t="str">
        <f t="shared" si="14"/>
        <v>rock</v>
      </c>
      <c r="S158" s="8">
        <f t="shared" si="10"/>
        <v>43743.208333333328</v>
      </c>
      <c r="T158" s="8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((E159/D159))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 t="shared" si="12"/>
        <v>73.733333333333334</v>
      </c>
      <c r="Q159" t="str">
        <f t="shared" si="13"/>
        <v>photography</v>
      </c>
      <c r="R159" t="str">
        <f t="shared" si="14"/>
        <v>photography books</v>
      </c>
      <c r="S159" s="8">
        <f t="shared" si="10"/>
        <v>41638.25</v>
      </c>
      <c r="T159" s="8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((E160/D160))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 t="shared" si="12"/>
        <v>113.17073170731707</v>
      </c>
      <c r="Q160" t="str">
        <f t="shared" si="13"/>
        <v>music</v>
      </c>
      <c r="R160" t="str">
        <f t="shared" si="14"/>
        <v>rock</v>
      </c>
      <c r="S160" s="8">
        <f t="shared" si="10"/>
        <v>42346.25</v>
      </c>
      <c r="T160" s="8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((E161/D161))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 t="shared" si="12"/>
        <v>105.00933552992861</v>
      </c>
      <c r="Q161" t="str">
        <f t="shared" si="13"/>
        <v>theater</v>
      </c>
      <c r="R161" t="str">
        <f t="shared" si="14"/>
        <v>plays</v>
      </c>
      <c r="S161" s="8">
        <f t="shared" si="10"/>
        <v>43551.208333333328</v>
      </c>
      <c r="T161" s="8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((E162/D162))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 t="shared" si="12"/>
        <v>79.176829268292678</v>
      </c>
      <c r="Q162" t="str">
        <f t="shared" si="13"/>
        <v>technology</v>
      </c>
      <c r="R162" t="str">
        <f t="shared" si="14"/>
        <v>wearables</v>
      </c>
      <c r="S162" s="8">
        <f t="shared" si="10"/>
        <v>43582.208333333328</v>
      </c>
      <c r="T162" s="8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((E163/D163))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 t="shared" si="12"/>
        <v>57.333333333333336</v>
      </c>
      <c r="Q163" t="str">
        <f t="shared" si="13"/>
        <v>technology</v>
      </c>
      <c r="R163" t="str">
        <f t="shared" si="14"/>
        <v>web</v>
      </c>
      <c r="S163" s="8">
        <f t="shared" si="10"/>
        <v>42270.208333333328</v>
      </c>
      <c r="T163" s="8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((E164/D164))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 t="shared" si="12"/>
        <v>58.178343949044589</v>
      </c>
      <c r="Q164" t="str">
        <f t="shared" si="13"/>
        <v>music</v>
      </c>
      <c r="R164" t="str">
        <f t="shared" si="14"/>
        <v>rock</v>
      </c>
      <c r="S164" s="8">
        <f t="shared" si="10"/>
        <v>43442.25</v>
      </c>
      <c r="T164" s="8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((E165/D165))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 t="shared" si="12"/>
        <v>36.032520325203251</v>
      </c>
      <c r="Q165" t="str">
        <f t="shared" si="13"/>
        <v>photography</v>
      </c>
      <c r="R165" t="str">
        <f t="shared" si="14"/>
        <v>photography books</v>
      </c>
      <c r="S165" s="8">
        <f t="shared" si="10"/>
        <v>43028.208333333328</v>
      </c>
      <c r="T165" s="8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((E166/D166))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 t="shared" si="12"/>
        <v>107.99068767908309</v>
      </c>
      <c r="Q166" t="str">
        <f t="shared" si="13"/>
        <v>theater</v>
      </c>
      <c r="R166" t="str">
        <f t="shared" si="14"/>
        <v>plays</v>
      </c>
      <c r="S166" s="8">
        <f t="shared" si="10"/>
        <v>43016.208333333328</v>
      </c>
      <c r="T166" s="8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((E167/D167))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 t="shared" si="12"/>
        <v>44.005985634477256</v>
      </c>
      <c r="Q167" t="str">
        <f t="shared" si="13"/>
        <v>technology</v>
      </c>
      <c r="R167" t="str">
        <f t="shared" si="14"/>
        <v>web</v>
      </c>
      <c r="S167" s="8">
        <f t="shared" si="10"/>
        <v>42948.208333333328</v>
      </c>
      <c r="T167" s="8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((E168/D168))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 t="shared" si="12"/>
        <v>55.077868852459019</v>
      </c>
      <c r="Q168" t="str">
        <f t="shared" si="13"/>
        <v>photography</v>
      </c>
      <c r="R168" t="str">
        <f t="shared" si="14"/>
        <v>photography books</v>
      </c>
      <c r="S168" s="8">
        <f t="shared" si="10"/>
        <v>40534.25</v>
      </c>
      <c r="T168" s="8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((E169/D169))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 t="shared" si="12"/>
        <v>74</v>
      </c>
      <c r="Q169" t="str">
        <f t="shared" si="13"/>
        <v>theater</v>
      </c>
      <c r="R169" t="str">
        <f t="shared" si="14"/>
        <v>plays</v>
      </c>
      <c r="S169" s="8">
        <f t="shared" si="10"/>
        <v>41435.208333333336</v>
      </c>
      <c r="T169" s="8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((E170/D170))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 t="shared" si="12"/>
        <v>41.996858638743454</v>
      </c>
      <c r="Q170" t="str">
        <f t="shared" si="13"/>
        <v>music</v>
      </c>
      <c r="R170" t="str">
        <f t="shared" si="14"/>
        <v>indie rock</v>
      </c>
      <c r="S170" s="8">
        <f t="shared" si="10"/>
        <v>43518.25</v>
      </c>
      <c r="T170" s="8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((E171/D171))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 t="shared" si="12"/>
        <v>77.988161010260455</v>
      </c>
      <c r="Q171" t="str">
        <f t="shared" si="13"/>
        <v>film &amp; video</v>
      </c>
      <c r="R171" t="str">
        <f t="shared" si="14"/>
        <v>shorts</v>
      </c>
      <c r="S171" s="8">
        <f t="shared" si="10"/>
        <v>41077.208333333336</v>
      </c>
      <c r="T171" s="8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((E172/D172))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 t="shared" si="12"/>
        <v>82.507462686567166</v>
      </c>
      <c r="Q172" t="str">
        <f t="shared" si="13"/>
        <v>music</v>
      </c>
      <c r="R172" t="str">
        <f t="shared" si="14"/>
        <v>indie rock</v>
      </c>
      <c r="S172" s="8">
        <f t="shared" si="10"/>
        <v>42950.208333333328</v>
      </c>
      <c r="T172" s="8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((E173/D173))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 t="shared" si="12"/>
        <v>104.2</v>
      </c>
      <c r="Q173" t="str">
        <f t="shared" si="13"/>
        <v>publishing</v>
      </c>
      <c r="R173" t="str">
        <f t="shared" si="14"/>
        <v>translations</v>
      </c>
      <c r="S173" s="8">
        <f t="shared" si="10"/>
        <v>41718.208333333336</v>
      </c>
      <c r="T173" s="8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((E174/D174))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 t="shared" si="12"/>
        <v>25.5</v>
      </c>
      <c r="Q174" t="str">
        <f t="shared" si="13"/>
        <v>film &amp; video</v>
      </c>
      <c r="R174" t="str">
        <f t="shared" si="14"/>
        <v>documentary</v>
      </c>
      <c r="S174" s="8">
        <f t="shared" si="10"/>
        <v>41839.208333333336</v>
      </c>
      <c r="T174" s="8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((E175/D175))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 t="shared" si="12"/>
        <v>100.98334401024984</v>
      </c>
      <c r="Q175" t="str">
        <f t="shared" si="13"/>
        <v>theater</v>
      </c>
      <c r="R175" t="str">
        <f t="shared" si="14"/>
        <v>plays</v>
      </c>
      <c r="S175" s="8">
        <f t="shared" si="10"/>
        <v>41412.208333333336</v>
      </c>
      <c r="T175" s="8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((E176/D176))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 t="shared" si="12"/>
        <v>111.83333333333333</v>
      </c>
      <c r="Q176" t="str">
        <f t="shared" si="13"/>
        <v>technology</v>
      </c>
      <c r="R176" t="str">
        <f t="shared" si="14"/>
        <v>wearables</v>
      </c>
      <c r="S176" s="8">
        <f t="shared" si="10"/>
        <v>42282.208333333328</v>
      </c>
      <c r="T176" s="8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((E177/D177))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 t="shared" si="12"/>
        <v>41.999115044247787</v>
      </c>
      <c r="Q177" t="str">
        <f t="shared" si="13"/>
        <v>theater</v>
      </c>
      <c r="R177" t="str">
        <f t="shared" si="14"/>
        <v>plays</v>
      </c>
      <c r="S177" s="8">
        <f t="shared" si="10"/>
        <v>42613.208333333328</v>
      </c>
      <c r="T177" s="8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((E178/D178))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 t="shared" si="12"/>
        <v>110.05115089514067</v>
      </c>
      <c r="Q178" t="str">
        <f t="shared" si="13"/>
        <v>theater</v>
      </c>
      <c r="R178" t="str">
        <f t="shared" si="14"/>
        <v>plays</v>
      </c>
      <c r="S178" s="8">
        <f t="shared" si="10"/>
        <v>42616.208333333328</v>
      </c>
      <c r="T178" s="8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((E179/D179))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 t="shared" si="12"/>
        <v>58.997079225994888</v>
      </c>
      <c r="Q179" t="str">
        <f t="shared" si="13"/>
        <v>theater</v>
      </c>
      <c r="R179" t="str">
        <f t="shared" si="14"/>
        <v>plays</v>
      </c>
      <c r="S179" s="8">
        <f t="shared" si="10"/>
        <v>40497.25</v>
      </c>
      <c r="T179" s="8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((E180/D180))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 t="shared" si="12"/>
        <v>32.985714285714288</v>
      </c>
      <c r="Q180" t="str">
        <f t="shared" si="13"/>
        <v>food</v>
      </c>
      <c r="R180" t="str">
        <f t="shared" si="14"/>
        <v>food trucks</v>
      </c>
      <c r="S180" s="8">
        <f t="shared" si="10"/>
        <v>42999.208333333328</v>
      </c>
      <c r="T180" s="8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((E181/D181))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 t="shared" si="12"/>
        <v>45.005654509471306</v>
      </c>
      <c r="Q181" t="str">
        <f t="shared" si="13"/>
        <v>theater</v>
      </c>
      <c r="R181" t="str">
        <f t="shared" si="14"/>
        <v>plays</v>
      </c>
      <c r="S181" s="8">
        <f t="shared" si="10"/>
        <v>41350.208333333336</v>
      </c>
      <c r="T181" s="8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((E182/D182))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 t="shared" si="12"/>
        <v>81.98196487897485</v>
      </c>
      <c r="Q182" t="str">
        <f t="shared" si="13"/>
        <v>technology</v>
      </c>
      <c r="R182" t="str">
        <f t="shared" si="14"/>
        <v>wearables</v>
      </c>
      <c r="S182" s="8">
        <f t="shared" si="10"/>
        <v>40259.208333333336</v>
      </c>
      <c r="T182" s="8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((E183/D183))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 t="shared" si="12"/>
        <v>39.080882352941174</v>
      </c>
      <c r="Q183" t="str">
        <f t="shared" si="13"/>
        <v>technology</v>
      </c>
      <c r="R183" t="str">
        <f t="shared" si="14"/>
        <v>web</v>
      </c>
      <c r="S183" s="8">
        <f t="shared" si="10"/>
        <v>43012.208333333328</v>
      </c>
      <c r="T183" s="8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((E184/D184))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 t="shared" si="12"/>
        <v>58.996383363471971</v>
      </c>
      <c r="Q184" t="str">
        <f t="shared" si="13"/>
        <v>theater</v>
      </c>
      <c r="R184" t="str">
        <f t="shared" si="14"/>
        <v>plays</v>
      </c>
      <c r="S184" s="8">
        <f t="shared" si="10"/>
        <v>43631.208333333328</v>
      </c>
      <c r="T184" s="8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((E185/D185))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 t="shared" si="12"/>
        <v>40.988372093023258</v>
      </c>
      <c r="Q185" t="str">
        <f t="shared" si="13"/>
        <v>music</v>
      </c>
      <c r="R185" t="str">
        <f t="shared" si="14"/>
        <v>rock</v>
      </c>
      <c r="S185" s="8">
        <f t="shared" si="10"/>
        <v>40430.208333333336</v>
      </c>
      <c r="T185" s="8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((E186/D186))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 t="shared" si="12"/>
        <v>31.029411764705884</v>
      </c>
      <c r="Q186" t="str">
        <f t="shared" si="13"/>
        <v>theater</v>
      </c>
      <c r="R186" t="str">
        <f t="shared" si="14"/>
        <v>plays</v>
      </c>
      <c r="S186" s="8">
        <f t="shared" si="10"/>
        <v>43588.208333333328</v>
      </c>
      <c r="T186" s="8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((E187/D187))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 t="shared" si="12"/>
        <v>37.789473684210527</v>
      </c>
      <c r="Q187" t="str">
        <f t="shared" si="13"/>
        <v>film &amp; video</v>
      </c>
      <c r="R187" t="str">
        <f t="shared" si="14"/>
        <v>television</v>
      </c>
      <c r="S187" s="8">
        <f t="shared" si="10"/>
        <v>43233.208333333328</v>
      </c>
      <c r="T187" s="8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((E188/D188))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 t="shared" si="12"/>
        <v>32.006772009029348</v>
      </c>
      <c r="Q188" t="str">
        <f t="shared" si="13"/>
        <v>theater</v>
      </c>
      <c r="R188" t="str">
        <f t="shared" si="14"/>
        <v>plays</v>
      </c>
      <c r="S188" s="8">
        <f t="shared" si="10"/>
        <v>41782.208333333336</v>
      </c>
      <c r="T188" s="8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((E189/D189))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 t="shared" si="12"/>
        <v>95.966712898751737</v>
      </c>
      <c r="Q189" t="str">
        <f t="shared" si="13"/>
        <v>film &amp; video</v>
      </c>
      <c r="R189" t="str">
        <f t="shared" si="14"/>
        <v>shorts</v>
      </c>
      <c r="S189" s="8">
        <f t="shared" si="10"/>
        <v>41328.25</v>
      </c>
      <c r="T189" s="8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((E190/D190))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 t="shared" si="12"/>
        <v>75</v>
      </c>
      <c r="Q190" t="str">
        <f t="shared" si="13"/>
        <v>theater</v>
      </c>
      <c r="R190" t="str">
        <f t="shared" si="14"/>
        <v>plays</v>
      </c>
      <c r="S190" s="8">
        <f t="shared" si="10"/>
        <v>41975.25</v>
      </c>
      <c r="T190" s="8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((E191/D191))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 t="shared" si="12"/>
        <v>102.0498866213152</v>
      </c>
      <c r="Q191" t="str">
        <f t="shared" si="13"/>
        <v>theater</v>
      </c>
      <c r="R191" t="str">
        <f t="shared" si="14"/>
        <v>plays</v>
      </c>
      <c r="S191" s="8">
        <f t="shared" si="10"/>
        <v>42433.25</v>
      </c>
      <c r="T191" s="8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((E192/D192))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 t="shared" si="12"/>
        <v>105.75</v>
      </c>
      <c r="Q192" t="str">
        <f t="shared" si="13"/>
        <v>theater</v>
      </c>
      <c r="R192" t="str">
        <f t="shared" si="14"/>
        <v>plays</v>
      </c>
      <c r="S192" s="8">
        <f t="shared" si="10"/>
        <v>41429.208333333336</v>
      </c>
      <c r="T192" s="8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((E193/D193))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 t="shared" si="12"/>
        <v>37.069767441860463</v>
      </c>
      <c r="Q193" t="str">
        <f t="shared" si="13"/>
        <v>theater</v>
      </c>
      <c r="R193" t="str">
        <f t="shared" si="14"/>
        <v>plays</v>
      </c>
      <c r="S193" s="8">
        <f t="shared" si="10"/>
        <v>43536.208333333328</v>
      </c>
      <c r="T193" s="8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((E194/D194))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 t="shared" si="12"/>
        <v>35.049382716049379</v>
      </c>
      <c r="Q194" t="str">
        <f t="shared" si="13"/>
        <v>music</v>
      </c>
      <c r="R194" t="str">
        <f t="shared" si="14"/>
        <v>rock</v>
      </c>
      <c r="S194" s="8">
        <f t="shared" si="10"/>
        <v>41817.208333333336</v>
      </c>
      <c r="T194" s="8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((E195/D195))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 t="shared" si="12"/>
        <v>46.338461538461537</v>
      </c>
      <c r="Q195" t="str">
        <f t="shared" si="13"/>
        <v>music</v>
      </c>
      <c r="R195" t="str">
        <f t="shared" si="14"/>
        <v>indie rock</v>
      </c>
      <c r="S195" s="8">
        <f t="shared" ref="S195:S258" si="15">(((K195/60)/60)/24)+DATE(1970,1,1)</f>
        <v>43198.208333333328</v>
      </c>
      <c r="T195" s="8">
        <f t="shared" ref="T195:T258" si="16">(((L195/60)/60)/24)+DATE(1970,1,1)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((E196/D196))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 t="shared" ref="P196:P259" si="17">E196/H196</f>
        <v>69.174603174603178</v>
      </c>
      <c r="Q196" t="str">
        <f t="shared" ref="Q196:Q259" si="18">LEFT($O196,SEARCH("/",$O196)-1)</f>
        <v>music</v>
      </c>
      <c r="R196" t="str">
        <f t="shared" ref="R196:R259" si="19">RIGHT($O196,LEN($O196)-SEARCH("/",$O196))</f>
        <v>metal</v>
      </c>
      <c r="S196" s="8">
        <f t="shared" si="15"/>
        <v>42261.208333333328</v>
      </c>
      <c r="T196" s="8">
        <f t="shared" si="16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((E197/D197))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 t="shared" si="17"/>
        <v>109.07824427480917</v>
      </c>
      <c r="Q197" t="str">
        <f t="shared" si="18"/>
        <v>music</v>
      </c>
      <c r="R197" t="str">
        <f t="shared" si="19"/>
        <v>electric music</v>
      </c>
      <c r="S197" s="8">
        <f t="shared" si="15"/>
        <v>43310.208333333328</v>
      </c>
      <c r="T197" s="8">
        <f t="shared" si="16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((E198/D198))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 t="shared" si="17"/>
        <v>51.78</v>
      </c>
      <c r="Q198" t="str">
        <f t="shared" si="18"/>
        <v>technology</v>
      </c>
      <c r="R198" t="str">
        <f t="shared" si="19"/>
        <v>wearables</v>
      </c>
      <c r="S198" s="8">
        <f t="shared" si="15"/>
        <v>42616.208333333328</v>
      </c>
      <c r="T198" s="8">
        <f t="shared" si="16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((E199/D199))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 t="shared" si="17"/>
        <v>82.010055304172951</v>
      </c>
      <c r="Q199" t="str">
        <f t="shared" si="18"/>
        <v>film &amp; video</v>
      </c>
      <c r="R199" t="str">
        <f t="shared" si="19"/>
        <v>drama</v>
      </c>
      <c r="S199" s="8">
        <f t="shared" si="15"/>
        <v>42909.208333333328</v>
      </c>
      <c r="T199" s="8">
        <f t="shared" si="16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((E200/D200))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 t="shared" si="17"/>
        <v>35.958333333333336</v>
      </c>
      <c r="Q200" t="str">
        <f t="shared" si="18"/>
        <v>music</v>
      </c>
      <c r="R200" t="str">
        <f t="shared" si="19"/>
        <v>electric music</v>
      </c>
      <c r="S200" s="8">
        <f t="shared" si="15"/>
        <v>40396.208333333336</v>
      </c>
      <c r="T200" s="8">
        <f t="shared" si="16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((E201/D201))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 t="shared" si="17"/>
        <v>74.461538461538467</v>
      </c>
      <c r="Q201" t="str">
        <f t="shared" si="18"/>
        <v>music</v>
      </c>
      <c r="R201" t="str">
        <f t="shared" si="19"/>
        <v>rock</v>
      </c>
      <c r="S201" s="8">
        <f t="shared" si="15"/>
        <v>42192.208333333328</v>
      </c>
      <c r="T201" s="8">
        <f t="shared" si="16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((E202/D202))</f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 t="shared" si="17"/>
        <v>2</v>
      </c>
      <c r="Q202" t="str">
        <f t="shared" si="18"/>
        <v>theater</v>
      </c>
      <c r="R202" t="str">
        <f t="shared" si="19"/>
        <v>plays</v>
      </c>
      <c r="S202" s="8">
        <f t="shared" si="15"/>
        <v>40262.208333333336</v>
      </c>
      <c r="T202" s="8">
        <f t="shared" si="16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((E203/D203))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 t="shared" si="17"/>
        <v>91.114649681528661</v>
      </c>
      <c r="Q203" t="str">
        <f t="shared" si="18"/>
        <v>technology</v>
      </c>
      <c r="R203" t="str">
        <f t="shared" si="19"/>
        <v>web</v>
      </c>
      <c r="S203" s="8">
        <f t="shared" si="15"/>
        <v>41845.208333333336</v>
      </c>
      <c r="T203" s="8">
        <f t="shared" si="16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((E204/D204))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 t="shared" si="17"/>
        <v>79.792682926829272</v>
      </c>
      <c r="Q204" t="str">
        <f t="shared" si="18"/>
        <v>food</v>
      </c>
      <c r="R204" t="str">
        <f t="shared" si="19"/>
        <v>food trucks</v>
      </c>
      <c r="S204" s="8">
        <f t="shared" si="15"/>
        <v>40818.208333333336</v>
      </c>
      <c r="T204" s="8">
        <f t="shared" si="16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((E205/D205))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 t="shared" si="17"/>
        <v>42.999777678968428</v>
      </c>
      <c r="Q205" t="str">
        <f t="shared" si="18"/>
        <v>theater</v>
      </c>
      <c r="R205" t="str">
        <f t="shared" si="19"/>
        <v>plays</v>
      </c>
      <c r="S205" s="8">
        <f t="shared" si="15"/>
        <v>42752.25</v>
      </c>
      <c r="T205" s="8">
        <f t="shared" si="16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((E206/D206))</f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 t="shared" si="17"/>
        <v>63.225000000000001</v>
      </c>
      <c r="Q206" t="str">
        <f t="shared" si="18"/>
        <v>music</v>
      </c>
      <c r="R206" t="str">
        <f t="shared" si="19"/>
        <v>jazz</v>
      </c>
      <c r="S206" s="8">
        <f t="shared" si="15"/>
        <v>40636.208333333336</v>
      </c>
      <c r="T206" s="8">
        <f t="shared" si="16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((E207/D207))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 t="shared" si="17"/>
        <v>70.174999999999997</v>
      </c>
      <c r="Q207" t="str">
        <f t="shared" si="18"/>
        <v>theater</v>
      </c>
      <c r="R207" t="str">
        <f t="shared" si="19"/>
        <v>plays</v>
      </c>
      <c r="S207" s="8">
        <f t="shared" si="15"/>
        <v>43390.208333333328</v>
      </c>
      <c r="T207" s="8">
        <f t="shared" si="16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((E208/D208))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 t="shared" si="17"/>
        <v>61.333333333333336</v>
      </c>
      <c r="Q208" t="str">
        <f t="shared" si="18"/>
        <v>publishing</v>
      </c>
      <c r="R208" t="str">
        <f t="shared" si="19"/>
        <v>fiction</v>
      </c>
      <c r="S208" s="8">
        <f t="shared" si="15"/>
        <v>40236.25</v>
      </c>
      <c r="T208" s="8">
        <f t="shared" si="16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((E209/D209))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 t="shared" si="17"/>
        <v>99</v>
      </c>
      <c r="Q209" t="str">
        <f t="shared" si="18"/>
        <v>music</v>
      </c>
      <c r="R209" t="str">
        <f t="shared" si="19"/>
        <v>rock</v>
      </c>
      <c r="S209" s="8">
        <f t="shared" si="15"/>
        <v>43340.208333333328</v>
      </c>
      <c r="T209" s="8">
        <f t="shared" si="16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((E210/D210))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 t="shared" si="17"/>
        <v>96.984900146127615</v>
      </c>
      <c r="Q210" t="str">
        <f t="shared" si="18"/>
        <v>film &amp; video</v>
      </c>
      <c r="R210" t="str">
        <f t="shared" si="19"/>
        <v>documentary</v>
      </c>
      <c r="S210" s="8">
        <f t="shared" si="15"/>
        <v>43048.25</v>
      </c>
      <c r="T210" s="8">
        <f t="shared" si="16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((E211/D211))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 t="shared" si="17"/>
        <v>51.004950495049506</v>
      </c>
      <c r="Q211" t="str">
        <f t="shared" si="18"/>
        <v>film &amp; video</v>
      </c>
      <c r="R211" t="str">
        <f t="shared" si="19"/>
        <v>documentary</v>
      </c>
      <c r="S211" s="8">
        <f t="shared" si="15"/>
        <v>42496.208333333328</v>
      </c>
      <c r="T211" s="8">
        <f t="shared" si="16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((E212/D212))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 t="shared" si="17"/>
        <v>28.044247787610619</v>
      </c>
      <c r="Q212" t="str">
        <f t="shared" si="18"/>
        <v>film &amp; video</v>
      </c>
      <c r="R212" t="str">
        <f t="shared" si="19"/>
        <v>science fiction</v>
      </c>
      <c r="S212" s="8">
        <f t="shared" si="15"/>
        <v>42797.25</v>
      </c>
      <c r="T212" s="8">
        <f t="shared" si="16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((E213/D213))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 t="shared" si="17"/>
        <v>60.984615384615381</v>
      </c>
      <c r="Q213" t="str">
        <f t="shared" si="18"/>
        <v>theater</v>
      </c>
      <c r="R213" t="str">
        <f t="shared" si="19"/>
        <v>plays</v>
      </c>
      <c r="S213" s="8">
        <f t="shared" si="15"/>
        <v>41513.208333333336</v>
      </c>
      <c r="T213" s="8">
        <f t="shared" si="16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((E214/D214))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 t="shared" si="17"/>
        <v>73.214285714285708</v>
      </c>
      <c r="Q214" t="str">
        <f t="shared" si="18"/>
        <v>theater</v>
      </c>
      <c r="R214" t="str">
        <f t="shared" si="19"/>
        <v>plays</v>
      </c>
      <c r="S214" s="8">
        <f t="shared" si="15"/>
        <v>43814.25</v>
      </c>
      <c r="T214" s="8">
        <f t="shared" si="16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((E215/D215))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 t="shared" si="17"/>
        <v>39.997435299603637</v>
      </c>
      <c r="Q215" t="str">
        <f t="shared" si="18"/>
        <v>music</v>
      </c>
      <c r="R215" t="str">
        <f t="shared" si="19"/>
        <v>indie rock</v>
      </c>
      <c r="S215" s="8">
        <f t="shared" si="15"/>
        <v>40488.208333333336</v>
      </c>
      <c r="T215" s="8">
        <f t="shared" si="16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((E216/D216))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 t="shared" si="17"/>
        <v>86.812121212121212</v>
      </c>
      <c r="Q216" t="str">
        <f t="shared" si="18"/>
        <v>music</v>
      </c>
      <c r="R216" t="str">
        <f t="shared" si="19"/>
        <v>rock</v>
      </c>
      <c r="S216" s="8">
        <f t="shared" si="15"/>
        <v>40409.208333333336</v>
      </c>
      <c r="T216" s="8">
        <f t="shared" si="16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((E217/D217))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 t="shared" si="17"/>
        <v>42.125874125874127</v>
      </c>
      <c r="Q217" t="str">
        <f t="shared" si="18"/>
        <v>theater</v>
      </c>
      <c r="R217" t="str">
        <f t="shared" si="19"/>
        <v>plays</v>
      </c>
      <c r="S217" s="8">
        <f t="shared" si="15"/>
        <v>43509.25</v>
      </c>
      <c r="T217" s="8">
        <f t="shared" si="16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((E218/D218))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 t="shared" si="17"/>
        <v>103.97851239669421</v>
      </c>
      <c r="Q218" t="str">
        <f t="shared" si="18"/>
        <v>theater</v>
      </c>
      <c r="R218" t="str">
        <f t="shared" si="19"/>
        <v>plays</v>
      </c>
      <c r="S218" s="8">
        <f t="shared" si="15"/>
        <v>40869.25</v>
      </c>
      <c r="T218" s="8">
        <f t="shared" si="16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((E219/D219))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 t="shared" si="17"/>
        <v>62.003211991434689</v>
      </c>
      <c r="Q219" t="str">
        <f t="shared" si="18"/>
        <v>film &amp; video</v>
      </c>
      <c r="R219" t="str">
        <f t="shared" si="19"/>
        <v>science fiction</v>
      </c>
      <c r="S219" s="8">
        <f t="shared" si="15"/>
        <v>43583.208333333328</v>
      </c>
      <c r="T219" s="8">
        <f t="shared" si="16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((E220/D220))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 t="shared" si="17"/>
        <v>31.005037783375315</v>
      </c>
      <c r="Q220" t="str">
        <f t="shared" si="18"/>
        <v>film &amp; video</v>
      </c>
      <c r="R220" t="str">
        <f t="shared" si="19"/>
        <v>shorts</v>
      </c>
      <c r="S220" s="8">
        <f t="shared" si="15"/>
        <v>40858.25</v>
      </c>
      <c r="T220" s="8">
        <f t="shared" si="16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((E221/D221))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 t="shared" si="17"/>
        <v>89.991552956465242</v>
      </c>
      <c r="Q221" t="str">
        <f t="shared" si="18"/>
        <v>film &amp; video</v>
      </c>
      <c r="R221" t="str">
        <f t="shared" si="19"/>
        <v>animation</v>
      </c>
      <c r="S221" s="8">
        <f t="shared" si="15"/>
        <v>41137.208333333336</v>
      </c>
      <c r="T221" s="8">
        <f t="shared" si="16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((E222/D222))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 t="shared" si="17"/>
        <v>39.235294117647058</v>
      </c>
      <c r="Q222" t="str">
        <f t="shared" si="18"/>
        <v>theater</v>
      </c>
      <c r="R222" t="str">
        <f t="shared" si="19"/>
        <v>plays</v>
      </c>
      <c r="S222" s="8">
        <f t="shared" si="15"/>
        <v>40725.208333333336</v>
      </c>
      <c r="T222" s="8">
        <f t="shared" si="16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((E223/D223))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 t="shared" si="17"/>
        <v>54.993116108306566</v>
      </c>
      <c r="Q223" t="str">
        <f t="shared" si="18"/>
        <v>food</v>
      </c>
      <c r="R223" t="str">
        <f t="shared" si="19"/>
        <v>food trucks</v>
      </c>
      <c r="S223" s="8">
        <f t="shared" si="15"/>
        <v>41081.208333333336</v>
      </c>
      <c r="T223" s="8">
        <f t="shared" si="16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((E224/D224))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 t="shared" si="17"/>
        <v>47.992753623188406</v>
      </c>
      <c r="Q224" t="str">
        <f t="shared" si="18"/>
        <v>photography</v>
      </c>
      <c r="R224" t="str">
        <f t="shared" si="19"/>
        <v>photography books</v>
      </c>
      <c r="S224" s="8">
        <f t="shared" si="15"/>
        <v>41914.208333333336</v>
      </c>
      <c r="T224" s="8">
        <f t="shared" si="16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((E225/D225))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 t="shared" si="17"/>
        <v>87.966702470461868</v>
      </c>
      <c r="Q225" t="str">
        <f t="shared" si="18"/>
        <v>theater</v>
      </c>
      <c r="R225" t="str">
        <f t="shared" si="19"/>
        <v>plays</v>
      </c>
      <c r="S225" s="8">
        <f t="shared" si="15"/>
        <v>42445.208333333328</v>
      </c>
      <c r="T225" s="8">
        <f t="shared" si="16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((E226/D226))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 t="shared" si="17"/>
        <v>51.999165275459099</v>
      </c>
      <c r="Q226" t="str">
        <f t="shared" si="18"/>
        <v>film &amp; video</v>
      </c>
      <c r="R226" t="str">
        <f t="shared" si="19"/>
        <v>science fiction</v>
      </c>
      <c r="S226" s="8">
        <f t="shared" si="15"/>
        <v>41906.208333333336</v>
      </c>
      <c r="T226" s="8">
        <f t="shared" si="16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((E227/D227))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 t="shared" si="17"/>
        <v>29.999659863945578</v>
      </c>
      <c r="Q227" t="str">
        <f t="shared" si="18"/>
        <v>music</v>
      </c>
      <c r="R227" t="str">
        <f t="shared" si="19"/>
        <v>rock</v>
      </c>
      <c r="S227" s="8">
        <f t="shared" si="15"/>
        <v>41762.208333333336</v>
      </c>
      <c r="T227" s="8">
        <f t="shared" si="16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((E228/D228))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 t="shared" si="17"/>
        <v>98.205357142857139</v>
      </c>
      <c r="Q228" t="str">
        <f t="shared" si="18"/>
        <v>photography</v>
      </c>
      <c r="R228" t="str">
        <f t="shared" si="19"/>
        <v>photography books</v>
      </c>
      <c r="S228" s="8">
        <f t="shared" si="15"/>
        <v>40276.208333333336</v>
      </c>
      <c r="T228" s="8">
        <f t="shared" si="16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((E229/D229))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 t="shared" si="17"/>
        <v>108.96182396606575</v>
      </c>
      <c r="Q229" t="str">
        <f t="shared" si="18"/>
        <v>games</v>
      </c>
      <c r="R229" t="str">
        <f t="shared" si="19"/>
        <v>mobile games</v>
      </c>
      <c r="S229" s="8">
        <f t="shared" si="15"/>
        <v>42139.208333333328</v>
      </c>
      <c r="T229" s="8">
        <f t="shared" si="16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((E230/D230))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 t="shared" si="17"/>
        <v>66.998379254457049</v>
      </c>
      <c r="Q230" t="str">
        <f t="shared" si="18"/>
        <v>film &amp; video</v>
      </c>
      <c r="R230" t="str">
        <f t="shared" si="19"/>
        <v>animation</v>
      </c>
      <c r="S230" s="8">
        <f t="shared" si="15"/>
        <v>42613.208333333328</v>
      </c>
      <c r="T230" s="8">
        <f t="shared" si="16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((E231/D231))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 t="shared" si="17"/>
        <v>64.99333594668758</v>
      </c>
      <c r="Q231" t="str">
        <f t="shared" si="18"/>
        <v>games</v>
      </c>
      <c r="R231" t="str">
        <f t="shared" si="19"/>
        <v>mobile games</v>
      </c>
      <c r="S231" s="8">
        <f t="shared" si="15"/>
        <v>42887.208333333328</v>
      </c>
      <c r="T231" s="8">
        <f t="shared" si="16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((E232/D232))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 t="shared" si="17"/>
        <v>99.841584158415841</v>
      </c>
      <c r="Q232" t="str">
        <f t="shared" si="18"/>
        <v>games</v>
      </c>
      <c r="R232" t="str">
        <f t="shared" si="19"/>
        <v>video games</v>
      </c>
      <c r="S232" s="8">
        <f t="shared" si="15"/>
        <v>43805.25</v>
      </c>
      <c r="T232" s="8">
        <f t="shared" si="16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((E233/D233))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 t="shared" si="17"/>
        <v>82.432835820895519</v>
      </c>
      <c r="Q233" t="str">
        <f t="shared" si="18"/>
        <v>theater</v>
      </c>
      <c r="R233" t="str">
        <f t="shared" si="19"/>
        <v>plays</v>
      </c>
      <c r="S233" s="8">
        <f t="shared" si="15"/>
        <v>41415.208333333336</v>
      </c>
      <c r="T233" s="8">
        <f t="shared" si="16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((E234/D234))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 t="shared" si="17"/>
        <v>63.293478260869563</v>
      </c>
      <c r="Q234" t="str">
        <f t="shared" si="18"/>
        <v>theater</v>
      </c>
      <c r="R234" t="str">
        <f t="shared" si="19"/>
        <v>plays</v>
      </c>
      <c r="S234" s="8">
        <f t="shared" si="15"/>
        <v>42576.208333333328</v>
      </c>
      <c r="T234" s="8">
        <f t="shared" si="16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((E235/D235))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 t="shared" si="17"/>
        <v>96.774193548387103</v>
      </c>
      <c r="Q235" t="str">
        <f t="shared" si="18"/>
        <v>film &amp; video</v>
      </c>
      <c r="R235" t="str">
        <f t="shared" si="19"/>
        <v>animation</v>
      </c>
      <c r="S235" s="8">
        <f t="shared" si="15"/>
        <v>40706.208333333336</v>
      </c>
      <c r="T235" s="8">
        <f t="shared" si="16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((E236/D236))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 t="shared" si="17"/>
        <v>54.906040268456373</v>
      </c>
      <c r="Q236" t="str">
        <f t="shared" si="18"/>
        <v>games</v>
      </c>
      <c r="R236" t="str">
        <f t="shared" si="19"/>
        <v>video games</v>
      </c>
      <c r="S236" s="8">
        <f t="shared" si="15"/>
        <v>42969.208333333328</v>
      </c>
      <c r="T236" s="8">
        <f t="shared" si="16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((E237/D237))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 t="shared" si="17"/>
        <v>39.010869565217391</v>
      </c>
      <c r="Q237" t="str">
        <f t="shared" si="18"/>
        <v>film &amp; video</v>
      </c>
      <c r="R237" t="str">
        <f t="shared" si="19"/>
        <v>animation</v>
      </c>
      <c r="S237" s="8">
        <f t="shared" si="15"/>
        <v>42779.25</v>
      </c>
      <c r="T237" s="8">
        <f t="shared" si="16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((E238/D238))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 t="shared" si="17"/>
        <v>75.84210526315789</v>
      </c>
      <c r="Q238" t="str">
        <f t="shared" si="18"/>
        <v>music</v>
      </c>
      <c r="R238" t="str">
        <f t="shared" si="19"/>
        <v>rock</v>
      </c>
      <c r="S238" s="8">
        <f t="shared" si="15"/>
        <v>43641.208333333328</v>
      </c>
      <c r="T238" s="8">
        <f t="shared" si="16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((E239/D239))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 t="shared" si="17"/>
        <v>45.051671732522799</v>
      </c>
      <c r="Q239" t="str">
        <f t="shared" si="18"/>
        <v>film &amp; video</v>
      </c>
      <c r="R239" t="str">
        <f t="shared" si="19"/>
        <v>animation</v>
      </c>
      <c r="S239" s="8">
        <f t="shared" si="15"/>
        <v>41754.208333333336</v>
      </c>
      <c r="T239" s="8">
        <f t="shared" si="16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((E240/D240))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 t="shared" si="17"/>
        <v>104.51546391752578</v>
      </c>
      <c r="Q240" t="str">
        <f t="shared" si="18"/>
        <v>theater</v>
      </c>
      <c r="R240" t="str">
        <f t="shared" si="19"/>
        <v>plays</v>
      </c>
      <c r="S240" s="8">
        <f t="shared" si="15"/>
        <v>43083.25</v>
      </c>
      <c r="T240" s="8">
        <f t="shared" si="16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((E241/D241))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 t="shared" si="17"/>
        <v>76.268292682926827</v>
      </c>
      <c r="Q241" t="str">
        <f t="shared" si="18"/>
        <v>technology</v>
      </c>
      <c r="R241" t="str">
        <f t="shared" si="19"/>
        <v>wearables</v>
      </c>
      <c r="S241" s="8">
        <f t="shared" si="15"/>
        <v>42245.208333333328</v>
      </c>
      <c r="T241" s="8">
        <f t="shared" si="16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((E242/D242))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 t="shared" si="17"/>
        <v>69.015695067264573</v>
      </c>
      <c r="Q242" t="str">
        <f t="shared" si="18"/>
        <v>theater</v>
      </c>
      <c r="R242" t="str">
        <f t="shared" si="19"/>
        <v>plays</v>
      </c>
      <c r="S242" s="8">
        <f t="shared" si="15"/>
        <v>40396.208333333336</v>
      </c>
      <c r="T242" s="8">
        <f t="shared" si="16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((E243/D243))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 t="shared" si="17"/>
        <v>101.97684085510689</v>
      </c>
      <c r="Q243" t="str">
        <f t="shared" si="18"/>
        <v>publishing</v>
      </c>
      <c r="R243" t="str">
        <f t="shared" si="19"/>
        <v>nonfiction</v>
      </c>
      <c r="S243" s="8">
        <f t="shared" si="15"/>
        <v>41742.208333333336</v>
      </c>
      <c r="T243" s="8">
        <f t="shared" si="16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((E244/D244))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 t="shared" si="17"/>
        <v>42.915999999999997</v>
      </c>
      <c r="Q244" t="str">
        <f t="shared" si="18"/>
        <v>music</v>
      </c>
      <c r="R244" t="str">
        <f t="shared" si="19"/>
        <v>rock</v>
      </c>
      <c r="S244" s="8">
        <f t="shared" si="15"/>
        <v>42865.208333333328</v>
      </c>
      <c r="T244" s="8">
        <f t="shared" si="16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((E245/D245))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 t="shared" si="17"/>
        <v>43.025210084033617</v>
      </c>
      <c r="Q245" t="str">
        <f t="shared" si="18"/>
        <v>theater</v>
      </c>
      <c r="R245" t="str">
        <f t="shared" si="19"/>
        <v>plays</v>
      </c>
      <c r="S245" s="8">
        <f t="shared" si="15"/>
        <v>43163.25</v>
      </c>
      <c r="T245" s="8">
        <f t="shared" si="16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((E246/D246))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 t="shared" si="17"/>
        <v>75.245283018867923</v>
      </c>
      <c r="Q246" t="str">
        <f t="shared" si="18"/>
        <v>theater</v>
      </c>
      <c r="R246" t="str">
        <f t="shared" si="19"/>
        <v>plays</v>
      </c>
      <c r="S246" s="8">
        <f t="shared" si="15"/>
        <v>41834.208333333336</v>
      </c>
      <c r="T246" s="8">
        <f t="shared" si="16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((E247/D247))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 t="shared" si="17"/>
        <v>69.023364485981304</v>
      </c>
      <c r="Q247" t="str">
        <f t="shared" si="18"/>
        <v>theater</v>
      </c>
      <c r="R247" t="str">
        <f t="shared" si="19"/>
        <v>plays</v>
      </c>
      <c r="S247" s="8">
        <f t="shared" si="15"/>
        <v>41736.208333333336</v>
      </c>
      <c r="T247" s="8">
        <f t="shared" si="16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((E248/D248))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 t="shared" si="17"/>
        <v>65.986486486486484</v>
      </c>
      <c r="Q248" t="str">
        <f t="shared" si="18"/>
        <v>technology</v>
      </c>
      <c r="R248" t="str">
        <f t="shared" si="19"/>
        <v>web</v>
      </c>
      <c r="S248" s="8">
        <f t="shared" si="15"/>
        <v>41491.208333333336</v>
      </c>
      <c r="T248" s="8">
        <f t="shared" si="16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((E249/D249))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 t="shared" si="17"/>
        <v>98.013800424628457</v>
      </c>
      <c r="Q249" t="str">
        <f t="shared" si="18"/>
        <v>publishing</v>
      </c>
      <c r="R249" t="str">
        <f t="shared" si="19"/>
        <v>fiction</v>
      </c>
      <c r="S249" s="8">
        <f t="shared" si="15"/>
        <v>42726.25</v>
      </c>
      <c r="T249" s="8">
        <f t="shared" si="16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((E250/D250))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 t="shared" si="17"/>
        <v>60.105504587155963</v>
      </c>
      <c r="Q250" t="str">
        <f t="shared" si="18"/>
        <v>games</v>
      </c>
      <c r="R250" t="str">
        <f t="shared" si="19"/>
        <v>mobile games</v>
      </c>
      <c r="S250" s="8">
        <f t="shared" si="15"/>
        <v>42004.25</v>
      </c>
      <c r="T250" s="8">
        <f t="shared" si="16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((E251/D251))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 t="shared" si="17"/>
        <v>26.000773395204948</v>
      </c>
      <c r="Q251" t="str">
        <f t="shared" si="18"/>
        <v>publishing</v>
      </c>
      <c r="R251" t="str">
        <f t="shared" si="19"/>
        <v>translations</v>
      </c>
      <c r="S251" s="8">
        <f t="shared" si="15"/>
        <v>42006.25</v>
      </c>
      <c r="T251" s="8">
        <f t="shared" si="16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((E252/D252))</f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 t="shared" si="17"/>
        <v>3</v>
      </c>
      <c r="Q252" t="str">
        <f t="shared" si="18"/>
        <v>music</v>
      </c>
      <c r="R252" t="str">
        <f t="shared" si="19"/>
        <v>rock</v>
      </c>
      <c r="S252" s="8">
        <f t="shared" si="15"/>
        <v>40203.25</v>
      </c>
      <c r="T252" s="8">
        <f t="shared" si="16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((E253/D253))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 t="shared" si="17"/>
        <v>38.019801980198018</v>
      </c>
      <c r="Q253" t="str">
        <f t="shared" si="18"/>
        <v>theater</v>
      </c>
      <c r="R253" t="str">
        <f t="shared" si="19"/>
        <v>plays</v>
      </c>
      <c r="S253" s="8">
        <f t="shared" si="15"/>
        <v>41252.25</v>
      </c>
      <c r="T253" s="8">
        <f t="shared" si="16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((E254/D254))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 t="shared" si="17"/>
        <v>106.15254237288136</v>
      </c>
      <c r="Q254" t="str">
        <f t="shared" si="18"/>
        <v>theater</v>
      </c>
      <c r="R254" t="str">
        <f t="shared" si="19"/>
        <v>plays</v>
      </c>
      <c r="S254" s="8">
        <f t="shared" si="15"/>
        <v>41572.208333333336</v>
      </c>
      <c r="T254" s="8">
        <f t="shared" si="16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((E255/D255))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 t="shared" si="17"/>
        <v>81.019475655430711</v>
      </c>
      <c r="Q255" t="str">
        <f t="shared" si="18"/>
        <v>film &amp; video</v>
      </c>
      <c r="R255" t="str">
        <f t="shared" si="19"/>
        <v>drama</v>
      </c>
      <c r="S255" s="8">
        <f t="shared" si="15"/>
        <v>40641.208333333336</v>
      </c>
      <c r="T255" s="8">
        <f t="shared" si="16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((E256/D256))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 t="shared" si="17"/>
        <v>96.647727272727266</v>
      </c>
      <c r="Q256" t="str">
        <f t="shared" si="18"/>
        <v>publishing</v>
      </c>
      <c r="R256" t="str">
        <f t="shared" si="19"/>
        <v>nonfiction</v>
      </c>
      <c r="S256" s="8">
        <f t="shared" si="15"/>
        <v>42787.25</v>
      </c>
      <c r="T256" s="8">
        <f t="shared" si="16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((E257/D257))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 t="shared" si="17"/>
        <v>57.003535651149086</v>
      </c>
      <c r="Q257" t="str">
        <f t="shared" si="18"/>
        <v>music</v>
      </c>
      <c r="R257" t="str">
        <f t="shared" si="19"/>
        <v>rock</v>
      </c>
      <c r="S257" s="8">
        <f t="shared" si="15"/>
        <v>40590.25</v>
      </c>
      <c r="T257" s="8">
        <f t="shared" si="16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((E258/D258))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 t="shared" si="17"/>
        <v>63.93333333333333</v>
      </c>
      <c r="Q258" t="str">
        <f t="shared" si="18"/>
        <v>music</v>
      </c>
      <c r="R258" t="str">
        <f t="shared" si="19"/>
        <v>rock</v>
      </c>
      <c r="S258" s="8">
        <f t="shared" si="15"/>
        <v>42393.25</v>
      </c>
      <c r="T258" s="8">
        <f t="shared" si="16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((E259/D259))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 t="shared" si="17"/>
        <v>90.456521739130437</v>
      </c>
      <c r="Q259" t="str">
        <f t="shared" si="18"/>
        <v>theater</v>
      </c>
      <c r="R259" t="str">
        <f t="shared" si="19"/>
        <v>plays</v>
      </c>
      <c r="S259" s="8">
        <f t="shared" ref="S259:S322" si="20">(((K259/60)/60)/24)+DATE(1970,1,1)</f>
        <v>41338.25</v>
      </c>
      <c r="T259" s="8">
        <f t="shared" ref="T259:T322" si="21">(((L259/60)/60)/24)+DATE(1970,1,1)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((E260/D260))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 t="shared" ref="P260:P323" si="22">E260/H260</f>
        <v>72.172043010752688</v>
      </c>
      <c r="Q260" t="str">
        <f t="shared" ref="Q260:Q323" si="23">LEFT($O260,SEARCH("/",$O260)-1)</f>
        <v>theater</v>
      </c>
      <c r="R260" t="str">
        <f t="shared" ref="R260:R323" si="24">RIGHT($O260,LEN($O260)-SEARCH("/",$O260))</f>
        <v>plays</v>
      </c>
      <c r="S260" s="8">
        <f t="shared" si="20"/>
        <v>42712.25</v>
      </c>
      <c r="T260" s="8">
        <f t="shared" si="21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((E261/D261))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 t="shared" si="22"/>
        <v>77.934782608695656</v>
      </c>
      <c r="Q261" t="str">
        <f t="shared" si="23"/>
        <v>photography</v>
      </c>
      <c r="R261" t="str">
        <f t="shared" si="24"/>
        <v>photography books</v>
      </c>
      <c r="S261" s="8">
        <f t="shared" si="20"/>
        <v>41251.25</v>
      </c>
      <c r="T261" s="8">
        <f t="shared" si="21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((E262/D262))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 t="shared" si="22"/>
        <v>38.065134099616856</v>
      </c>
      <c r="Q262" t="str">
        <f t="shared" si="23"/>
        <v>music</v>
      </c>
      <c r="R262" t="str">
        <f t="shared" si="24"/>
        <v>rock</v>
      </c>
      <c r="S262" s="8">
        <f t="shared" si="20"/>
        <v>41180.208333333336</v>
      </c>
      <c r="T262" s="8">
        <f t="shared" si="21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((E263/D263))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 t="shared" si="22"/>
        <v>57.936123348017624</v>
      </c>
      <c r="Q263" t="str">
        <f t="shared" si="23"/>
        <v>music</v>
      </c>
      <c r="R263" t="str">
        <f t="shared" si="24"/>
        <v>rock</v>
      </c>
      <c r="S263" s="8">
        <f t="shared" si="20"/>
        <v>40415.208333333336</v>
      </c>
      <c r="T263" s="8">
        <f t="shared" si="21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((E264/D264))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 t="shared" si="22"/>
        <v>49.794392523364486</v>
      </c>
      <c r="Q264" t="str">
        <f t="shared" si="23"/>
        <v>music</v>
      </c>
      <c r="R264" t="str">
        <f t="shared" si="24"/>
        <v>indie rock</v>
      </c>
      <c r="S264" s="8">
        <f t="shared" si="20"/>
        <v>40638.208333333336</v>
      </c>
      <c r="T264" s="8">
        <f t="shared" si="21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((E265/D265))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 t="shared" si="22"/>
        <v>54.050251256281406</v>
      </c>
      <c r="Q265" t="str">
        <f t="shared" si="23"/>
        <v>photography</v>
      </c>
      <c r="R265" t="str">
        <f t="shared" si="24"/>
        <v>photography books</v>
      </c>
      <c r="S265" s="8">
        <f t="shared" si="20"/>
        <v>40187.25</v>
      </c>
      <c r="T265" s="8">
        <f t="shared" si="21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((E266/D266))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 t="shared" si="22"/>
        <v>30.002721335268504</v>
      </c>
      <c r="Q266" t="str">
        <f t="shared" si="23"/>
        <v>theater</v>
      </c>
      <c r="R266" t="str">
        <f t="shared" si="24"/>
        <v>plays</v>
      </c>
      <c r="S266" s="8">
        <f t="shared" si="20"/>
        <v>41317.25</v>
      </c>
      <c r="T266" s="8">
        <f t="shared" si="21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((E267/D267))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 t="shared" si="22"/>
        <v>70.127906976744185</v>
      </c>
      <c r="Q267" t="str">
        <f t="shared" si="23"/>
        <v>theater</v>
      </c>
      <c r="R267" t="str">
        <f t="shared" si="24"/>
        <v>plays</v>
      </c>
      <c r="S267" s="8">
        <f t="shared" si="20"/>
        <v>42372.25</v>
      </c>
      <c r="T267" s="8">
        <f t="shared" si="21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((E268/D268))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 t="shared" si="22"/>
        <v>26.996228786926462</v>
      </c>
      <c r="Q268" t="str">
        <f t="shared" si="23"/>
        <v>music</v>
      </c>
      <c r="R268" t="str">
        <f t="shared" si="24"/>
        <v>jazz</v>
      </c>
      <c r="S268" s="8">
        <f t="shared" si="20"/>
        <v>41950.25</v>
      </c>
      <c r="T268" s="8">
        <f t="shared" si="21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((E269/D269))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 t="shared" si="22"/>
        <v>51.990606936416185</v>
      </c>
      <c r="Q269" t="str">
        <f t="shared" si="23"/>
        <v>theater</v>
      </c>
      <c r="R269" t="str">
        <f t="shared" si="24"/>
        <v>plays</v>
      </c>
      <c r="S269" s="8">
        <f t="shared" si="20"/>
        <v>41206.208333333336</v>
      </c>
      <c r="T269" s="8">
        <f t="shared" si="21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((E270/D270))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 t="shared" si="22"/>
        <v>56.416666666666664</v>
      </c>
      <c r="Q270" t="str">
        <f t="shared" si="23"/>
        <v>film &amp; video</v>
      </c>
      <c r="R270" t="str">
        <f t="shared" si="24"/>
        <v>documentary</v>
      </c>
      <c r="S270" s="8">
        <f t="shared" si="20"/>
        <v>41186.208333333336</v>
      </c>
      <c r="T270" s="8">
        <f t="shared" si="21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((E271/D271))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 t="shared" si="22"/>
        <v>101.63218390804597</v>
      </c>
      <c r="Q271" t="str">
        <f t="shared" si="23"/>
        <v>film &amp; video</v>
      </c>
      <c r="R271" t="str">
        <f t="shared" si="24"/>
        <v>television</v>
      </c>
      <c r="S271" s="8">
        <f t="shared" si="20"/>
        <v>43496.25</v>
      </c>
      <c r="T271" s="8">
        <f t="shared" si="21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((E272/D272))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 t="shared" si="22"/>
        <v>25.005291005291006</v>
      </c>
      <c r="Q272" t="str">
        <f t="shared" si="23"/>
        <v>games</v>
      </c>
      <c r="R272" t="str">
        <f t="shared" si="24"/>
        <v>video games</v>
      </c>
      <c r="S272" s="8">
        <f t="shared" si="20"/>
        <v>40514.25</v>
      </c>
      <c r="T272" s="8">
        <f t="shared" si="21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((E273/D273))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 t="shared" si="22"/>
        <v>32.016393442622949</v>
      </c>
      <c r="Q273" t="str">
        <f t="shared" si="23"/>
        <v>photography</v>
      </c>
      <c r="R273" t="str">
        <f t="shared" si="24"/>
        <v>photography books</v>
      </c>
      <c r="S273" s="8">
        <f t="shared" si="20"/>
        <v>42345.25</v>
      </c>
      <c r="T273" s="8">
        <f t="shared" si="21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((E274/D274))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 t="shared" si="22"/>
        <v>82.021647307286173</v>
      </c>
      <c r="Q274" t="str">
        <f t="shared" si="23"/>
        <v>theater</v>
      </c>
      <c r="R274" t="str">
        <f t="shared" si="24"/>
        <v>plays</v>
      </c>
      <c r="S274" s="8">
        <f t="shared" si="20"/>
        <v>43656.208333333328</v>
      </c>
      <c r="T274" s="8">
        <f t="shared" si="21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((E275/D275))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 t="shared" si="22"/>
        <v>37.957446808510639</v>
      </c>
      <c r="Q275" t="str">
        <f t="shared" si="23"/>
        <v>theater</v>
      </c>
      <c r="R275" t="str">
        <f t="shared" si="24"/>
        <v>plays</v>
      </c>
      <c r="S275" s="8">
        <f t="shared" si="20"/>
        <v>42995.208333333328</v>
      </c>
      <c r="T275" s="8">
        <f t="shared" si="21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((E276/D276))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 t="shared" si="22"/>
        <v>51.533333333333331</v>
      </c>
      <c r="Q276" t="str">
        <f t="shared" si="23"/>
        <v>theater</v>
      </c>
      <c r="R276" t="str">
        <f t="shared" si="24"/>
        <v>plays</v>
      </c>
      <c r="S276" s="8">
        <f t="shared" si="20"/>
        <v>43045.25</v>
      </c>
      <c r="T276" s="8">
        <f t="shared" si="21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((E277/D277))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 t="shared" si="22"/>
        <v>81.198275862068968</v>
      </c>
      <c r="Q277" t="str">
        <f t="shared" si="23"/>
        <v>publishing</v>
      </c>
      <c r="R277" t="str">
        <f t="shared" si="24"/>
        <v>translations</v>
      </c>
      <c r="S277" s="8">
        <f t="shared" si="20"/>
        <v>43561.208333333328</v>
      </c>
      <c r="T277" s="8">
        <f t="shared" si="21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((E278/D278))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 t="shared" si="22"/>
        <v>40.030075187969928</v>
      </c>
      <c r="Q278" t="str">
        <f t="shared" si="23"/>
        <v>games</v>
      </c>
      <c r="R278" t="str">
        <f t="shared" si="24"/>
        <v>video games</v>
      </c>
      <c r="S278" s="8">
        <f t="shared" si="20"/>
        <v>41018.208333333336</v>
      </c>
      <c r="T278" s="8">
        <f t="shared" si="21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((E279/D279))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 t="shared" si="22"/>
        <v>89.939759036144579</v>
      </c>
      <c r="Q279" t="str">
        <f t="shared" si="23"/>
        <v>theater</v>
      </c>
      <c r="R279" t="str">
        <f t="shared" si="24"/>
        <v>plays</v>
      </c>
      <c r="S279" s="8">
        <f t="shared" si="20"/>
        <v>40378.208333333336</v>
      </c>
      <c r="T279" s="8">
        <f t="shared" si="21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((E280/D280))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 t="shared" si="22"/>
        <v>96.692307692307693</v>
      </c>
      <c r="Q280" t="str">
        <f t="shared" si="23"/>
        <v>technology</v>
      </c>
      <c r="R280" t="str">
        <f t="shared" si="24"/>
        <v>web</v>
      </c>
      <c r="S280" s="8">
        <f t="shared" si="20"/>
        <v>41239.25</v>
      </c>
      <c r="T280" s="8">
        <f t="shared" si="21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((E281/D281))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 t="shared" si="22"/>
        <v>25.010989010989011</v>
      </c>
      <c r="Q281" t="str">
        <f t="shared" si="23"/>
        <v>theater</v>
      </c>
      <c r="R281" t="str">
        <f t="shared" si="24"/>
        <v>plays</v>
      </c>
      <c r="S281" s="8">
        <f t="shared" si="20"/>
        <v>43346.208333333328</v>
      </c>
      <c r="T281" s="8">
        <f t="shared" si="21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((E282/D282))</f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 t="shared" si="22"/>
        <v>36.987277353689571</v>
      </c>
      <c r="Q282" t="str">
        <f t="shared" si="23"/>
        <v>film &amp; video</v>
      </c>
      <c r="R282" t="str">
        <f t="shared" si="24"/>
        <v>animation</v>
      </c>
      <c r="S282" s="8">
        <f t="shared" si="20"/>
        <v>43060.25</v>
      </c>
      <c r="T282" s="8">
        <f t="shared" si="21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((E283/D283))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 t="shared" si="22"/>
        <v>73.012609117361791</v>
      </c>
      <c r="Q283" t="str">
        <f t="shared" si="23"/>
        <v>theater</v>
      </c>
      <c r="R283" t="str">
        <f t="shared" si="24"/>
        <v>plays</v>
      </c>
      <c r="S283" s="8">
        <f t="shared" si="20"/>
        <v>40979.25</v>
      </c>
      <c r="T283" s="8">
        <f t="shared" si="21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((E284/D284))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 t="shared" si="22"/>
        <v>68.240601503759393</v>
      </c>
      <c r="Q284" t="str">
        <f t="shared" si="23"/>
        <v>film &amp; video</v>
      </c>
      <c r="R284" t="str">
        <f t="shared" si="24"/>
        <v>television</v>
      </c>
      <c r="S284" s="8">
        <f t="shared" si="20"/>
        <v>42701.25</v>
      </c>
      <c r="T284" s="8">
        <f t="shared" si="21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((E285/D285))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 t="shared" si="22"/>
        <v>52.310344827586206</v>
      </c>
      <c r="Q285" t="str">
        <f t="shared" si="23"/>
        <v>music</v>
      </c>
      <c r="R285" t="str">
        <f t="shared" si="24"/>
        <v>rock</v>
      </c>
      <c r="S285" s="8">
        <f t="shared" si="20"/>
        <v>42520.208333333328</v>
      </c>
      <c r="T285" s="8">
        <f t="shared" si="21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((E286/D286))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 t="shared" si="22"/>
        <v>61.765151515151516</v>
      </c>
      <c r="Q286" t="str">
        <f t="shared" si="23"/>
        <v>technology</v>
      </c>
      <c r="R286" t="str">
        <f t="shared" si="24"/>
        <v>web</v>
      </c>
      <c r="S286" s="8">
        <f t="shared" si="20"/>
        <v>41030.208333333336</v>
      </c>
      <c r="T286" s="8">
        <f t="shared" si="21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((E287/D287))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 t="shared" si="22"/>
        <v>25.027559055118111</v>
      </c>
      <c r="Q287" t="str">
        <f t="shared" si="23"/>
        <v>theater</v>
      </c>
      <c r="R287" t="str">
        <f t="shared" si="24"/>
        <v>plays</v>
      </c>
      <c r="S287" s="8">
        <f t="shared" si="20"/>
        <v>42623.208333333328</v>
      </c>
      <c r="T287" s="8">
        <f t="shared" si="21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((E288/D288))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 t="shared" si="22"/>
        <v>106.28804347826087</v>
      </c>
      <c r="Q288" t="str">
        <f t="shared" si="23"/>
        <v>theater</v>
      </c>
      <c r="R288" t="str">
        <f t="shared" si="24"/>
        <v>plays</v>
      </c>
      <c r="S288" s="8">
        <f t="shared" si="20"/>
        <v>42697.25</v>
      </c>
      <c r="T288" s="8">
        <f t="shared" si="21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((E289/D289))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 t="shared" si="22"/>
        <v>75.07386363636364</v>
      </c>
      <c r="Q289" t="str">
        <f t="shared" si="23"/>
        <v>music</v>
      </c>
      <c r="R289" t="str">
        <f t="shared" si="24"/>
        <v>electric music</v>
      </c>
      <c r="S289" s="8">
        <f t="shared" si="20"/>
        <v>42122.208333333328</v>
      </c>
      <c r="T289" s="8">
        <f t="shared" si="21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((E290/D290))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 t="shared" si="22"/>
        <v>39.970802919708028</v>
      </c>
      <c r="Q290" t="str">
        <f t="shared" si="23"/>
        <v>music</v>
      </c>
      <c r="R290" t="str">
        <f t="shared" si="24"/>
        <v>metal</v>
      </c>
      <c r="S290" s="8">
        <f t="shared" si="20"/>
        <v>40982.208333333336</v>
      </c>
      <c r="T290" s="8">
        <f t="shared" si="21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((E291/D291))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 t="shared" si="22"/>
        <v>39.982195845697326</v>
      </c>
      <c r="Q291" t="str">
        <f t="shared" si="23"/>
        <v>theater</v>
      </c>
      <c r="R291" t="str">
        <f t="shared" si="24"/>
        <v>plays</v>
      </c>
      <c r="S291" s="8">
        <f t="shared" si="20"/>
        <v>42219.208333333328</v>
      </c>
      <c r="T291" s="8">
        <f t="shared" si="21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((E292/D292))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 t="shared" si="22"/>
        <v>101.01541850220265</v>
      </c>
      <c r="Q292" t="str">
        <f t="shared" si="23"/>
        <v>film &amp; video</v>
      </c>
      <c r="R292" t="str">
        <f t="shared" si="24"/>
        <v>documentary</v>
      </c>
      <c r="S292" s="8">
        <f t="shared" si="20"/>
        <v>41404.208333333336</v>
      </c>
      <c r="T292" s="8">
        <f t="shared" si="21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((E293/D293))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 t="shared" si="22"/>
        <v>76.813084112149539</v>
      </c>
      <c r="Q293" t="str">
        <f t="shared" si="23"/>
        <v>technology</v>
      </c>
      <c r="R293" t="str">
        <f t="shared" si="24"/>
        <v>web</v>
      </c>
      <c r="S293" s="8">
        <f t="shared" si="20"/>
        <v>40831.208333333336</v>
      </c>
      <c r="T293" s="8">
        <f t="shared" si="21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((E294/D294))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 t="shared" si="22"/>
        <v>71.7</v>
      </c>
      <c r="Q294" t="str">
        <f t="shared" si="23"/>
        <v>food</v>
      </c>
      <c r="R294" t="str">
        <f t="shared" si="24"/>
        <v>food trucks</v>
      </c>
      <c r="S294" s="8">
        <f t="shared" si="20"/>
        <v>40984.208333333336</v>
      </c>
      <c r="T294" s="8">
        <f t="shared" si="21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((E295/D295))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 t="shared" si="22"/>
        <v>33.28125</v>
      </c>
      <c r="Q295" t="str">
        <f t="shared" si="23"/>
        <v>theater</v>
      </c>
      <c r="R295" t="str">
        <f t="shared" si="24"/>
        <v>plays</v>
      </c>
      <c r="S295" s="8">
        <f t="shared" si="20"/>
        <v>40456.208333333336</v>
      </c>
      <c r="T295" s="8">
        <f t="shared" si="21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((E296/D296))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 t="shared" si="22"/>
        <v>43.923497267759565</v>
      </c>
      <c r="Q296" t="str">
        <f t="shared" si="23"/>
        <v>theater</v>
      </c>
      <c r="R296" t="str">
        <f t="shared" si="24"/>
        <v>plays</v>
      </c>
      <c r="S296" s="8">
        <f t="shared" si="20"/>
        <v>43399.208333333328</v>
      </c>
      <c r="T296" s="8">
        <f t="shared" si="21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((E297/D297))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 t="shared" si="22"/>
        <v>36.004712041884815</v>
      </c>
      <c r="Q297" t="str">
        <f t="shared" si="23"/>
        <v>theater</v>
      </c>
      <c r="R297" t="str">
        <f t="shared" si="24"/>
        <v>plays</v>
      </c>
      <c r="S297" s="8">
        <f t="shared" si="20"/>
        <v>41562.208333333336</v>
      </c>
      <c r="T297" s="8">
        <f t="shared" si="21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((E298/D298))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 t="shared" si="22"/>
        <v>88.21052631578948</v>
      </c>
      <c r="Q298" t="str">
        <f t="shared" si="23"/>
        <v>theater</v>
      </c>
      <c r="R298" t="str">
        <f t="shared" si="24"/>
        <v>plays</v>
      </c>
      <c r="S298" s="8">
        <f t="shared" si="20"/>
        <v>43493.25</v>
      </c>
      <c r="T298" s="8">
        <f t="shared" si="21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((E299/D299))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 t="shared" si="22"/>
        <v>65.240384615384613</v>
      </c>
      <c r="Q299" t="str">
        <f t="shared" si="23"/>
        <v>theater</v>
      </c>
      <c r="R299" t="str">
        <f t="shared" si="24"/>
        <v>plays</v>
      </c>
      <c r="S299" s="8">
        <f t="shared" si="20"/>
        <v>41653.25</v>
      </c>
      <c r="T299" s="8">
        <f t="shared" si="21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((E300/D300))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 t="shared" si="22"/>
        <v>69.958333333333329</v>
      </c>
      <c r="Q300" t="str">
        <f t="shared" si="23"/>
        <v>music</v>
      </c>
      <c r="R300" t="str">
        <f t="shared" si="24"/>
        <v>rock</v>
      </c>
      <c r="S300" s="8">
        <f t="shared" si="20"/>
        <v>42426.25</v>
      </c>
      <c r="T300" s="8">
        <f t="shared" si="21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((E301/D301))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 t="shared" si="22"/>
        <v>39.877551020408163</v>
      </c>
      <c r="Q301" t="str">
        <f t="shared" si="23"/>
        <v>food</v>
      </c>
      <c r="R301" t="str">
        <f t="shared" si="24"/>
        <v>food trucks</v>
      </c>
      <c r="S301" s="8">
        <f t="shared" si="20"/>
        <v>42432.25</v>
      </c>
      <c r="T301" s="8">
        <f t="shared" si="21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((E302/D302))</f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 t="shared" si="22"/>
        <v>5</v>
      </c>
      <c r="Q302" t="str">
        <f t="shared" si="23"/>
        <v>publishing</v>
      </c>
      <c r="R302" t="str">
        <f t="shared" si="24"/>
        <v>nonfiction</v>
      </c>
      <c r="S302" s="8">
        <f t="shared" si="20"/>
        <v>42977.208333333328</v>
      </c>
      <c r="T302" s="8">
        <f t="shared" si="21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((E303/D303))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 t="shared" si="22"/>
        <v>41.023728813559323</v>
      </c>
      <c r="Q303" t="str">
        <f t="shared" si="23"/>
        <v>film &amp; video</v>
      </c>
      <c r="R303" t="str">
        <f t="shared" si="24"/>
        <v>documentary</v>
      </c>
      <c r="S303" s="8">
        <f t="shared" si="20"/>
        <v>42061.25</v>
      </c>
      <c r="T303" s="8">
        <f t="shared" si="21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((E304/D304))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 t="shared" si="22"/>
        <v>98.914285714285711</v>
      </c>
      <c r="Q304" t="str">
        <f t="shared" si="23"/>
        <v>theater</v>
      </c>
      <c r="R304" t="str">
        <f t="shared" si="24"/>
        <v>plays</v>
      </c>
      <c r="S304" s="8">
        <f t="shared" si="20"/>
        <v>43345.208333333328</v>
      </c>
      <c r="T304" s="8">
        <f t="shared" si="21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((E305/D305))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 t="shared" si="22"/>
        <v>87.78125</v>
      </c>
      <c r="Q305" t="str">
        <f t="shared" si="23"/>
        <v>music</v>
      </c>
      <c r="R305" t="str">
        <f t="shared" si="24"/>
        <v>indie rock</v>
      </c>
      <c r="S305" s="8">
        <f t="shared" si="20"/>
        <v>42376.25</v>
      </c>
      <c r="T305" s="8">
        <f t="shared" si="21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((E306/D306))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 t="shared" si="22"/>
        <v>80.767605633802816</v>
      </c>
      <c r="Q306" t="str">
        <f t="shared" si="23"/>
        <v>film &amp; video</v>
      </c>
      <c r="R306" t="str">
        <f t="shared" si="24"/>
        <v>documentary</v>
      </c>
      <c r="S306" s="8">
        <f t="shared" si="20"/>
        <v>42589.208333333328</v>
      </c>
      <c r="T306" s="8">
        <f t="shared" si="21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((E307/D307))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 t="shared" si="22"/>
        <v>94.28235294117647</v>
      </c>
      <c r="Q307" t="str">
        <f t="shared" si="23"/>
        <v>theater</v>
      </c>
      <c r="R307" t="str">
        <f t="shared" si="24"/>
        <v>plays</v>
      </c>
      <c r="S307" s="8">
        <f t="shared" si="20"/>
        <v>42448.208333333328</v>
      </c>
      <c r="T307" s="8">
        <f t="shared" si="21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((E308/D308))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 t="shared" si="22"/>
        <v>73.428571428571431</v>
      </c>
      <c r="Q308" t="str">
        <f t="shared" si="23"/>
        <v>theater</v>
      </c>
      <c r="R308" t="str">
        <f t="shared" si="24"/>
        <v>plays</v>
      </c>
      <c r="S308" s="8">
        <f t="shared" si="20"/>
        <v>42930.208333333328</v>
      </c>
      <c r="T308" s="8">
        <f t="shared" si="21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((E309/D309))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 t="shared" si="22"/>
        <v>65.968133535660087</v>
      </c>
      <c r="Q309" t="str">
        <f t="shared" si="23"/>
        <v>publishing</v>
      </c>
      <c r="R309" t="str">
        <f t="shared" si="24"/>
        <v>fiction</v>
      </c>
      <c r="S309" s="8">
        <f t="shared" si="20"/>
        <v>41066.208333333336</v>
      </c>
      <c r="T309" s="8">
        <f t="shared" si="21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((E310/D310))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 t="shared" si="22"/>
        <v>109.04109589041096</v>
      </c>
      <c r="Q310" t="str">
        <f t="shared" si="23"/>
        <v>theater</v>
      </c>
      <c r="R310" t="str">
        <f t="shared" si="24"/>
        <v>plays</v>
      </c>
      <c r="S310" s="8">
        <f t="shared" si="20"/>
        <v>40651.208333333336</v>
      </c>
      <c r="T310" s="8">
        <f t="shared" si="21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((E311/D311))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 t="shared" si="22"/>
        <v>41.16</v>
      </c>
      <c r="Q311" t="str">
        <f t="shared" si="23"/>
        <v>music</v>
      </c>
      <c r="R311" t="str">
        <f t="shared" si="24"/>
        <v>indie rock</v>
      </c>
      <c r="S311" s="8">
        <f t="shared" si="20"/>
        <v>40807.208333333336</v>
      </c>
      <c r="T311" s="8">
        <f t="shared" si="21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((E312/D312))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 t="shared" si="22"/>
        <v>99.125</v>
      </c>
      <c r="Q312" t="str">
        <f t="shared" si="23"/>
        <v>games</v>
      </c>
      <c r="R312" t="str">
        <f t="shared" si="24"/>
        <v>video games</v>
      </c>
      <c r="S312" s="8">
        <f t="shared" si="20"/>
        <v>40277.208333333336</v>
      </c>
      <c r="T312" s="8">
        <f t="shared" si="21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((E313/D313))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 t="shared" si="22"/>
        <v>105.88429752066116</v>
      </c>
      <c r="Q313" t="str">
        <f t="shared" si="23"/>
        <v>theater</v>
      </c>
      <c r="R313" t="str">
        <f t="shared" si="24"/>
        <v>plays</v>
      </c>
      <c r="S313" s="8">
        <f t="shared" si="20"/>
        <v>40590.25</v>
      </c>
      <c r="T313" s="8">
        <f t="shared" si="21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((E314/D314))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 t="shared" si="22"/>
        <v>48.996525921966864</v>
      </c>
      <c r="Q314" t="str">
        <f t="shared" si="23"/>
        <v>theater</v>
      </c>
      <c r="R314" t="str">
        <f t="shared" si="24"/>
        <v>plays</v>
      </c>
      <c r="S314" s="8">
        <f t="shared" si="20"/>
        <v>41572.208333333336</v>
      </c>
      <c r="T314" s="8">
        <f t="shared" si="21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((E315/D315))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 t="shared" si="22"/>
        <v>39</v>
      </c>
      <c r="Q315" t="str">
        <f t="shared" si="23"/>
        <v>music</v>
      </c>
      <c r="R315" t="str">
        <f t="shared" si="24"/>
        <v>rock</v>
      </c>
      <c r="S315" s="8">
        <f t="shared" si="20"/>
        <v>40966.25</v>
      </c>
      <c r="T315" s="8">
        <f t="shared" si="21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((E316/D316))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 t="shared" si="22"/>
        <v>31.022556390977442</v>
      </c>
      <c r="Q316" t="str">
        <f t="shared" si="23"/>
        <v>film &amp; video</v>
      </c>
      <c r="R316" t="str">
        <f t="shared" si="24"/>
        <v>documentary</v>
      </c>
      <c r="S316" s="8">
        <f t="shared" si="20"/>
        <v>43536.208333333328</v>
      </c>
      <c r="T316" s="8">
        <f t="shared" si="21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((E317/D317))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 t="shared" si="22"/>
        <v>103.87096774193549</v>
      </c>
      <c r="Q317" t="str">
        <f t="shared" si="23"/>
        <v>theater</v>
      </c>
      <c r="R317" t="str">
        <f t="shared" si="24"/>
        <v>plays</v>
      </c>
      <c r="S317" s="8">
        <f t="shared" si="20"/>
        <v>41783.208333333336</v>
      </c>
      <c r="T317" s="8">
        <f t="shared" si="21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((E318/D318))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 t="shared" si="22"/>
        <v>59.268518518518519</v>
      </c>
      <c r="Q318" t="str">
        <f t="shared" si="23"/>
        <v>food</v>
      </c>
      <c r="R318" t="str">
        <f t="shared" si="24"/>
        <v>food trucks</v>
      </c>
      <c r="S318" s="8">
        <f t="shared" si="20"/>
        <v>43788.25</v>
      </c>
      <c r="T318" s="8">
        <f t="shared" si="21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((E319/D319))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 t="shared" si="22"/>
        <v>42.3</v>
      </c>
      <c r="Q319" t="str">
        <f t="shared" si="23"/>
        <v>theater</v>
      </c>
      <c r="R319" t="str">
        <f t="shared" si="24"/>
        <v>plays</v>
      </c>
      <c r="S319" s="8">
        <f t="shared" si="20"/>
        <v>42869.208333333328</v>
      </c>
      <c r="T319" s="8">
        <f t="shared" si="21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((E320/D320))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 t="shared" si="22"/>
        <v>53.117647058823529</v>
      </c>
      <c r="Q320" t="str">
        <f t="shared" si="23"/>
        <v>music</v>
      </c>
      <c r="R320" t="str">
        <f t="shared" si="24"/>
        <v>rock</v>
      </c>
      <c r="S320" s="8">
        <f t="shared" si="20"/>
        <v>41684.25</v>
      </c>
      <c r="T320" s="8">
        <f t="shared" si="21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((E321/D321))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 t="shared" si="22"/>
        <v>50.796875</v>
      </c>
      <c r="Q321" t="str">
        <f t="shared" si="23"/>
        <v>technology</v>
      </c>
      <c r="R321" t="str">
        <f t="shared" si="24"/>
        <v>web</v>
      </c>
      <c r="S321" s="8">
        <f t="shared" si="20"/>
        <v>40402.208333333336</v>
      </c>
      <c r="T321" s="8">
        <f t="shared" si="21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((E322/D322))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 t="shared" si="22"/>
        <v>101.15</v>
      </c>
      <c r="Q322" t="str">
        <f t="shared" si="23"/>
        <v>publishing</v>
      </c>
      <c r="R322" t="str">
        <f t="shared" si="24"/>
        <v>fiction</v>
      </c>
      <c r="S322" s="8">
        <f t="shared" si="20"/>
        <v>40673.208333333336</v>
      </c>
      <c r="T322" s="8">
        <f t="shared" si="21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((E323/D323))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 t="shared" si="22"/>
        <v>65.000810372771468</v>
      </c>
      <c r="Q323" t="str">
        <f t="shared" si="23"/>
        <v>film &amp; video</v>
      </c>
      <c r="R323" t="str">
        <f t="shared" si="24"/>
        <v>shorts</v>
      </c>
      <c r="S323" s="8">
        <f t="shared" ref="S323:S386" si="25">(((K323/60)/60)/24)+DATE(1970,1,1)</f>
        <v>40634.208333333336</v>
      </c>
      <c r="T323" s="8">
        <f t="shared" ref="T323:T386" si="26">(((L323/60)/60)/24)+DATE(1970,1,1)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((E324/D324))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 t="shared" ref="P324:P387" si="27">E324/H324</f>
        <v>37.998645510835914</v>
      </c>
      <c r="Q324" t="str">
        <f t="shared" ref="Q324:Q387" si="28">LEFT($O324,SEARCH("/",$O324)-1)</f>
        <v>theater</v>
      </c>
      <c r="R324" t="str">
        <f t="shared" ref="R324:R387" si="29">RIGHT($O324,LEN($O324)-SEARCH("/",$O324))</f>
        <v>plays</v>
      </c>
      <c r="S324" s="8">
        <f t="shared" si="25"/>
        <v>40507.25</v>
      </c>
      <c r="T324" s="8">
        <f t="shared" si="26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((E325/D325))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 t="shared" si="27"/>
        <v>82.615384615384613</v>
      </c>
      <c r="Q325" t="str">
        <f t="shared" si="28"/>
        <v>film &amp; video</v>
      </c>
      <c r="R325" t="str">
        <f t="shared" si="29"/>
        <v>documentary</v>
      </c>
      <c r="S325" s="8">
        <f t="shared" si="25"/>
        <v>41725.208333333336</v>
      </c>
      <c r="T325" s="8">
        <f t="shared" si="26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((E326/D326))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 t="shared" si="27"/>
        <v>37.941368078175898</v>
      </c>
      <c r="Q326" t="str">
        <f t="shared" si="28"/>
        <v>theater</v>
      </c>
      <c r="R326" t="str">
        <f t="shared" si="29"/>
        <v>plays</v>
      </c>
      <c r="S326" s="8">
        <f t="shared" si="25"/>
        <v>42176.208333333328</v>
      </c>
      <c r="T326" s="8">
        <f t="shared" si="26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((E327/D327))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 t="shared" si="27"/>
        <v>80.780821917808225</v>
      </c>
      <c r="Q327" t="str">
        <f t="shared" si="28"/>
        <v>theater</v>
      </c>
      <c r="R327" t="str">
        <f t="shared" si="29"/>
        <v>plays</v>
      </c>
      <c r="S327" s="8">
        <f t="shared" si="25"/>
        <v>43267.208333333328</v>
      </c>
      <c r="T327" s="8">
        <f t="shared" si="26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((E328/D328))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 t="shared" si="27"/>
        <v>25.984375</v>
      </c>
      <c r="Q328" t="str">
        <f t="shared" si="28"/>
        <v>film &amp; video</v>
      </c>
      <c r="R328" t="str">
        <f t="shared" si="29"/>
        <v>animation</v>
      </c>
      <c r="S328" s="8">
        <f t="shared" si="25"/>
        <v>42364.25</v>
      </c>
      <c r="T328" s="8">
        <f t="shared" si="26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((E329/D329))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 t="shared" si="27"/>
        <v>30.363636363636363</v>
      </c>
      <c r="Q329" t="str">
        <f t="shared" si="28"/>
        <v>theater</v>
      </c>
      <c r="R329" t="str">
        <f t="shared" si="29"/>
        <v>plays</v>
      </c>
      <c r="S329" s="8">
        <f t="shared" si="25"/>
        <v>43705.208333333328</v>
      </c>
      <c r="T329" s="8">
        <f t="shared" si="26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((E330/D330))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 t="shared" si="27"/>
        <v>54.004916018025398</v>
      </c>
      <c r="Q330" t="str">
        <f t="shared" si="28"/>
        <v>music</v>
      </c>
      <c r="R330" t="str">
        <f t="shared" si="29"/>
        <v>rock</v>
      </c>
      <c r="S330" s="8">
        <f t="shared" si="25"/>
        <v>43434.25</v>
      </c>
      <c r="T330" s="8">
        <f t="shared" si="26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((E331/D331))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 t="shared" si="27"/>
        <v>101.78672985781991</v>
      </c>
      <c r="Q331" t="str">
        <f t="shared" si="28"/>
        <v>games</v>
      </c>
      <c r="R331" t="str">
        <f t="shared" si="29"/>
        <v>video games</v>
      </c>
      <c r="S331" s="8">
        <f t="shared" si="25"/>
        <v>42716.25</v>
      </c>
      <c r="T331" s="8">
        <f t="shared" si="26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((E332/D332))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 t="shared" si="27"/>
        <v>45.003610108303249</v>
      </c>
      <c r="Q332" t="str">
        <f t="shared" si="28"/>
        <v>film &amp; video</v>
      </c>
      <c r="R332" t="str">
        <f t="shared" si="29"/>
        <v>documentary</v>
      </c>
      <c r="S332" s="8">
        <f t="shared" si="25"/>
        <v>43077.25</v>
      </c>
      <c r="T332" s="8">
        <f t="shared" si="26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((E333/D333))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 t="shared" si="27"/>
        <v>77.068421052631578</v>
      </c>
      <c r="Q333" t="str">
        <f t="shared" si="28"/>
        <v>food</v>
      </c>
      <c r="R333" t="str">
        <f t="shared" si="29"/>
        <v>food trucks</v>
      </c>
      <c r="S333" s="8">
        <f t="shared" si="25"/>
        <v>40896.25</v>
      </c>
      <c r="T333" s="8">
        <f t="shared" si="26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((E334/D334))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 t="shared" si="27"/>
        <v>88.076595744680844</v>
      </c>
      <c r="Q334" t="str">
        <f t="shared" si="28"/>
        <v>technology</v>
      </c>
      <c r="R334" t="str">
        <f t="shared" si="29"/>
        <v>wearables</v>
      </c>
      <c r="S334" s="8">
        <f t="shared" si="25"/>
        <v>41361.208333333336</v>
      </c>
      <c r="T334" s="8">
        <f t="shared" si="26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((E335/D335))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 t="shared" si="27"/>
        <v>47.035573122529641</v>
      </c>
      <c r="Q335" t="str">
        <f t="shared" si="28"/>
        <v>theater</v>
      </c>
      <c r="R335" t="str">
        <f t="shared" si="29"/>
        <v>plays</v>
      </c>
      <c r="S335" s="8">
        <f t="shared" si="25"/>
        <v>43424.25</v>
      </c>
      <c r="T335" s="8">
        <f t="shared" si="26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((E336/D336))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 t="shared" si="27"/>
        <v>110.99550763701707</v>
      </c>
      <c r="Q336" t="str">
        <f t="shared" si="28"/>
        <v>music</v>
      </c>
      <c r="R336" t="str">
        <f t="shared" si="29"/>
        <v>rock</v>
      </c>
      <c r="S336" s="8">
        <f t="shared" si="25"/>
        <v>43110.25</v>
      </c>
      <c r="T336" s="8">
        <f t="shared" si="26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((E337/D337))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 t="shared" si="27"/>
        <v>87.003066141042481</v>
      </c>
      <c r="Q337" t="str">
        <f t="shared" si="28"/>
        <v>music</v>
      </c>
      <c r="R337" t="str">
        <f t="shared" si="29"/>
        <v>rock</v>
      </c>
      <c r="S337" s="8">
        <f t="shared" si="25"/>
        <v>43784.25</v>
      </c>
      <c r="T337" s="8">
        <f t="shared" si="26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((E338/D338))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 t="shared" si="27"/>
        <v>63.994402985074629</v>
      </c>
      <c r="Q338" t="str">
        <f t="shared" si="28"/>
        <v>music</v>
      </c>
      <c r="R338" t="str">
        <f t="shared" si="29"/>
        <v>rock</v>
      </c>
      <c r="S338" s="8">
        <f t="shared" si="25"/>
        <v>40527.25</v>
      </c>
      <c r="T338" s="8">
        <f t="shared" si="26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((E339/D339))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 t="shared" si="27"/>
        <v>105.9945205479452</v>
      </c>
      <c r="Q339" t="str">
        <f t="shared" si="28"/>
        <v>theater</v>
      </c>
      <c r="R339" t="str">
        <f t="shared" si="29"/>
        <v>plays</v>
      </c>
      <c r="S339" s="8">
        <f t="shared" si="25"/>
        <v>43780.25</v>
      </c>
      <c r="T339" s="8">
        <f t="shared" si="26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((E340/D340))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 t="shared" si="27"/>
        <v>73.989349112426041</v>
      </c>
      <c r="Q340" t="str">
        <f t="shared" si="28"/>
        <v>theater</v>
      </c>
      <c r="R340" t="str">
        <f t="shared" si="29"/>
        <v>plays</v>
      </c>
      <c r="S340" s="8">
        <f t="shared" si="25"/>
        <v>40821.208333333336</v>
      </c>
      <c r="T340" s="8">
        <f t="shared" si="26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((E341/D341))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 t="shared" si="27"/>
        <v>84.02004626060139</v>
      </c>
      <c r="Q341" t="str">
        <f t="shared" si="28"/>
        <v>theater</v>
      </c>
      <c r="R341" t="str">
        <f t="shared" si="29"/>
        <v>plays</v>
      </c>
      <c r="S341" s="8">
        <f t="shared" si="25"/>
        <v>42949.208333333328</v>
      </c>
      <c r="T341" s="8">
        <f t="shared" si="26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((E342/D342))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 t="shared" si="27"/>
        <v>88.966921119592882</v>
      </c>
      <c r="Q342" t="str">
        <f t="shared" si="28"/>
        <v>photography</v>
      </c>
      <c r="R342" t="str">
        <f t="shared" si="29"/>
        <v>photography books</v>
      </c>
      <c r="S342" s="8">
        <f t="shared" si="25"/>
        <v>40889.25</v>
      </c>
      <c r="T342" s="8">
        <f t="shared" si="26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((E343/D343))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 t="shared" si="27"/>
        <v>76.990453460620529</v>
      </c>
      <c r="Q343" t="str">
        <f t="shared" si="28"/>
        <v>music</v>
      </c>
      <c r="R343" t="str">
        <f t="shared" si="29"/>
        <v>indie rock</v>
      </c>
      <c r="S343" s="8">
        <f t="shared" si="25"/>
        <v>42244.208333333328</v>
      </c>
      <c r="T343" s="8">
        <f t="shared" si="26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((E344/D344))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 t="shared" si="27"/>
        <v>97.146341463414629</v>
      </c>
      <c r="Q344" t="str">
        <f t="shared" si="28"/>
        <v>theater</v>
      </c>
      <c r="R344" t="str">
        <f t="shared" si="29"/>
        <v>plays</v>
      </c>
      <c r="S344" s="8">
        <f t="shared" si="25"/>
        <v>41475.208333333336</v>
      </c>
      <c r="T344" s="8">
        <f t="shared" si="26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((E345/D345))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 t="shared" si="27"/>
        <v>33.013605442176868</v>
      </c>
      <c r="Q345" t="str">
        <f t="shared" si="28"/>
        <v>theater</v>
      </c>
      <c r="R345" t="str">
        <f t="shared" si="29"/>
        <v>plays</v>
      </c>
      <c r="S345" s="8">
        <f t="shared" si="25"/>
        <v>41597.25</v>
      </c>
      <c r="T345" s="8">
        <f t="shared" si="26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((E346/D346))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 t="shared" si="27"/>
        <v>99.950602409638549</v>
      </c>
      <c r="Q346" t="str">
        <f t="shared" si="28"/>
        <v>games</v>
      </c>
      <c r="R346" t="str">
        <f t="shared" si="29"/>
        <v>video games</v>
      </c>
      <c r="S346" s="8">
        <f t="shared" si="25"/>
        <v>43122.25</v>
      </c>
      <c r="T346" s="8">
        <f t="shared" si="26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((E347/D347))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 t="shared" si="27"/>
        <v>69.966767371601208</v>
      </c>
      <c r="Q347" t="str">
        <f t="shared" si="28"/>
        <v>film &amp; video</v>
      </c>
      <c r="R347" t="str">
        <f t="shared" si="29"/>
        <v>drama</v>
      </c>
      <c r="S347" s="8">
        <f t="shared" si="25"/>
        <v>42194.208333333328</v>
      </c>
      <c r="T347" s="8">
        <f t="shared" si="26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((E348/D348))</f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 t="shared" si="27"/>
        <v>110.32</v>
      </c>
      <c r="Q348" t="str">
        <f t="shared" si="28"/>
        <v>music</v>
      </c>
      <c r="R348" t="str">
        <f t="shared" si="29"/>
        <v>indie rock</v>
      </c>
      <c r="S348" s="8">
        <f t="shared" si="25"/>
        <v>42971.208333333328</v>
      </c>
      <c r="T348" s="8">
        <f t="shared" si="26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((E349/D349))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 t="shared" si="27"/>
        <v>66.005235602094245</v>
      </c>
      <c r="Q349" t="str">
        <f t="shared" si="28"/>
        <v>technology</v>
      </c>
      <c r="R349" t="str">
        <f t="shared" si="29"/>
        <v>web</v>
      </c>
      <c r="S349" s="8">
        <f t="shared" si="25"/>
        <v>42046.25</v>
      </c>
      <c r="T349" s="8">
        <f t="shared" si="26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((E350/D350))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 t="shared" si="27"/>
        <v>41.005742176284812</v>
      </c>
      <c r="Q350" t="str">
        <f t="shared" si="28"/>
        <v>food</v>
      </c>
      <c r="R350" t="str">
        <f t="shared" si="29"/>
        <v>food trucks</v>
      </c>
      <c r="S350" s="8">
        <f t="shared" si="25"/>
        <v>42782.25</v>
      </c>
      <c r="T350" s="8">
        <f t="shared" si="26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((E351/D351))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 t="shared" si="27"/>
        <v>103.96316359696641</v>
      </c>
      <c r="Q351" t="str">
        <f t="shared" si="28"/>
        <v>theater</v>
      </c>
      <c r="R351" t="str">
        <f t="shared" si="29"/>
        <v>plays</v>
      </c>
      <c r="S351" s="8">
        <f t="shared" si="25"/>
        <v>42930.208333333328</v>
      </c>
      <c r="T351" s="8">
        <f t="shared" si="26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((E352/D352))</f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 t="shared" si="27"/>
        <v>5</v>
      </c>
      <c r="Q352" t="str">
        <f t="shared" si="28"/>
        <v>music</v>
      </c>
      <c r="R352" t="str">
        <f t="shared" si="29"/>
        <v>jazz</v>
      </c>
      <c r="S352" s="8">
        <f t="shared" si="25"/>
        <v>42144.208333333328</v>
      </c>
      <c r="T352" s="8">
        <f t="shared" si="26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((E353/D353))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 t="shared" si="27"/>
        <v>47.009935419771487</v>
      </c>
      <c r="Q353" t="str">
        <f t="shared" si="28"/>
        <v>music</v>
      </c>
      <c r="R353" t="str">
        <f t="shared" si="29"/>
        <v>rock</v>
      </c>
      <c r="S353" s="8">
        <f t="shared" si="25"/>
        <v>42240.208333333328</v>
      </c>
      <c r="T353" s="8">
        <f t="shared" si="26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((E354/D354))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 t="shared" si="27"/>
        <v>29.606060606060606</v>
      </c>
      <c r="Q354" t="str">
        <f t="shared" si="28"/>
        <v>theater</v>
      </c>
      <c r="R354" t="str">
        <f t="shared" si="29"/>
        <v>plays</v>
      </c>
      <c r="S354" s="8">
        <f t="shared" si="25"/>
        <v>42315.25</v>
      </c>
      <c r="T354" s="8">
        <f t="shared" si="26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((E355/D355))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 t="shared" si="27"/>
        <v>81.010569583088667</v>
      </c>
      <c r="Q355" t="str">
        <f t="shared" si="28"/>
        <v>theater</v>
      </c>
      <c r="R355" t="str">
        <f t="shared" si="29"/>
        <v>plays</v>
      </c>
      <c r="S355" s="8">
        <f t="shared" si="25"/>
        <v>43651.208333333328</v>
      </c>
      <c r="T355" s="8">
        <f t="shared" si="26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((E356/D356))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 t="shared" si="27"/>
        <v>94.35</v>
      </c>
      <c r="Q356" t="str">
        <f t="shared" si="28"/>
        <v>film &amp; video</v>
      </c>
      <c r="R356" t="str">
        <f t="shared" si="29"/>
        <v>documentary</v>
      </c>
      <c r="S356" s="8">
        <f t="shared" si="25"/>
        <v>41520.208333333336</v>
      </c>
      <c r="T356" s="8">
        <f t="shared" si="26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((E357/D357))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 t="shared" si="27"/>
        <v>26.058139534883722</v>
      </c>
      <c r="Q357" t="str">
        <f t="shared" si="28"/>
        <v>technology</v>
      </c>
      <c r="R357" t="str">
        <f t="shared" si="29"/>
        <v>wearables</v>
      </c>
      <c r="S357" s="8">
        <f t="shared" si="25"/>
        <v>42757.25</v>
      </c>
      <c r="T357" s="8">
        <f t="shared" si="26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((E358/D358))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 t="shared" si="27"/>
        <v>85.775000000000006</v>
      </c>
      <c r="Q358" t="str">
        <f t="shared" si="28"/>
        <v>theater</v>
      </c>
      <c r="R358" t="str">
        <f t="shared" si="29"/>
        <v>plays</v>
      </c>
      <c r="S358" s="8">
        <f t="shared" si="25"/>
        <v>40922.25</v>
      </c>
      <c r="T358" s="8">
        <f t="shared" si="26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((E359/D359))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 t="shared" si="27"/>
        <v>103.73170731707317</v>
      </c>
      <c r="Q359" t="str">
        <f t="shared" si="28"/>
        <v>games</v>
      </c>
      <c r="R359" t="str">
        <f t="shared" si="29"/>
        <v>video games</v>
      </c>
      <c r="S359" s="8">
        <f t="shared" si="25"/>
        <v>42250.208333333328</v>
      </c>
      <c r="T359" s="8">
        <f t="shared" si="26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((E360/D360))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 t="shared" si="27"/>
        <v>49.826086956521742</v>
      </c>
      <c r="Q360" t="str">
        <f t="shared" si="28"/>
        <v>photography</v>
      </c>
      <c r="R360" t="str">
        <f t="shared" si="29"/>
        <v>photography books</v>
      </c>
      <c r="S360" s="8">
        <f t="shared" si="25"/>
        <v>43322.208333333328</v>
      </c>
      <c r="T360" s="8">
        <f t="shared" si="26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((E361/D361))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 t="shared" si="27"/>
        <v>63.893048128342244</v>
      </c>
      <c r="Q361" t="str">
        <f t="shared" si="28"/>
        <v>film &amp; video</v>
      </c>
      <c r="R361" t="str">
        <f t="shared" si="29"/>
        <v>animation</v>
      </c>
      <c r="S361" s="8">
        <f t="shared" si="25"/>
        <v>40782.208333333336</v>
      </c>
      <c r="T361" s="8">
        <f t="shared" si="26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((E362/D362))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 t="shared" si="27"/>
        <v>47.002434782608695</v>
      </c>
      <c r="Q362" t="str">
        <f t="shared" si="28"/>
        <v>theater</v>
      </c>
      <c r="R362" t="str">
        <f t="shared" si="29"/>
        <v>plays</v>
      </c>
      <c r="S362" s="8">
        <f t="shared" si="25"/>
        <v>40544.25</v>
      </c>
      <c r="T362" s="8">
        <f t="shared" si="26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((E363/D363))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 t="shared" si="27"/>
        <v>108.47727272727273</v>
      </c>
      <c r="Q363" t="str">
        <f t="shared" si="28"/>
        <v>theater</v>
      </c>
      <c r="R363" t="str">
        <f t="shared" si="29"/>
        <v>plays</v>
      </c>
      <c r="S363" s="8">
        <f t="shared" si="25"/>
        <v>43015.208333333328</v>
      </c>
      <c r="T363" s="8">
        <f t="shared" si="26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((E364/D364))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 t="shared" si="27"/>
        <v>72.015706806282722</v>
      </c>
      <c r="Q364" t="str">
        <f t="shared" si="28"/>
        <v>music</v>
      </c>
      <c r="R364" t="str">
        <f t="shared" si="29"/>
        <v>rock</v>
      </c>
      <c r="S364" s="8">
        <f t="shared" si="25"/>
        <v>40570.25</v>
      </c>
      <c r="T364" s="8">
        <f t="shared" si="26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((E365/D365))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 t="shared" si="27"/>
        <v>59.928057553956833</v>
      </c>
      <c r="Q365" t="str">
        <f t="shared" si="28"/>
        <v>music</v>
      </c>
      <c r="R365" t="str">
        <f t="shared" si="29"/>
        <v>rock</v>
      </c>
      <c r="S365" s="8">
        <f t="shared" si="25"/>
        <v>40904.25</v>
      </c>
      <c r="T365" s="8">
        <f t="shared" si="26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((E366/D366))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 t="shared" si="27"/>
        <v>78.209677419354833</v>
      </c>
      <c r="Q366" t="str">
        <f t="shared" si="28"/>
        <v>music</v>
      </c>
      <c r="R366" t="str">
        <f t="shared" si="29"/>
        <v>indie rock</v>
      </c>
      <c r="S366" s="8">
        <f t="shared" si="25"/>
        <v>43164.25</v>
      </c>
      <c r="T366" s="8">
        <f t="shared" si="26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((E367/D367))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 t="shared" si="27"/>
        <v>104.77678571428571</v>
      </c>
      <c r="Q367" t="str">
        <f t="shared" si="28"/>
        <v>theater</v>
      </c>
      <c r="R367" t="str">
        <f t="shared" si="29"/>
        <v>plays</v>
      </c>
      <c r="S367" s="8">
        <f t="shared" si="25"/>
        <v>42733.25</v>
      </c>
      <c r="T367" s="8">
        <f t="shared" si="26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((E368/D368))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 t="shared" si="27"/>
        <v>105.52475247524752</v>
      </c>
      <c r="Q368" t="str">
        <f t="shared" si="28"/>
        <v>theater</v>
      </c>
      <c r="R368" t="str">
        <f t="shared" si="29"/>
        <v>plays</v>
      </c>
      <c r="S368" s="8">
        <f t="shared" si="25"/>
        <v>40546.25</v>
      </c>
      <c r="T368" s="8">
        <f t="shared" si="26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((E369/D369))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 t="shared" si="27"/>
        <v>24.933333333333334</v>
      </c>
      <c r="Q369" t="str">
        <f t="shared" si="28"/>
        <v>theater</v>
      </c>
      <c r="R369" t="str">
        <f t="shared" si="29"/>
        <v>plays</v>
      </c>
      <c r="S369" s="8">
        <f t="shared" si="25"/>
        <v>41930.208333333336</v>
      </c>
      <c r="T369" s="8">
        <f t="shared" si="26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((E370/D370))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 t="shared" si="27"/>
        <v>69.873786407766985</v>
      </c>
      <c r="Q370" t="str">
        <f t="shared" si="28"/>
        <v>film &amp; video</v>
      </c>
      <c r="R370" t="str">
        <f t="shared" si="29"/>
        <v>documentary</v>
      </c>
      <c r="S370" s="8">
        <f t="shared" si="25"/>
        <v>40464.208333333336</v>
      </c>
      <c r="T370" s="8">
        <f t="shared" si="26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((E371/D371))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 t="shared" si="27"/>
        <v>95.733766233766232</v>
      </c>
      <c r="Q371" t="str">
        <f t="shared" si="28"/>
        <v>film &amp; video</v>
      </c>
      <c r="R371" t="str">
        <f t="shared" si="29"/>
        <v>television</v>
      </c>
      <c r="S371" s="8">
        <f t="shared" si="25"/>
        <v>41308.25</v>
      </c>
      <c r="T371" s="8">
        <f t="shared" si="26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((E372/D372))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 t="shared" si="27"/>
        <v>29.997485752598056</v>
      </c>
      <c r="Q372" t="str">
        <f t="shared" si="28"/>
        <v>theater</v>
      </c>
      <c r="R372" t="str">
        <f t="shared" si="29"/>
        <v>plays</v>
      </c>
      <c r="S372" s="8">
        <f t="shared" si="25"/>
        <v>43570.208333333328</v>
      </c>
      <c r="T372" s="8">
        <f t="shared" si="26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((E373/D373))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 t="shared" si="27"/>
        <v>59.011948529411768</v>
      </c>
      <c r="Q373" t="str">
        <f t="shared" si="28"/>
        <v>theater</v>
      </c>
      <c r="R373" t="str">
        <f t="shared" si="29"/>
        <v>plays</v>
      </c>
      <c r="S373" s="8">
        <f t="shared" si="25"/>
        <v>42043.25</v>
      </c>
      <c r="T373" s="8">
        <f t="shared" si="26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((E374/D374))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 t="shared" si="27"/>
        <v>84.757396449704146</v>
      </c>
      <c r="Q374" t="str">
        <f t="shared" si="28"/>
        <v>film &amp; video</v>
      </c>
      <c r="R374" t="str">
        <f t="shared" si="29"/>
        <v>documentary</v>
      </c>
      <c r="S374" s="8">
        <f t="shared" si="25"/>
        <v>42012.25</v>
      </c>
      <c r="T374" s="8">
        <f t="shared" si="26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((E375/D375))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 t="shared" si="27"/>
        <v>78.010921177587846</v>
      </c>
      <c r="Q375" t="str">
        <f t="shared" si="28"/>
        <v>theater</v>
      </c>
      <c r="R375" t="str">
        <f t="shared" si="29"/>
        <v>plays</v>
      </c>
      <c r="S375" s="8">
        <f t="shared" si="25"/>
        <v>42964.208333333328</v>
      </c>
      <c r="T375" s="8">
        <f t="shared" si="26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((E376/D376))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 t="shared" si="27"/>
        <v>50.05215419501134</v>
      </c>
      <c r="Q376" t="str">
        <f t="shared" si="28"/>
        <v>film &amp; video</v>
      </c>
      <c r="R376" t="str">
        <f t="shared" si="29"/>
        <v>documentary</v>
      </c>
      <c r="S376" s="8">
        <f t="shared" si="25"/>
        <v>43476.25</v>
      </c>
      <c r="T376" s="8">
        <f t="shared" si="26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((E377/D377))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 t="shared" si="27"/>
        <v>59.16</v>
      </c>
      <c r="Q377" t="str">
        <f t="shared" si="28"/>
        <v>music</v>
      </c>
      <c r="R377" t="str">
        <f t="shared" si="29"/>
        <v>indie rock</v>
      </c>
      <c r="S377" s="8">
        <f t="shared" si="25"/>
        <v>42293.208333333328</v>
      </c>
      <c r="T377" s="8">
        <f t="shared" si="26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((E378/D378))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 t="shared" si="27"/>
        <v>93.702290076335885</v>
      </c>
      <c r="Q378" t="str">
        <f t="shared" si="28"/>
        <v>music</v>
      </c>
      <c r="R378" t="str">
        <f t="shared" si="29"/>
        <v>rock</v>
      </c>
      <c r="S378" s="8">
        <f t="shared" si="25"/>
        <v>41826.208333333336</v>
      </c>
      <c r="T378" s="8">
        <f t="shared" si="26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((E379/D379))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 t="shared" si="27"/>
        <v>40.14173228346457</v>
      </c>
      <c r="Q379" t="str">
        <f t="shared" si="28"/>
        <v>theater</v>
      </c>
      <c r="R379" t="str">
        <f t="shared" si="29"/>
        <v>plays</v>
      </c>
      <c r="S379" s="8">
        <f t="shared" si="25"/>
        <v>43760.208333333328</v>
      </c>
      <c r="T379" s="8">
        <f t="shared" si="26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((E380/D380))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 t="shared" si="27"/>
        <v>70.090140845070422</v>
      </c>
      <c r="Q380" t="str">
        <f t="shared" si="28"/>
        <v>film &amp; video</v>
      </c>
      <c r="R380" t="str">
        <f t="shared" si="29"/>
        <v>documentary</v>
      </c>
      <c r="S380" s="8">
        <f t="shared" si="25"/>
        <v>43241.208333333328</v>
      </c>
      <c r="T380" s="8">
        <f t="shared" si="26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((E381/D381))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 t="shared" si="27"/>
        <v>66.181818181818187</v>
      </c>
      <c r="Q381" t="str">
        <f t="shared" si="28"/>
        <v>theater</v>
      </c>
      <c r="R381" t="str">
        <f t="shared" si="29"/>
        <v>plays</v>
      </c>
      <c r="S381" s="8">
        <f t="shared" si="25"/>
        <v>40843.208333333336</v>
      </c>
      <c r="T381" s="8">
        <f t="shared" si="26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((E382/D382))</f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 t="shared" si="27"/>
        <v>47.714285714285715</v>
      </c>
      <c r="Q382" t="str">
        <f t="shared" si="28"/>
        <v>theater</v>
      </c>
      <c r="R382" t="str">
        <f t="shared" si="29"/>
        <v>plays</v>
      </c>
      <c r="S382" s="8">
        <f t="shared" si="25"/>
        <v>41448.208333333336</v>
      </c>
      <c r="T382" s="8">
        <f t="shared" si="26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((E383/D383))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 t="shared" si="27"/>
        <v>62.896774193548389</v>
      </c>
      <c r="Q383" t="str">
        <f t="shared" si="28"/>
        <v>theater</v>
      </c>
      <c r="R383" t="str">
        <f t="shared" si="29"/>
        <v>plays</v>
      </c>
      <c r="S383" s="8">
        <f t="shared" si="25"/>
        <v>42163.208333333328</v>
      </c>
      <c r="T383" s="8">
        <f t="shared" si="26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((E384/D384))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 t="shared" si="27"/>
        <v>86.611940298507463</v>
      </c>
      <c r="Q384" t="str">
        <f t="shared" si="28"/>
        <v>photography</v>
      </c>
      <c r="R384" t="str">
        <f t="shared" si="29"/>
        <v>photography books</v>
      </c>
      <c r="S384" s="8">
        <f t="shared" si="25"/>
        <v>43024.208333333328</v>
      </c>
      <c r="T384" s="8">
        <f t="shared" si="26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((E385/D385))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 t="shared" si="27"/>
        <v>75.126984126984127</v>
      </c>
      <c r="Q385" t="str">
        <f t="shared" si="28"/>
        <v>food</v>
      </c>
      <c r="R385" t="str">
        <f t="shared" si="29"/>
        <v>food trucks</v>
      </c>
      <c r="S385" s="8">
        <f t="shared" si="25"/>
        <v>43509.25</v>
      </c>
      <c r="T385" s="8">
        <f t="shared" si="26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((E386/D386))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 t="shared" si="27"/>
        <v>41.004167534903104</v>
      </c>
      <c r="Q386" t="str">
        <f t="shared" si="28"/>
        <v>film &amp; video</v>
      </c>
      <c r="R386" t="str">
        <f t="shared" si="29"/>
        <v>documentary</v>
      </c>
      <c r="S386" s="8">
        <f t="shared" si="25"/>
        <v>42776.25</v>
      </c>
      <c r="T386" s="8">
        <f t="shared" si="26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((E387/D387))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 t="shared" si="27"/>
        <v>50.007915567282325</v>
      </c>
      <c r="Q387" t="str">
        <f t="shared" si="28"/>
        <v>publishing</v>
      </c>
      <c r="R387" t="str">
        <f t="shared" si="29"/>
        <v>nonfiction</v>
      </c>
      <c r="S387" s="8">
        <f t="shared" ref="S387:S450" si="30">(((K387/60)/60)/24)+DATE(1970,1,1)</f>
        <v>43553.208333333328</v>
      </c>
      <c r="T387" s="8">
        <f t="shared" ref="T387:T450" si="31">(((L387/60)/60)/24)+DATE(1970,1,1)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((E388/D388))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 t="shared" ref="P388:P451" si="32">E388/H388</f>
        <v>96.960674157303373</v>
      </c>
      <c r="Q388" t="str">
        <f t="shared" ref="Q388:Q451" si="33">LEFT($O388,SEARCH("/",$O388)-1)</f>
        <v>theater</v>
      </c>
      <c r="R388" t="str">
        <f t="shared" ref="R388:R451" si="34">RIGHT($O388,LEN($O388)-SEARCH("/",$O388))</f>
        <v>plays</v>
      </c>
      <c r="S388" s="8">
        <f t="shared" si="30"/>
        <v>40355.208333333336</v>
      </c>
      <c r="T388" s="8">
        <f t="shared" si="3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((E389/D389))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 t="shared" si="32"/>
        <v>100.93160377358491</v>
      </c>
      <c r="Q389" t="str">
        <f t="shared" si="33"/>
        <v>technology</v>
      </c>
      <c r="R389" t="str">
        <f t="shared" si="34"/>
        <v>wearables</v>
      </c>
      <c r="S389" s="8">
        <f t="shared" si="30"/>
        <v>41072.208333333336</v>
      </c>
      <c r="T389" s="8">
        <f t="shared" si="3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((E390/D390))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 t="shared" si="32"/>
        <v>89.227586206896547</v>
      </c>
      <c r="Q390" t="str">
        <f t="shared" si="33"/>
        <v>music</v>
      </c>
      <c r="R390" t="str">
        <f t="shared" si="34"/>
        <v>indie rock</v>
      </c>
      <c r="S390" s="8">
        <f t="shared" si="30"/>
        <v>40912.25</v>
      </c>
      <c r="T390" s="8">
        <f t="shared" si="3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((E391/D391))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 t="shared" si="32"/>
        <v>87.979166666666671</v>
      </c>
      <c r="Q391" t="str">
        <f t="shared" si="33"/>
        <v>theater</v>
      </c>
      <c r="R391" t="str">
        <f t="shared" si="34"/>
        <v>plays</v>
      </c>
      <c r="S391" s="8">
        <f t="shared" si="30"/>
        <v>40479.208333333336</v>
      </c>
      <c r="T391" s="8">
        <f t="shared" si="3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((E392/D392))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 t="shared" si="32"/>
        <v>89.54</v>
      </c>
      <c r="Q392" t="str">
        <f t="shared" si="33"/>
        <v>photography</v>
      </c>
      <c r="R392" t="str">
        <f t="shared" si="34"/>
        <v>photography books</v>
      </c>
      <c r="S392" s="8">
        <f t="shared" si="30"/>
        <v>41530.208333333336</v>
      </c>
      <c r="T392" s="8">
        <f t="shared" si="3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((E393/D393))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 t="shared" si="32"/>
        <v>29.09271523178808</v>
      </c>
      <c r="Q393" t="str">
        <f t="shared" si="33"/>
        <v>publishing</v>
      </c>
      <c r="R393" t="str">
        <f t="shared" si="34"/>
        <v>nonfiction</v>
      </c>
      <c r="S393" s="8">
        <f t="shared" si="30"/>
        <v>41653.25</v>
      </c>
      <c r="T393" s="8">
        <f t="shared" si="3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((E394/D394))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 t="shared" si="32"/>
        <v>42.006218905472636</v>
      </c>
      <c r="Q394" t="str">
        <f t="shared" si="33"/>
        <v>technology</v>
      </c>
      <c r="R394" t="str">
        <f t="shared" si="34"/>
        <v>wearables</v>
      </c>
      <c r="S394" s="8">
        <f t="shared" si="30"/>
        <v>40549.25</v>
      </c>
      <c r="T394" s="8">
        <f t="shared" si="3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((E395/D395))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 t="shared" si="32"/>
        <v>47.004903563255965</v>
      </c>
      <c r="Q395" t="str">
        <f t="shared" si="33"/>
        <v>music</v>
      </c>
      <c r="R395" t="str">
        <f t="shared" si="34"/>
        <v>jazz</v>
      </c>
      <c r="S395" s="8">
        <f t="shared" si="30"/>
        <v>42933.208333333328</v>
      </c>
      <c r="T395" s="8">
        <f t="shared" si="3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((E396/D396))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 t="shared" si="32"/>
        <v>110.44117647058823</v>
      </c>
      <c r="Q396" t="str">
        <f t="shared" si="33"/>
        <v>film &amp; video</v>
      </c>
      <c r="R396" t="str">
        <f t="shared" si="34"/>
        <v>documentary</v>
      </c>
      <c r="S396" s="8">
        <f t="shared" si="30"/>
        <v>41484.208333333336</v>
      </c>
      <c r="T396" s="8">
        <f t="shared" si="3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((E397/D397))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 t="shared" si="32"/>
        <v>41.990909090909092</v>
      </c>
      <c r="Q397" t="str">
        <f t="shared" si="33"/>
        <v>theater</v>
      </c>
      <c r="R397" t="str">
        <f t="shared" si="34"/>
        <v>plays</v>
      </c>
      <c r="S397" s="8">
        <f t="shared" si="30"/>
        <v>40885.25</v>
      </c>
      <c r="T397" s="8">
        <f t="shared" si="3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((E398/D398))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 t="shared" si="32"/>
        <v>48.012468827930178</v>
      </c>
      <c r="Q398" t="str">
        <f t="shared" si="33"/>
        <v>film &amp; video</v>
      </c>
      <c r="R398" t="str">
        <f t="shared" si="34"/>
        <v>drama</v>
      </c>
      <c r="S398" s="8">
        <f t="shared" si="30"/>
        <v>43378.208333333328</v>
      </c>
      <c r="T398" s="8">
        <f t="shared" si="3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((E399/D399))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 t="shared" si="32"/>
        <v>31.019823788546255</v>
      </c>
      <c r="Q399" t="str">
        <f t="shared" si="33"/>
        <v>music</v>
      </c>
      <c r="R399" t="str">
        <f t="shared" si="34"/>
        <v>rock</v>
      </c>
      <c r="S399" s="8">
        <f t="shared" si="30"/>
        <v>41417.208333333336</v>
      </c>
      <c r="T399" s="8">
        <f t="shared" si="3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((E400/D400))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 t="shared" si="32"/>
        <v>99.203252032520325</v>
      </c>
      <c r="Q400" t="str">
        <f t="shared" si="33"/>
        <v>film &amp; video</v>
      </c>
      <c r="R400" t="str">
        <f t="shared" si="34"/>
        <v>animation</v>
      </c>
      <c r="S400" s="8">
        <f t="shared" si="30"/>
        <v>43228.208333333328</v>
      </c>
      <c r="T400" s="8">
        <f t="shared" si="3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((E401/D401))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 t="shared" si="32"/>
        <v>66.022316684378325</v>
      </c>
      <c r="Q401" t="str">
        <f t="shared" si="33"/>
        <v>music</v>
      </c>
      <c r="R401" t="str">
        <f t="shared" si="34"/>
        <v>indie rock</v>
      </c>
      <c r="S401" s="8">
        <f t="shared" si="30"/>
        <v>40576.25</v>
      </c>
      <c r="T401" s="8">
        <f t="shared" si="3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((E402/D402))</f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 t="shared" si="32"/>
        <v>2</v>
      </c>
      <c r="Q402" t="str">
        <f t="shared" si="33"/>
        <v>photography</v>
      </c>
      <c r="R402" t="str">
        <f t="shared" si="34"/>
        <v>photography books</v>
      </c>
      <c r="S402" s="8">
        <f t="shared" si="30"/>
        <v>41502.208333333336</v>
      </c>
      <c r="T402" s="8">
        <f t="shared" si="3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((E403/D403))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 t="shared" si="32"/>
        <v>46.060200668896321</v>
      </c>
      <c r="Q403" t="str">
        <f t="shared" si="33"/>
        <v>theater</v>
      </c>
      <c r="R403" t="str">
        <f t="shared" si="34"/>
        <v>plays</v>
      </c>
      <c r="S403" s="8">
        <f t="shared" si="30"/>
        <v>43765.208333333328</v>
      </c>
      <c r="T403" s="8">
        <f t="shared" si="3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((E404/D404))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 t="shared" si="32"/>
        <v>73.650000000000006</v>
      </c>
      <c r="Q404" t="str">
        <f t="shared" si="33"/>
        <v>film &amp; video</v>
      </c>
      <c r="R404" t="str">
        <f t="shared" si="34"/>
        <v>shorts</v>
      </c>
      <c r="S404" s="8">
        <f t="shared" si="30"/>
        <v>40914.25</v>
      </c>
      <c r="T404" s="8">
        <f t="shared" si="3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((E405/D405))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 t="shared" si="32"/>
        <v>55.99336650082919</v>
      </c>
      <c r="Q405" t="str">
        <f t="shared" si="33"/>
        <v>theater</v>
      </c>
      <c r="R405" t="str">
        <f t="shared" si="34"/>
        <v>plays</v>
      </c>
      <c r="S405" s="8">
        <f t="shared" si="30"/>
        <v>40310.208333333336</v>
      </c>
      <c r="T405" s="8">
        <f t="shared" si="3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((E406/D406))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 t="shared" si="32"/>
        <v>68.985695127402778</v>
      </c>
      <c r="Q406" t="str">
        <f t="shared" si="33"/>
        <v>theater</v>
      </c>
      <c r="R406" t="str">
        <f t="shared" si="34"/>
        <v>plays</v>
      </c>
      <c r="S406" s="8">
        <f t="shared" si="30"/>
        <v>43053.25</v>
      </c>
      <c r="T406" s="8">
        <f t="shared" si="3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((E407/D407))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 t="shared" si="32"/>
        <v>60.981609195402299</v>
      </c>
      <c r="Q407" t="str">
        <f t="shared" si="33"/>
        <v>theater</v>
      </c>
      <c r="R407" t="str">
        <f t="shared" si="34"/>
        <v>plays</v>
      </c>
      <c r="S407" s="8">
        <f t="shared" si="30"/>
        <v>43255.208333333328</v>
      </c>
      <c r="T407" s="8">
        <f t="shared" si="3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((E408/D408))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 t="shared" si="32"/>
        <v>110.98139534883721</v>
      </c>
      <c r="Q408" t="str">
        <f t="shared" si="33"/>
        <v>film &amp; video</v>
      </c>
      <c r="R408" t="str">
        <f t="shared" si="34"/>
        <v>documentary</v>
      </c>
      <c r="S408" s="8">
        <f t="shared" si="30"/>
        <v>41304.25</v>
      </c>
      <c r="T408" s="8">
        <f t="shared" si="3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((E409/D409))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 t="shared" si="32"/>
        <v>25</v>
      </c>
      <c r="Q409" t="str">
        <f t="shared" si="33"/>
        <v>theater</v>
      </c>
      <c r="R409" t="str">
        <f t="shared" si="34"/>
        <v>plays</v>
      </c>
      <c r="S409" s="8">
        <f t="shared" si="30"/>
        <v>43751.208333333328</v>
      </c>
      <c r="T409" s="8">
        <f t="shared" si="3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((E410/D410))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 t="shared" si="32"/>
        <v>78.759740259740255</v>
      </c>
      <c r="Q410" t="str">
        <f t="shared" si="33"/>
        <v>film &amp; video</v>
      </c>
      <c r="R410" t="str">
        <f t="shared" si="34"/>
        <v>documentary</v>
      </c>
      <c r="S410" s="8">
        <f t="shared" si="30"/>
        <v>42541.208333333328</v>
      </c>
      <c r="T410" s="8">
        <f t="shared" si="3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((E411/D411))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 t="shared" si="32"/>
        <v>87.960784313725483</v>
      </c>
      <c r="Q411" t="str">
        <f t="shared" si="33"/>
        <v>music</v>
      </c>
      <c r="R411" t="str">
        <f t="shared" si="34"/>
        <v>rock</v>
      </c>
      <c r="S411" s="8">
        <f t="shared" si="30"/>
        <v>42843.208333333328</v>
      </c>
      <c r="T411" s="8">
        <f t="shared" si="3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((E412/D412))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 t="shared" si="32"/>
        <v>49.987398739873989</v>
      </c>
      <c r="Q412" t="str">
        <f t="shared" si="33"/>
        <v>games</v>
      </c>
      <c r="R412" t="str">
        <f t="shared" si="34"/>
        <v>mobile games</v>
      </c>
      <c r="S412" s="8">
        <f t="shared" si="30"/>
        <v>42122.208333333328</v>
      </c>
      <c r="T412" s="8">
        <f t="shared" si="3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((E413/D413))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 t="shared" si="32"/>
        <v>99.524390243902445</v>
      </c>
      <c r="Q413" t="str">
        <f t="shared" si="33"/>
        <v>theater</v>
      </c>
      <c r="R413" t="str">
        <f t="shared" si="34"/>
        <v>plays</v>
      </c>
      <c r="S413" s="8">
        <f t="shared" si="30"/>
        <v>42884.208333333328</v>
      </c>
      <c r="T413" s="8">
        <f t="shared" si="3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((E414/D414))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 t="shared" si="32"/>
        <v>104.82089552238806</v>
      </c>
      <c r="Q414" t="str">
        <f t="shared" si="33"/>
        <v>publishing</v>
      </c>
      <c r="R414" t="str">
        <f t="shared" si="34"/>
        <v>fiction</v>
      </c>
      <c r="S414" s="8">
        <f t="shared" si="30"/>
        <v>41642.25</v>
      </c>
      <c r="T414" s="8">
        <f t="shared" si="3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((E415/D415))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 t="shared" si="32"/>
        <v>108.01469237832875</v>
      </c>
      <c r="Q415" t="str">
        <f t="shared" si="33"/>
        <v>film &amp; video</v>
      </c>
      <c r="R415" t="str">
        <f t="shared" si="34"/>
        <v>animation</v>
      </c>
      <c r="S415" s="8">
        <f t="shared" si="30"/>
        <v>43431.25</v>
      </c>
      <c r="T415" s="8">
        <f t="shared" si="3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((E416/D416))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 t="shared" si="32"/>
        <v>28.998544660724033</v>
      </c>
      <c r="Q416" t="str">
        <f t="shared" si="33"/>
        <v>food</v>
      </c>
      <c r="R416" t="str">
        <f t="shared" si="34"/>
        <v>food trucks</v>
      </c>
      <c r="S416" s="8">
        <f t="shared" si="30"/>
        <v>40288.208333333336</v>
      </c>
      <c r="T416" s="8">
        <f t="shared" si="3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((E417/D417))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 t="shared" si="32"/>
        <v>30.028708133971293</v>
      </c>
      <c r="Q417" t="str">
        <f t="shared" si="33"/>
        <v>theater</v>
      </c>
      <c r="R417" t="str">
        <f t="shared" si="34"/>
        <v>plays</v>
      </c>
      <c r="S417" s="8">
        <f t="shared" si="30"/>
        <v>40921.25</v>
      </c>
      <c r="T417" s="8">
        <f t="shared" si="3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((E418/D418))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 t="shared" si="32"/>
        <v>41.005559416261292</v>
      </c>
      <c r="Q418" t="str">
        <f t="shared" si="33"/>
        <v>film &amp; video</v>
      </c>
      <c r="R418" t="str">
        <f t="shared" si="34"/>
        <v>documentary</v>
      </c>
      <c r="S418" s="8">
        <f t="shared" si="30"/>
        <v>40560.25</v>
      </c>
      <c r="T418" s="8">
        <f t="shared" si="3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((E419/D419))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 t="shared" si="32"/>
        <v>62.866666666666667</v>
      </c>
      <c r="Q419" t="str">
        <f t="shared" si="33"/>
        <v>theater</v>
      </c>
      <c r="R419" t="str">
        <f t="shared" si="34"/>
        <v>plays</v>
      </c>
      <c r="S419" s="8">
        <f t="shared" si="30"/>
        <v>43407.208333333328</v>
      </c>
      <c r="T419" s="8">
        <f t="shared" si="3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((E420/D420))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 t="shared" si="32"/>
        <v>47.005002501250623</v>
      </c>
      <c r="Q420" t="str">
        <f t="shared" si="33"/>
        <v>film &amp; video</v>
      </c>
      <c r="R420" t="str">
        <f t="shared" si="34"/>
        <v>documentary</v>
      </c>
      <c r="S420" s="8">
        <f t="shared" si="30"/>
        <v>41035.208333333336</v>
      </c>
      <c r="T420" s="8">
        <f t="shared" si="3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((E421/D421))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 t="shared" si="32"/>
        <v>26.997693638285604</v>
      </c>
      <c r="Q421" t="str">
        <f t="shared" si="33"/>
        <v>technology</v>
      </c>
      <c r="R421" t="str">
        <f t="shared" si="34"/>
        <v>web</v>
      </c>
      <c r="S421" s="8">
        <f t="shared" si="30"/>
        <v>40899.25</v>
      </c>
      <c r="T421" s="8">
        <f t="shared" si="3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((E422/D422))</f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 t="shared" si="32"/>
        <v>68.329787234042556</v>
      </c>
      <c r="Q422" t="str">
        <f t="shared" si="33"/>
        <v>theater</v>
      </c>
      <c r="R422" t="str">
        <f t="shared" si="34"/>
        <v>plays</v>
      </c>
      <c r="S422" s="8">
        <f t="shared" si="30"/>
        <v>42911.208333333328</v>
      </c>
      <c r="T422" s="8">
        <f t="shared" si="3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((E423/D423))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 t="shared" si="32"/>
        <v>50.974576271186443</v>
      </c>
      <c r="Q423" t="str">
        <f t="shared" si="33"/>
        <v>technology</v>
      </c>
      <c r="R423" t="str">
        <f t="shared" si="34"/>
        <v>wearables</v>
      </c>
      <c r="S423" s="8">
        <f t="shared" si="30"/>
        <v>42915.208333333328</v>
      </c>
      <c r="T423" s="8">
        <f t="shared" si="3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((E424/D424))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 t="shared" si="32"/>
        <v>54.024390243902438</v>
      </c>
      <c r="Q424" t="str">
        <f t="shared" si="33"/>
        <v>theater</v>
      </c>
      <c r="R424" t="str">
        <f t="shared" si="34"/>
        <v>plays</v>
      </c>
      <c r="S424" s="8">
        <f t="shared" si="30"/>
        <v>40285.208333333336</v>
      </c>
      <c r="T424" s="8">
        <f t="shared" si="3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((E425/D425))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 t="shared" si="32"/>
        <v>97.055555555555557</v>
      </c>
      <c r="Q425" t="str">
        <f t="shared" si="33"/>
        <v>food</v>
      </c>
      <c r="R425" t="str">
        <f t="shared" si="34"/>
        <v>food trucks</v>
      </c>
      <c r="S425" s="8">
        <f t="shared" si="30"/>
        <v>40808.208333333336</v>
      </c>
      <c r="T425" s="8">
        <f t="shared" si="3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((E426/D426))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 t="shared" si="32"/>
        <v>24.867469879518072</v>
      </c>
      <c r="Q426" t="str">
        <f t="shared" si="33"/>
        <v>music</v>
      </c>
      <c r="R426" t="str">
        <f t="shared" si="34"/>
        <v>indie rock</v>
      </c>
      <c r="S426" s="8">
        <f t="shared" si="30"/>
        <v>43208.208333333328</v>
      </c>
      <c r="T426" s="8">
        <f t="shared" si="3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((E427/D427))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 t="shared" si="32"/>
        <v>84.423913043478265</v>
      </c>
      <c r="Q427" t="str">
        <f t="shared" si="33"/>
        <v>photography</v>
      </c>
      <c r="R427" t="str">
        <f t="shared" si="34"/>
        <v>photography books</v>
      </c>
      <c r="S427" s="8">
        <f t="shared" si="30"/>
        <v>42213.208333333328</v>
      </c>
      <c r="T427" s="8">
        <f t="shared" si="3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((E428/D428))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 t="shared" si="32"/>
        <v>47.091324200913242</v>
      </c>
      <c r="Q428" t="str">
        <f t="shared" si="33"/>
        <v>theater</v>
      </c>
      <c r="R428" t="str">
        <f t="shared" si="34"/>
        <v>plays</v>
      </c>
      <c r="S428" s="8">
        <f t="shared" si="30"/>
        <v>41332.25</v>
      </c>
      <c r="T428" s="8">
        <f t="shared" si="3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((E429/D429))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 t="shared" si="32"/>
        <v>77.996041171813147</v>
      </c>
      <c r="Q429" t="str">
        <f t="shared" si="33"/>
        <v>theater</v>
      </c>
      <c r="R429" t="str">
        <f t="shared" si="34"/>
        <v>plays</v>
      </c>
      <c r="S429" s="8">
        <f t="shared" si="30"/>
        <v>41895.208333333336</v>
      </c>
      <c r="T429" s="8">
        <f t="shared" si="3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((E430/D430))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 t="shared" si="32"/>
        <v>62.967871485943775</v>
      </c>
      <c r="Q430" t="str">
        <f t="shared" si="33"/>
        <v>film &amp; video</v>
      </c>
      <c r="R430" t="str">
        <f t="shared" si="34"/>
        <v>animation</v>
      </c>
      <c r="S430" s="8">
        <f t="shared" si="30"/>
        <v>40585.25</v>
      </c>
      <c r="T430" s="8">
        <f t="shared" si="3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((E431/D431))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 t="shared" si="32"/>
        <v>81.006080449017773</v>
      </c>
      <c r="Q431" t="str">
        <f t="shared" si="33"/>
        <v>photography</v>
      </c>
      <c r="R431" t="str">
        <f t="shared" si="34"/>
        <v>photography books</v>
      </c>
      <c r="S431" s="8">
        <f t="shared" si="30"/>
        <v>41680.25</v>
      </c>
      <c r="T431" s="8">
        <f t="shared" si="3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((E432/D432))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 t="shared" si="32"/>
        <v>65.321428571428569</v>
      </c>
      <c r="Q432" t="str">
        <f t="shared" si="33"/>
        <v>theater</v>
      </c>
      <c r="R432" t="str">
        <f t="shared" si="34"/>
        <v>plays</v>
      </c>
      <c r="S432" s="8">
        <f t="shared" si="30"/>
        <v>43737.208333333328</v>
      </c>
      <c r="T432" s="8">
        <f t="shared" si="3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((E433/D433))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 t="shared" si="32"/>
        <v>104.43617021276596</v>
      </c>
      <c r="Q433" t="str">
        <f t="shared" si="33"/>
        <v>theater</v>
      </c>
      <c r="R433" t="str">
        <f t="shared" si="34"/>
        <v>plays</v>
      </c>
      <c r="S433" s="8">
        <f t="shared" si="30"/>
        <v>43273.208333333328</v>
      </c>
      <c r="T433" s="8">
        <f t="shared" si="3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((E434/D434))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 t="shared" si="32"/>
        <v>69.989010989010993</v>
      </c>
      <c r="Q434" t="str">
        <f t="shared" si="33"/>
        <v>theater</v>
      </c>
      <c r="R434" t="str">
        <f t="shared" si="34"/>
        <v>plays</v>
      </c>
      <c r="S434" s="8">
        <f t="shared" si="30"/>
        <v>41761.208333333336</v>
      </c>
      <c r="T434" s="8">
        <f t="shared" si="3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((E435/D435))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 t="shared" si="32"/>
        <v>83.023989898989896</v>
      </c>
      <c r="Q435" t="str">
        <f t="shared" si="33"/>
        <v>film &amp; video</v>
      </c>
      <c r="R435" t="str">
        <f t="shared" si="34"/>
        <v>documentary</v>
      </c>
      <c r="S435" s="8">
        <f t="shared" si="30"/>
        <v>41603.25</v>
      </c>
      <c r="T435" s="8">
        <f t="shared" si="3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((E436/D436))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 t="shared" si="32"/>
        <v>90.3</v>
      </c>
      <c r="Q436" t="str">
        <f t="shared" si="33"/>
        <v>theater</v>
      </c>
      <c r="R436" t="str">
        <f t="shared" si="34"/>
        <v>plays</v>
      </c>
      <c r="S436" s="8">
        <f t="shared" si="30"/>
        <v>42705.25</v>
      </c>
      <c r="T436" s="8">
        <f t="shared" si="3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((E437/D437))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 t="shared" si="32"/>
        <v>103.98131932282546</v>
      </c>
      <c r="Q437" t="str">
        <f t="shared" si="33"/>
        <v>theater</v>
      </c>
      <c r="R437" t="str">
        <f t="shared" si="34"/>
        <v>plays</v>
      </c>
      <c r="S437" s="8">
        <f t="shared" si="30"/>
        <v>41988.25</v>
      </c>
      <c r="T437" s="8">
        <f t="shared" si="3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((E438/D438))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 t="shared" si="32"/>
        <v>54.931726907630519</v>
      </c>
      <c r="Q438" t="str">
        <f t="shared" si="33"/>
        <v>music</v>
      </c>
      <c r="R438" t="str">
        <f t="shared" si="34"/>
        <v>jazz</v>
      </c>
      <c r="S438" s="8">
        <f t="shared" si="30"/>
        <v>43575.208333333328</v>
      </c>
      <c r="T438" s="8">
        <f t="shared" si="3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((E439/D439))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 t="shared" si="32"/>
        <v>51.921875</v>
      </c>
      <c r="Q439" t="str">
        <f t="shared" si="33"/>
        <v>film &amp; video</v>
      </c>
      <c r="R439" t="str">
        <f t="shared" si="34"/>
        <v>animation</v>
      </c>
      <c r="S439" s="8">
        <f t="shared" si="30"/>
        <v>42260.208333333328</v>
      </c>
      <c r="T439" s="8">
        <f t="shared" si="3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((E440/D440))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 t="shared" si="32"/>
        <v>60.02834008097166</v>
      </c>
      <c r="Q440" t="str">
        <f t="shared" si="33"/>
        <v>theater</v>
      </c>
      <c r="R440" t="str">
        <f t="shared" si="34"/>
        <v>plays</v>
      </c>
      <c r="S440" s="8">
        <f t="shared" si="30"/>
        <v>41337.25</v>
      </c>
      <c r="T440" s="8">
        <f t="shared" si="3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((E441/D441))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 t="shared" si="32"/>
        <v>44.003488879197555</v>
      </c>
      <c r="Q441" t="str">
        <f t="shared" si="33"/>
        <v>film &amp; video</v>
      </c>
      <c r="R441" t="str">
        <f t="shared" si="34"/>
        <v>science fiction</v>
      </c>
      <c r="S441" s="8">
        <f t="shared" si="30"/>
        <v>42680.208333333328</v>
      </c>
      <c r="T441" s="8">
        <f t="shared" si="3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((E442/D442))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 t="shared" si="32"/>
        <v>53.003513254551258</v>
      </c>
      <c r="Q442" t="str">
        <f t="shared" si="33"/>
        <v>film &amp; video</v>
      </c>
      <c r="R442" t="str">
        <f t="shared" si="34"/>
        <v>television</v>
      </c>
      <c r="S442" s="8">
        <f t="shared" si="30"/>
        <v>42916.208333333328</v>
      </c>
      <c r="T442" s="8">
        <f t="shared" si="3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((E443/D443))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 t="shared" si="32"/>
        <v>54.5</v>
      </c>
      <c r="Q443" t="str">
        <f t="shared" si="33"/>
        <v>technology</v>
      </c>
      <c r="R443" t="str">
        <f t="shared" si="34"/>
        <v>wearables</v>
      </c>
      <c r="S443" s="8">
        <f t="shared" si="30"/>
        <v>41025.208333333336</v>
      </c>
      <c r="T443" s="8">
        <f t="shared" si="3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((E444/D444))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 t="shared" si="32"/>
        <v>75.04195804195804</v>
      </c>
      <c r="Q444" t="str">
        <f t="shared" si="33"/>
        <v>theater</v>
      </c>
      <c r="R444" t="str">
        <f t="shared" si="34"/>
        <v>plays</v>
      </c>
      <c r="S444" s="8">
        <f t="shared" si="30"/>
        <v>42980.208333333328</v>
      </c>
      <c r="T444" s="8">
        <f t="shared" si="3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((E445/D445))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 t="shared" si="32"/>
        <v>35.911111111111111</v>
      </c>
      <c r="Q445" t="str">
        <f t="shared" si="33"/>
        <v>theater</v>
      </c>
      <c r="R445" t="str">
        <f t="shared" si="34"/>
        <v>plays</v>
      </c>
      <c r="S445" s="8">
        <f t="shared" si="30"/>
        <v>40451.208333333336</v>
      </c>
      <c r="T445" s="8">
        <f t="shared" si="3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((E446/D446))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 t="shared" si="32"/>
        <v>36.952702702702702</v>
      </c>
      <c r="Q446" t="str">
        <f t="shared" si="33"/>
        <v>music</v>
      </c>
      <c r="R446" t="str">
        <f t="shared" si="34"/>
        <v>indie rock</v>
      </c>
      <c r="S446" s="8">
        <f t="shared" si="30"/>
        <v>40748.208333333336</v>
      </c>
      <c r="T446" s="8">
        <f t="shared" si="3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((E447/D447))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 t="shared" si="32"/>
        <v>63.170588235294119</v>
      </c>
      <c r="Q447" t="str">
        <f t="shared" si="33"/>
        <v>theater</v>
      </c>
      <c r="R447" t="str">
        <f t="shared" si="34"/>
        <v>plays</v>
      </c>
      <c r="S447" s="8">
        <f t="shared" si="30"/>
        <v>40515.25</v>
      </c>
      <c r="T447" s="8">
        <f t="shared" si="3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((E448/D448))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 t="shared" si="32"/>
        <v>29.99462365591398</v>
      </c>
      <c r="Q448" t="str">
        <f t="shared" si="33"/>
        <v>technology</v>
      </c>
      <c r="R448" t="str">
        <f t="shared" si="34"/>
        <v>wearables</v>
      </c>
      <c r="S448" s="8">
        <f t="shared" si="30"/>
        <v>41261.25</v>
      </c>
      <c r="T448" s="8">
        <f t="shared" si="3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((E449/D449))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 t="shared" si="32"/>
        <v>86</v>
      </c>
      <c r="Q449" t="str">
        <f t="shared" si="33"/>
        <v>film &amp; video</v>
      </c>
      <c r="R449" t="str">
        <f t="shared" si="34"/>
        <v>television</v>
      </c>
      <c r="S449" s="8">
        <f t="shared" si="30"/>
        <v>43088.25</v>
      </c>
      <c r="T449" s="8">
        <f t="shared" si="3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((E450/D450))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 t="shared" si="32"/>
        <v>75.014876033057845</v>
      </c>
      <c r="Q450" t="str">
        <f t="shared" si="33"/>
        <v>games</v>
      </c>
      <c r="R450" t="str">
        <f t="shared" si="34"/>
        <v>video games</v>
      </c>
      <c r="S450" s="8">
        <f t="shared" si="30"/>
        <v>41378.208333333336</v>
      </c>
      <c r="T450" s="8">
        <f t="shared" si="3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((E451/D451))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 t="shared" si="32"/>
        <v>101.19767441860465</v>
      </c>
      <c r="Q451" t="str">
        <f t="shared" si="33"/>
        <v>games</v>
      </c>
      <c r="R451" t="str">
        <f t="shared" si="34"/>
        <v>video games</v>
      </c>
      <c r="S451" s="8">
        <f t="shared" ref="S451:S514" si="35">(((K451/60)/60)/24)+DATE(1970,1,1)</f>
        <v>43530.25</v>
      </c>
      <c r="T451" s="8">
        <f t="shared" ref="T451:T514" si="36">(((L451/60)/60)/24)+DATE(1970,1,1)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((E452/D452))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 t="shared" ref="P452:P515" si="37">E452/H452</f>
        <v>4</v>
      </c>
      <c r="Q452" t="str">
        <f t="shared" ref="Q452:Q515" si="38">LEFT($O452,SEARCH("/",$O452)-1)</f>
        <v>film &amp; video</v>
      </c>
      <c r="R452" t="str">
        <f t="shared" ref="R452:R515" si="39">RIGHT($O452,LEN($O452)-SEARCH("/",$O452))</f>
        <v>animation</v>
      </c>
      <c r="S452" s="8">
        <f t="shared" si="35"/>
        <v>43394.208333333328</v>
      </c>
      <c r="T452" s="8">
        <f t="shared" si="36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((E453/D453))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 t="shared" si="37"/>
        <v>29.001272669424118</v>
      </c>
      <c r="Q453" t="str">
        <f t="shared" si="38"/>
        <v>music</v>
      </c>
      <c r="R453" t="str">
        <f t="shared" si="39"/>
        <v>rock</v>
      </c>
      <c r="S453" s="8">
        <f t="shared" si="35"/>
        <v>42935.208333333328</v>
      </c>
      <c r="T453" s="8">
        <f t="shared" si="36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((E454/D454))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 t="shared" si="37"/>
        <v>98.225806451612897</v>
      </c>
      <c r="Q454" t="str">
        <f t="shared" si="38"/>
        <v>film &amp; video</v>
      </c>
      <c r="R454" t="str">
        <f t="shared" si="39"/>
        <v>drama</v>
      </c>
      <c r="S454" s="8">
        <f t="shared" si="35"/>
        <v>40365.208333333336</v>
      </c>
      <c r="T454" s="8">
        <f t="shared" si="36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((E455/D455))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 t="shared" si="37"/>
        <v>87.001693480101608</v>
      </c>
      <c r="Q455" t="str">
        <f t="shared" si="38"/>
        <v>film &amp; video</v>
      </c>
      <c r="R455" t="str">
        <f t="shared" si="39"/>
        <v>science fiction</v>
      </c>
      <c r="S455" s="8">
        <f t="shared" si="35"/>
        <v>42705.25</v>
      </c>
      <c r="T455" s="8">
        <f t="shared" si="36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((E456/D456))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 t="shared" si="37"/>
        <v>45.205128205128204</v>
      </c>
      <c r="Q456" t="str">
        <f t="shared" si="38"/>
        <v>film &amp; video</v>
      </c>
      <c r="R456" t="str">
        <f t="shared" si="39"/>
        <v>drama</v>
      </c>
      <c r="S456" s="8">
        <f t="shared" si="35"/>
        <v>41568.208333333336</v>
      </c>
      <c r="T456" s="8">
        <f t="shared" si="36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((E457/D457))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 t="shared" si="37"/>
        <v>37.001341561577675</v>
      </c>
      <c r="Q457" t="str">
        <f t="shared" si="38"/>
        <v>theater</v>
      </c>
      <c r="R457" t="str">
        <f t="shared" si="39"/>
        <v>plays</v>
      </c>
      <c r="S457" s="8">
        <f t="shared" si="35"/>
        <v>40809.208333333336</v>
      </c>
      <c r="T457" s="8">
        <f t="shared" si="36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((E458/D458))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 t="shared" si="37"/>
        <v>94.976947040498445</v>
      </c>
      <c r="Q458" t="str">
        <f t="shared" si="38"/>
        <v>music</v>
      </c>
      <c r="R458" t="str">
        <f t="shared" si="39"/>
        <v>indie rock</v>
      </c>
      <c r="S458" s="8">
        <f t="shared" si="35"/>
        <v>43141.25</v>
      </c>
      <c r="T458" s="8">
        <f t="shared" si="36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((E459/D459))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 t="shared" si="37"/>
        <v>28.956521739130434</v>
      </c>
      <c r="Q459" t="str">
        <f t="shared" si="38"/>
        <v>theater</v>
      </c>
      <c r="R459" t="str">
        <f t="shared" si="39"/>
        <v>plays</v>
      </c>
      <c r="S459" s="8">
        <f t="shared" si="35"/>
        <v>42657.208333333328</v>
      </c>
      <c r="T459" s="8">
        <f t="shared" si="36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((E460/D460))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 t="shared" si="37"/>
        <v>55.993396226415094</v>
      </c>
      <c r="Q460" t="str">
        <f t="shared" si="38"/>
        <v>theater</v>
      </c>
      <c r="R460" t="str">
        <f t="shared" si="39"/>
        <v>plays</v>
      </c>
      <c r="S460" s="8">
        <f t="shared" si="35"/>
        <v>40265.208333333336</v>
      </c>
      <c r="T460" s="8">
        <f t="shared" si="36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((E461/D461))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 t="shared" si="37"/>
        <v>54.038095238095238</v>
      </c>
      <c r="Q461" t="str">
        <f t="shared" si="38"/>
        <v>film &amp; video</v>
      </c>
      <c r="R461" t="str">
        <f t="shared" si="39"/>
        <v>documentary</v>
      </c>
      <c r="S461" s="8">
        <f t="shared" si="35"/>
        <v>42001.25</v>
      </c>
      <c r="T461" s="8">
        <f t="shared" si="36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((E462/D462))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 t="shared" si="37"/>
        <v>82.38</v>
      </c>
      <c r="Q462" t="str">
        <f t="shared" si="38"/>
        <v>theater</v>
      </c>
      <c r="R462" t="str">
        <f t="shared" si="39"/>
        <v>plays</v>
      </c>
      <c r="S462" s="8">
        <f t="shared" si="35"/>
        <v>40399.208333333336</v>
      </c>
      <c r="T462" s="8">
        <f t="shared" si="36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((E463/D463))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 t="shared" si="37"/>
        <v>66.997115384615384</v>
      </c>
      <c r="Q463" t="str">
        <f t="shared" si="38"/>
        <v>film &amp; video</v>
      </c>
      <c r="R463" t="str">
        <f t="shared" si="39"/>
        <v>drama</v>
      </c>
      <c r="S463" s="8">
        <f t="shared" si="35"/>
        <v>41757.208333333336</v>
      </c>
      <c r="T463" s="8">
        <f t="shared" si="36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((E464/D464))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 t="shared" si="37"/>
        <v>107.91401869158878</v>
      </c>
      <c r="Q464" t="str">
        <f t="shared" si="38"/>
        <v>games</v>
      </c>
      <c r="R464" t="str">
        <f t="shared" si="39"/>
        <v>mobile games</v>
      </c>
      <c r="S464" s="8">
        <f t="shared" si="35"/>
        <v>41304.25</v>
      </c>
      <c r="T464" s="8">
        <f t="shared" si="36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((E465/D465))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 t="shared" si="37"/>
        <v>69.009501187648453</v>
      </c>
      <c r="Q465" t="str">
        <f t="shared" si="38"/>
        <v>film &amp; video</v>
      </c>
      <c r="R465" t="str">
        <f t="shared" si="39"/>
        <v>animation</v>
      </c>
      <c r="S465" s="8">
        <f t="shared" si="35"/>
        <v>41639.25</v>
      </c>
      <c r="T465" s="8">
        <f t="shared" si="36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((E466/D466))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 t="shared" si="37"/>
        <v>39.006568144499177</v>
      </c>
      <c r="Q466" t="str">
        <f t="shared" si="38"/>
        <v>theater</v>
      </c>
      <c r="R466" t="str">
        <f t="shared" si="39"/>
        <v>plays</v>
      </c>
      <c r="S466" s="8">
        <f t="shared" si="35"/>
        <v>43142.25</v>
      </c>
      <c r="T466" s="8">
        <f t="shared" si="36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((E467/D467))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 t="shared" si="37"/>
        <v>110.3625</v>
      </c>
      <c r="Q467" t="str">
        <f t="shared" si="38"/>
        <v>publishing</v>
      </c>
      <c r="R467" t="str">
        <f t="shared" si="39"/>
        <v>translations</v>
      </c>
      <c r="S467" s="8">
        <f t="shared" si="35"/>
        <v>43127.25</v>
      </c>
      <c r="T467" s="8">
        <f t="shared" si="36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((E468/D468))</f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 t="shared" si="37"/>
        <v>94.857142857142861</v>
      </c>
      <c r="Q468" t="str">
        <f t="shared" si="38"/>
        <v>technology</v>
      </c>
      <c r="R468" t="str">
        <f t="shared" si="39"/>
        <v>wearables</v>
      </c>
      <c r="S468" s="8">
        <f t="shared" si="35"/>
        <v>41409.208333333336</v>
      </c>
      <c r="T468" s="8">
        <f t="shared" si="36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((E469/D469))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 t="shared" si="37"/>
        <v>57.935251798561154</v>
      </c>
      <c r="Q469" t="str">
        <f t="shared" si="38"/>
        <v>technology</v>
      </c>
      <c r="R469" t="str">
        <f t="shared" si="39"/>
        <v>web</v>
      </c>
      <c r="S469" s="8">
        <f t="shared" si="35"/>
        <v>42331.25</v>
      </c>
      <c r="T469" s="8">
        <f t="shared" si="36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((E470/D470))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 t="shared" si="37"/>
        <v>101.25</v>
      </c>
      <c r="Q470" t="str">
        <f t="shared" si="38"/>
        <v>theater</v>
      </c>
      <c r="R470" t="str">
        <f t="shared" si="39"/>
        <v>plays</v>
      </c>
      <c r="S470" s="8">
        <f t="shared" si="35"/>
        <v>43569.208333333328</v>
      </c>
      <c r="T470" s="8">
        <f t="shared" si="36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((E471/D471))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 t="shared" si="37"/>
        <v>64.95597484276729</v>
      </c>
      <c r="Q471" t="str">
        <f t="shared" si="38"/>
        <v>film &amp; video</v>
      </c>
      <c r="R471" t="str">
        <f t="shared" si="39"/>
        <v>drama</v>
      </c>
      <c r="S471" s="8">
        <f t="shared" si="35"/>
        <v>42142.208333333328</v>
      </c>
      <c r="T471" s="8">
        <f t="shared" si="36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((E472/D472))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 t="shared" si="37"/>
        <v>27.00524934383202</v>
      </c>
      <c r="Q472" t="str">
        <f t="shared" si="38"/>
        <v>technology</v>
      </c>
      <c r="R472" t="str">
        <f t="shared" si="39"/>
        <v>wearables</v>
      </c>
      <c r="S472" s="8">
        <f t="shared" si="35"/>
        <v>42716.25</v>
      </c>
      <c r="T472" s="8">
        <f t="shared" si="36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((E473/D473))</f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 t="shared" si="37"/>
        <v>50.97422680412371</v>
      </c>
      <c r="Q473" t="str">
        <f t="shared" si="38"/>
        <v>food</v>
      </c>
      <c r="R473" t="str">
        <f t="shared" si="39"/>
        <v>food trucks</v>
      </c>
      <c r="S473" s="8">
        <f t="shared" si="35"/>
        <v>41031.208333333336</v>
      </c>
      <c r="T473" s="8">
        <f t="shared" si="36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((E474/D474))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 t="shared" si="37"/>
        <v>104.94260869565217</v>
      </c>
      <c r="Q474" t="str">
        <f t="shared" si="38"/>
        <v>music</v>
      </c>
      <c r="R474" t="str">
        <f t="shared" si="39"/>
        <v>rock</v>
      </c>
      <c r="S474" s="8">
        <f t="shared" si="35"/>
        <v>43535.208333333328</v>
      </c>
      <c r="T474" s="8">
        <f t="shared" si="36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((E475/D475))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 t="shared" si="37"/>
        <v>84.028301886792448</v>
      </c>
      <c r="Q475" t="str">
        <f t="shared" si="38"/>
        <v>music</v>
      </c>
      <c r="R475" t="str">
        <f t="shared" si="39"/>
        <v>electric music</v>
      </c>
      <c r="S475" s="8">
        <f t="shared" si="35"/>
        <v>43277.208333333328</v>
      </c>
      <c r="T475" s="8">
        <f t="shared" si="36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((E476/D476))</f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 t="shared" si="37"/>
        <v>102.85915492957747</v>
      </c>
      <c r="Q476" t="str">
        <f t="shared" si="38"/>
        <v>film &amp; video</v>
      </c>
      <c r="R476" t="str">
        <f t="shared" si="39"/>
        <v>television</v>
      </c>
      <c r="S476" s="8">
        <f t="shared" si="35"/>
        <v>41989.25</v>
      </c>
      <c r="T476" s="8">
        <f t="shared" si="36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((E477/D477))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 t="shared" si="37"/>
        <v>39.962085308056871</v>
      </c>
      <c r="Q477" t="str">
        <f t="shared" si="38"/>
        <v>publishing</v>
      </c>
      <c r="R477" t="str">
        <f t="shared" si="39"/>
        <v>translations</v>
      </c>
      <c r="S477" s="8">
        <f t="shared" si="35"/>
        <v>41450.208333333336</v>
      </c>
      <c r="T477" s="8">
        <f t="shared" si="36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((E478/D478))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 t="shared" si="37"/>
        <v>51.001785714285717</v>
      </c>
      <c r="Q478" t="str">
        <f t="shared" si="38"/>
        <v>publishing</v>
      </c>
      <c r="R478" t="str">
        <f t="shared" si="39"/>
        <v>fiction</v>
      </c>
      <c r="S478" s="8">
        <f t="shared" si="35"/>
        <v>43322.208333333328</v>
      </c>
      <c r="T478" s="8">
        <f t="shared" si="36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((E479/D479))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 t="shared" si="37"/>
        <v>40.823008849557525</v>
      </c>
      <c r="Q479" t="str">
        <f t="shared" si="38"/>
        <v>film &amp; video</v>
      </c>
      <c r="R479" t="str">
        <f t="shared" si="39"/>
        <v>science fiction</v>
      </c>
      <c r="S479" s="8">
        <f t="shared" si="35"/>
        <v>40720.208333333336</v>
      </c>
      <c r="T479" s="8">
        <f t="shared" si="36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((E480/D480))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 t="shared" si="37"/>
        <v>58.999637155297535</v>
      </c>
      <c r="Q480" t="str">
        <f t="shared" si="38"/>
        <v>technology</v>
      </c>
      <c r="R480" t="str">
        <f t="shared" si="39"/>
        <v>wearables</v>
      </c>
      <c r="S480" s="8">
        <f t="shared" si="35"/>
        <v>42072.208333333328</v>
      </c>
      <c r="T480" s="8">
        <f t="shared" si="36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((E481/D481))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 t="shared" si="37"/>
        <v>71.156069364161851</v>
      </c>
      <c r="Q481" t="str">
        <f t="shared" si="38"/>
        <v>food</v>
      </c>
      <c r="R481" t="str">
        <f t="shared" si="39"/>
        <v>food trucks</v>
      </c>
      <c r="S481" s="8">
        <f t="shared" si="35"/>
        <v>42945.208333333328</v>
      </c>
      <c r="T481" s="8">
        <f t="shared" si="36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((E482/D482))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 t="shared" si="37"/>
        <v>99.494252873563212</v>
      </c>
      <c r="Q482" t="str">
        <f t="shared" si="38"/>
        <v>photography</v>
      </c>
      <c r="R482" t="str">
        <f t="shared" si="39"/>
        <v>photography books</v>
      </c>
      <c r="S482" s="8">
        <f t="shared" si="35"/>
        <v>40248.25</v>
      </c>
      <c r="T482" s="8">
        <f t="shared" si="36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((E483/D483))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 t="shared" si="37"/>
        <v>103.98634590377114</v>
      </c>
      <c r="Q483" t="str">
        <f t="shared" si="38"/>
        <v>theater</v>
      </c>
      <c r="R483" t="str">
        <f t="shared" si="39"/>
        <v>plays</v>
      </c>
      <c r="S483" s="8">
        <f t="shared" si="35"/>
        <v>41913.208333333336</v>
      </c>
      <c r="T483" s="8">
        <f t="shared" si="36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((E484/D484))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 t="shared" si="37"/>
        <v>76.555555555555557</v>
      </c>
      <c r="Q484" t="str">
        <f t="shared" si="38"/>
        <v>publishing</v>
      </c>
      <c r="R484" t="str">
        <f t="shared" si="39"/>
        <v>fiction</v>
      </c>
      <c r="S484" s="8">
        <f t="shared" si="35"/>
        <v>40963.25</v>
      </c>
      <c r="T484" s="8">
        <f t="shared" si="36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((E485/D485))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 t="shared" si="37"/>
        <v>87.068592057761734</v>
      </c>
      <c r="Q485" t="str">
        <f t="shared" si="38"/>
        <v>theater</v>
      </c>
      <c r="R485" t="str">
        <f t="shared" si="39"/>
        <v>plays</v>
      </c>
      <c r="S485" s="8">
        <f t="shared" si="35"/>
        <v>43811.25</v>
      </c>
      <c r="T485" s="8">
        <f t="shared" si="36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((E486/D486))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 t="shared" si="37"/>
        <v>48.99554707379135</v>
      </c>
      <c r="Q486" t="str">
        <f t="shared" si="38"/>
        <v>food</v>
      </c>
      <c r="R486" t="str">
        <f t="shared" si="39"/>
        <v>food trucks</v>
      </c>
      <c r="S486" s="8">
        <f t="shared" si="35"/>
        <v>41855.208333333336</v>
      </c>
      <c r="T486" s="8">
        <f t="shared" si="36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((E487/D487))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 t="shared" si="37"/>
        <v>42.969135802469133</v>
      </c>
      <c r="Q487" t="str">
        <f t="shared" si="38"/>
        <v>theater</v>
      </c>
      <c r="R487" t="str">
        <f t="shared" si="39"/>
        <v>plays</v>
      </c>
      <c r="S487" s="8">
        <f t="shared" si="35"/>
        <v>43626.208333333328</v>
      </c>
      <c r="T487" s="8">
        <f t="shared" si="36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((E488/D488))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 t="shared" si="37"/>
        <v>33.428571428571431</v>
      </c>
      <c r="Q488" t="str">
        <f t="shared" si="38"/>
        <v>publishing</v>
      </c>
      <c r="R488" t="str">
        <f t="shared" si="39"/>
        <v>translations</v>
      </c>
      <c r="S488" s="8">
        <f t="shared" si="35"/>
        <v>43168.25</v>
      </c>
      <c r="T488" s="8">
        <f t="shared" si="36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((E489/D489))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 t="shared" si="37"/>
        <v>83.982949701619773</v>
      </c>
      <c r="Q489" t="str">
        <f t="shared" si="38"/>
        <v>theater</v>
      </c>
      <c r="R489" t="str">
        <f t="shared" si="39"/>
        <v>plays</v>
      </c>
      <c r="S489" s="8">
        <f t="shared" si="35"/>
        <v>42845.208333333328</v>
      </c>
      <c r="T489" s="8">
        <f t="shared" si="36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((E490/D490))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 t="shared" si="37"/>
        <v>101.41739130434783</v>
      </c>
      <c r="Q490" t="str">
        <f t="shared" si="38"/>
        <v>theater</v>
      </c>
      <c r="R490" t="str">
        <f t="shared" si="39"/>
        <v>plays</v>
      </c>
      <c r="S490" s="8">
        <f t="shared" si="35"/>
        <v>42403.25</v>
      </c>
      <c r="T490" s="8">
        <f t="shared" si="36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((E491/D491))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 t="shared" si="37"/>
        <v>109.87058823529412</v>
      </c>
      <c r="Q491" t="str">
        <f t="shared" si="38"/>
        <v>technology</v>
      </c>
      <c r="R491" t="str">
        <f t="shared" si="39"/>
        <v>wearables</v>
      </c>
      <c r="S491" s="8">
        <f t="shared" si="35"/>
        <v>40406.208333333336</v>
      </c>
      <c r="T491" s="8">
        <f t="shared" si="36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((E492/D492))</f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 t="shared" si="37"/>
        <v>31.916666666666668</v>
      </c>
      <c r="Q492" t="str">
        <f t="shared" si="38"/>
        <v>journalism</v>
      </c>
      <c r="R492" t="str">
        <f t="shared" si="39"/>
        <v>audio</v>
      </c>
      <c r="S492" s="8">
        <f t="shared" si="35"/>
        <v>43786.25</v>
      </c>
      <c r="T492" s="8">
        <f t="shared" si="36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((E493/D493))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 t="shared" si="37"/>
        <v>70.993450675399103</v>
      </c>
      <c r="Q493" t="str">
        <f t="shared" si="38"/>
        <v>food</v>
      </c>
      <c r="R493" t="str">
        <f t="shared" si="39"/>
        <v>food trucks</v>
      </c>
      <c r="S493" s="8">
        <f t="shared" si="35"/>
        <v>41456.208333333336</v>
      </c>
      <c r="T493" s="8">
        <f t="shared" si="36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((E494/D494))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 t="shared" si="37"/>
        <v>77.026890756302521</v>
      </c>
      <c r="Q494" t="str">
        <f t="shared" si="38"/>
        <v>film &amp; video</v>
      </c>
      <c r="R494" t="str">
        <f t="shared" si="39"/>
        <v>shorts</v>
      </c>
      <c r="S494" s="8">
        <f t="shared" si="35"/>
        <v>40336.208333333336</v>
      </c>
      <c r="T494" s="8">
        <f t="shared" si="36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((E495/D495))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 t="shared" si="37"/>
        <v>101.78125</v>
      </c>
      <c r="Q495" t="str">
        <f t="shared" si="38"/>
        <v>photography</v>
      </c>
      <c r="R495" t="str">
        <f t="shared" si="39"/>
        <v>photography books</v>
      </c>
      <c r="S495" s="8">
        <f t="shared" si="35"/>
        <v>43645.208333333328</v>
      </c>
      <c r="T495" s="8">
        <f t="shared" si="36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((E496/D496))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 t="shared" si="37"/>
        <v>51.059701492537314</v>
      </c>
      <c r="Q496" t="str">
        <f t="shared" si="38"/>
        <v>technology</v>
      </c>
      <c r="R496" t="str">
        <f t="shared" si="39"/>
        <v>wearables</v>
      </c>
      <c r="S496" s="8">
        <f t="shared" si="35"/>
        <v>40990.208333333336</v>
      </c>
      <c r="T496" s="8">
        <f t="shared" si="36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((E497/D497))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 t="shared" si="37"/>
        <v>68.02051282051282</v>
      </c>
      <c r="Q497" t="str">
        <f t="shared" si="38"/>
        <v>theater</v>
      </c>
      <c r="R497" t="str">
        <f t="shared" si="39"/>
        <v>plays</v>
      </c>
      <c r="S497" s="8">
        <f t="shared" si="35"/>
        <v>41800.208333333336</v>
      </c>
      <c r="T497" s="8">
        <f t="shared" si="36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((E498/D498))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 t="shared" si="37"/>
        <v>30.87037037037037</v>
      </c>
      <c r="Q498" t="str">
        <f t="shared" si="38"/>
        <v>film &amp; video</v>
      </c>
      <c r="R498" t="str">
        <f t="shared" si="39"/>
        <v>animation</v>
      </c>
      <c r="S498" s="8">
        <f t="shared" si="35"/>
        <v>42876.208333333328</v>
      </c>
      <c r="T498" s="8">
        <f t="shared" si="36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((E499/D499))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 t="shared" si="37"/>
        <v>27.908333333333335</v>
      </c>
      <c r="Q499" t="str">
        <f t="shared" si="38"/>
        <v>technology</v>
      </c>
      <c r="R499" t="str">
        <f t="shared" si="39"/>
        <v>wearables</v>
      </c>
      <c r="S499" s="8">
        <f t="shared" si="35"/>
        <v>42724.25</v>
      </c>
      <c r="T499" s="8">
        <f t="shared" si="36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((E500/D500))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 t="shared" si="37"/>
        <v>79.994818652849744</v>
      </c>
      <c r="Q500" t="str">
        <f t="shared" si="38"/>
        <v>technology</v>
      </c>
      <c r="R500" t="str">
        <f t="shared" si="39"/>
        <v>web</v>
      </c>
      <c r="S500" s="8">
        <f t="shared" si="35"/>
        <v>42005.25</v>
      </c>
      <c r="T500" s="8">
        <f t="shared" si="36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((E501/D501))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 t="shared" si="37"/>
        <v>38.003378378378379</v>
      </c>
      <c r="Q501" t="str">
        <f t="shared" si="38"/>
        <v>film &amp; video</v>
      </c>
      <c r="R501" t="str">
        <f t="shared" si="39"/>
        <v>documentary</v>
      </c>
      <c r="S501" s="8">
        <f t="shared" si="35"/>
        <v>42444.208333333328</v>
      </c>
      <c r="T501" s="8">
        <f t="shared" si="36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((E502/D502))</f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t="e">
        <f t="shared" si="37"/>
        <v>#DIV/0!</v>
      </c>
      <c r="Q502" t="str">
        <f t="shared" si="38"/>
        <v>theater</v>
      </c>
      <c r="R502" t="str">
        <f t="shared" si="39"/>
        <v>plays</v>
      </c>
      <c r="S502" s="8">
        <f t="shared" si="35"/>
        <v>41395.208333333336</v>
      </c>
      <c r="T502" s="8">
        <f t="shared" si="36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((E503/D503))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 t="shared" si="37"/>
        <v>59.990534521158132</v>
      </c>
      <c r="Q503" t="str">
        <f t="shared" si="38"/>
        <v>film &amp; video</v>
      </c>
      <c r="R503" t="str">
        <f t="shared" si="39"/>
        <v>documentary</v>
      </c>
      <c r="S503" s="8">
        <f t="shared" si="35"/>
        <v>41345.208333333336</v>
      </c>
      <c r="T503" s="8">
        <f t="shared" si="36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((E504/D504))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 t="shared" si="37"/>
        <v>37.037634408602152</v>
      </c>
      <c r="Q504" t="str">
        <f t="shared" si="38"/>
        <v>games</v>
      </c>
      <c r="R504" t="str">
        <f t="shared" si="39"/>
        <v>video games</v>
      </c>
      <c r="S504" s="8">
        <f t="shared" si="35"/>
        <v>41117.208333333336</v>
      </c>
      <c r="T504" s="8">
        <f t="shared" si="36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((E505/D505))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 t="shared" si="37"/>
        <v>99.963043478260872</v>
      </c>
      <c r="Q505" t="str">
        <f t="shared" si="38"/>
        <v>film &amp; video</v>
      </c>
      <c r="R505" t="str">
        <f t="shared" si="39"/>
        <v>drama</v>
      </c>
      <c r="S505" s="8">
        <f t="shared" si="35"/>
        <v>42186.208333333328</v>
      </c>
      <c r="T505" s="8">
        <f t="shared" si="36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((E506/D506))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 t="shared" si="37"/>
        <v>111.6774193548387</v>
      </c>
      <c r="Q506" t="str">
        <f t="shared" si="38"/>
        <v>music</v>
      </c>
      <c r="R506" t="str">
        <f t="shared" si="39"/>
        <v>rock</v>
      </c>
      <c r="S506" s="8">
        <f t="shared" si="35"/>
        <v>42142.208333333328</v>
      </c>
      <c r="T506" s="8">
        <f t="shared" si="36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((E507/D507))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 t="shared" si="37"/>
        <v>36.014409221902014</v>
      </c>
      <c r="Q507" t="str">
        <f t="shared" si="38"/>
        <v>publishing</v>
      </c>
      <c r="R507" t="str">
        <f t="shared" si="39"/>
        <v>radio &amp; podcasts</v>
      </c>
      <c r="S507" s="8">
        <f t="shared" si="35"/>
        <v>41341.25</v>
      </c>
      <c r="T507" s="8">
        <f t="shared" si="36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((E508/D508))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 t="shared" si="37"/>
        <v>66.010284810126578</v>
      </c>
      <c r="Q508" t="str">
        <f t="shared" si="38"/>
        <v>theater</v>
      </c>
      <c r="R508" t="str">
        <f t="shared" si="39"/>
        <v>plays</v>
      </c>
      <c r="S508" s="8">
        <f t="shared" si="35"/>
        <v>43062.25</v>
      </c>
      <c r="T508" s="8">
        <f t="shared" si="36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((E509/D509))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 t="shared" si="37"/>
        <v>44.05263157894737</v>
      </c>
      <c r="Q509" t="str">
        <f t="shared" si="38"/>
        <v>technology</v>
      </c>
      <c r="R509" t="str">
        <f t="shared" si="39"/>
        <v>web</v>
      </c>
      <c r="S509" s="8">
        <f t="shared" si="35"/>
        <v>41373.208333333336</v>
      </c>
      <c r="T509" s="8">
        <f t="shared" si="36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((E510/D510))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 t="shared" si="37"/>
        <v>52.999726551818434</v>
      </c>
      <c r="Q510" t="str">
        <f t="shared" si="38"/>
        <v>theater</v>
      </c>
      <c r="R510" t="str">
        <f t="shared" si="39"/>
        <v>plays</v>
      </c>
      <c r="S510" s="8">
        <f t="shared" si="35"/>
        <v>43310.208333333328</v>
      </c>
      <c r="T510" s="8">
        <f t="shared" si="36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((E511/D511))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 t="shared" si="37"/>
        <v>95</v>
      </c>
      <c r="Q511" t="str">
        <f t="shared" si="38"/>
        <v>theater</v>
      </c>
      <c r="R511" t="str">
        <f t="shared" si="39"/>
        <v>plays</v>
      </c>
      <c r="S511" s="8">
        <f t="shared" si="35"/>
        <v>41034.208333333336</v>
      </c>
      <c r="T511" s="8">
        <f t="shared" si="36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((E512/D512))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 t="shared" si="37"/>
        <v>70.908396946564892</v>
      </c>
      <c r="Q512" t="str">
        <f t="shared" si="38"/>
        <v>film &amp; video</v>
      </c>
      <c r="R512" t="str">
        <f t="shared" si="39"/>
        <v>drama</v>
      </c>
      <c r="S512" s="8">
        <f t="shared" si="35"/>
        <v>43251.208333333328</v>
      </c>
      <c r="T512" s="8">
        <f t="shared" si="36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((E513/D513))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 t="shared" si="37"/>
        <v>98.060773480662988</v>
      </c>
      <c r="Q513" t="str">
        <f t="shared" si="38"/>
        <v>theater</v>
      </c>
      <c r="R513" t="str">
        <f t="shared" si="39"/>
        <v>plays</v>
      </c>
      <c r="S513" s="8">
        <f t="shared" si="35"/>
        <v>43671.208333333328</v>
      </c>
      <c r="T513" s="8">
        <f t="shared" si="36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((E514/D514))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 t="shared" si="37"/>
        <v>53.046025104602514</v>
      </c>
      <c r="Q514" t="str">
        <f t="shared" si="38"/>
        <v>games</v>
      </c>
      <c r="R514" t="str">
        <f t="shared" si="39"/>
        <v>video games</v>
      </c>
      <c r="S514" s="8">
        <f t="shared" si="35"/>
        <v>41825.208333333336</v>
      </c>
      <c r="T514" s="8">
        <f t="shared" si="36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((E515/D515))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 t="shared" si="37"/>
        <v>93.142857142857139</v>
      </c>
      <c r="Q515" t="str">
        <f t="shared" si="38"/>
        <v>film &amp; video</v>
      </c>
      <c r="R515" t="str">
        <f t="shared" si="39"/>
        <v>television</v>
      </c>
      <c r="S515" s="8">
        <f t="shared" ref="S515:S578" si="40">(((K515/60)/60)/24)+DATE(1970,1,1)</f>
        <v>40430.208333333336</v>
      </c>
      <c r="T515" s="8">
        <f t="shared" ref="T515:T578" si="41">(((L515/60)/60)/24)+DATE(1970,1,1)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((E516/D516))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 t="shared" ref="P516:P579" si="42">E516/H516</f>
        <v>58.945075757575758</v>
      </c>
      <c r="Q516" t="str">
        <f t="shared" ref="Q516:Q579" si="43">LEFT($O516,SEARCH("/",$O516)-1)</f>
        <v>music</v>
      </c>
      <c r="R516" t="str">
        <f t="shared" ref="R516:R579" si="44">RIGHT($O516,LEN($O516)-SEARCH("/",$O516))</f>
        <v>rock</v>
      </c>
      <c r="S516" s="8">
        <f t="shared" si="40"/>
        <v>41614.25</v>
      </c>
      <c r="T516" s="8">
        <f t="shared" si="41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((E517/D517))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 t="shared" si="42"/>
        <v>36.067669172932334</v>
      </c>
      <c r="Q517" t="str">
        <f t="shared" si="43"/>
        <v>theater</v>
      </c>
      <c r="R517" t="str">
        <f t="shared" si="44"/>
        <v>plays</v>
      </c>
      <c r="S517" s="8">
        <f t="shared" si="40"/>
        <v>40900.25</v>
      </c>
      <c r="T517" s="8">
        <f t="shared" si="41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((E518/D518))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 t="shared" si="42"/>
        <v>63.030732860520096</v>
      </c>
      <c r="Q518" t="str">
        <f t="shared" si="43"/>
        <v>publishing</v>
      </c>
      <c r="R518" t="str">
        <f t="shared" si="44"/>
        <v>nonfiction</v>
      </c>
      <c r="S518" s="8">
        <f t="shared" si="40"/>
        <v>40396.208333333336</v>
      </c>
      <c r="T518" s="8">
        <f t="shared" si="41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((E519/D519))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 t="shared" si="42"/>
        <v>84.717948717948715</v>
      </c>
      <c r="Q519" t="str">
        <f t="shared" si="43"/>
        <v>food</v>
      </c>
      <c r="R519" t="str">
        <f t="shared" si="44"/>
        <v>food trucks</v>
      </c>
      <c r="S519" s="8">
        <f t="shared" si="40"/>
        <v>42860.208333333328</v>
      </c>
      <c r="T519" s="8">
        <f t="shared" si="41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((E520/D520))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 t="shared" si="42"/>
        <v>62.2</v>
      </c>
      <c r="Q520" t="str">
        <f t="shared" si="43"/>
        <v>film &amp; video</v>
      </c>
      <c r="R520" t="str">
        <f t="shared" si="44"/>
        <v>animation</v>
      </c>
      <c r="S520" s="8">
        <f t="shared" si="40"/>
        <v>43154.25</v>
      </c>
      <c r="T520" s="8">
        <f t="shared" si="41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((E521/D521))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 t="shared" si="42"/>
        <v>101.97518330513255</v>
      </c>
      <c r="Q521" t="str">
        <f t="shared" si="43"/>
        <v>music</v>
      </c>
      <c r="R521" t="str">
        <f t="shared" si="44"/>
        <v>rock</v>
      </c>
      <c r="S521" s="8">
        <f t="shared" si="40"/>
        <v>42012.25</v>
      </c>
      <c r="T521" s="8">
        <f t="shared" si="41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((E522/D522))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 t="shared" si="42"/>
        <v>106.4375</v>
      </c>
      <c r="Q522" t="str">
        <f t="shared" si="43"/>
        <v>theater</v>
      </c>
      <c r="R522" t="str">
        <f t="shared" si="44"/>
        <v>plays</v>
      </c>
      <c r="S522" s="8">
        <f t="shared" si="40"/>
        <v>43574.208333333328</v>
      </c>
      <c r="T522" s="8">
        <f t="shared" si="41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((E523/D523))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 t="shared" si="42"/>
        <v>29.975609756097562</v>
      </c>
      <c r="Q523" t="str">
        <f t="shared" si="43"/>
        <v>film &amp; video</v>
      </c>
      <c r="R523" t="str">
        <f t="shared" si="44"/>
        <v>drama</v>
      </c>
      <c r="S523" s="8">
        <f t="shared" si="40"/>
        <v>42605.208333333328</v>
      </c>
      <c r="T523" s="8">
        <f t="shared" si="41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((E524/D524))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 t="shared" si="42"/>
        <v>85.806282722513089</v>
      </c>
      <c r="Q524" t="str">
        <f t="shared" si="43"/>
        <v>film &amp; video</v>
      </c>
      <c r="R524" t="str">
        <f t="shared" si="44"/>
        <v>shorts</v>
      </c>
      <c r="S524" s="8">
        <f t="shared" si="40"/>
        <v>41093.208333333336</v>
      </c>
      <c r="T524" s="8">
        <f t="shared" si="41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((E525/D525))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 t="shared" si="42"/>
        <v>70.82022471910112</v>
      </c>
      <c r="Q525" t="str">
        <f t="shared" si="43"/>
        <v>film &amp; video</v>
      </c>
      <c r="R525" t="str">
        <f t="shared" si="44"/>
        <v>shorts</v>
      </c>
      <c r="S525" s="8">
        <f t="shared" si="40"/>
        <v>40241.25</v>
      </c>
      <c r="T525" s="8">
        <f t="shared" si="41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((E526/D526))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 t="shared" si="42"/>
        <v>40.998484082870135</v>
      </c>
      <c r="Q526" t="str">
        <f t="shared" si="43"/>
        <v>theater</v>
      </c>
      <c r="R526" t="str">
        <f t="shared" si="44"/>
        <v>plays</v>
      </c>
      <c r="S526" s="8">
        <f t="shared" si="40"/>
        <v>40294.208333333336</v>
      </c>
      <c r="T526" s="8">
        <f t="shared" si="41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((E527/D527))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 t="shared" si="42"/>
        <v>28.063492063492063</v>
      </c>
      <c r="Q527" t="str">
        <f t="shared" si="43"/>
        <v>technology</v>
      </c>
      <c r="R527" t="str">
        <f t="shared" si="44"/>
        <v>wearables</v>
      </c>
      <c r="S527" s="8">
        <f t="shared" si="40"/>
        <v>40505.25</v>
      </c>
      <c r="T527" s="8">
        <f t="shared" si="41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((E528/D528))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 t="shared" si="42"/>
        <v>88.054421768707485</v>
      </c>
      <c r="Q528" t="str">
        <f t="shared" si="43"/>
        <v>theater</v>
      </c>
      <c r="R528" t="str">
        <f t="shared" si="44"/>
        <v>plays</v>
      </c>
      <c r="S528" s="8">
        <f t="shared" si="40"/>
        <v>42364.25</v>
      </c>
      <c r="T528" s="8">
        <f t="shared" si="41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((E529/D529))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 t="shared" si="42"/>
        <v>31</v>
      </c>
      <c r="Q529" t="str">
        <f t="shared" si="43"/>
        <v>film &amp; video</v>
      </c>
      <c r="R529" t="str">
        <f t="shared" si="44"/>
        <v>animation</v>
      </c>
      <c r="S529" s="8">
        <f t="shared" si="40"/>
        <v>42405.25</v>
      </c>
      <c r="T529" s="8">
        <f t="shared" si="41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((E530/D530))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 t="shared" si="42"/>
        <v>90.337500000000006</v>
      </c>
      <c r="Q530" t="str">
        <f t="shared" si="43"/>
        <v>music</v>
      </c>
      <c r="R530" t="str">
        <f t="shared" si="44"/>
        <v>indie rock</v>
      </c>
      <c r="S530" s="8">
        <f t="shared" si="40"/>
        <v>41601.25</v>
      </c>
      <c r="T530" s="8">
        <f t="shared" si="41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((E531/D531))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 t="shared" si="42"/>
        <v>63.777777777777779</v>
      </c>
      <c r="Q531" t="str">
        <f t="shared" si="43"/>
        <v>games</v>
      </c>
      <c r="R531" t="str">
        <f t="shared" si="44"/>
        <v>video games</v>
      </c>
      <c r="S531" s="8">
        <f t="shared" si="40"/>
        <v>41769.208333333336</v>
      </c>
      <c r="T531" s="8">
        <f t="shared" si="41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((E532/D532))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 t="shared" si="42"/>
        <v>53.995515695067262</v>
      </c>
      <c r="Q532" t="str">
        <f t="shared" si="43"/>
        <v>publishing</v>
      </c>
      <c r="R532" t="str">
        <f t="shared" si="44"/>
        <v>fiction</v>
      </c>
      <c r="S532" s="8">
        <f t="shared" si="40"/>
        <v>40421.208333333336</v>
      </c>
      <c r="T532" s="8">
        <f t="shared" si="41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((E533/D533))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 t="shared" si="42"/>
        <v>48.993956043956047</v>
      </c>
      <c r="Q533" t="str">
        <f t="shared" si="43"/>
        <v>games</v>
      </c>
      <c r="R533" t="str">
        <f t="shared" si="44"/>
        <v>video games</v>
      </c>
      <c r="S533" s="8">
        <f t="shared" si="40"/>
        <v>41589.25</v>
      </c>
      <c r="T533" s="8">
        <f t="shared" si="41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((E534/D534))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 t="shared" si="42"/>
        <v>63.857142857142854</v>
      </c>
      <c r="Q534" t="str">
        <f t="shared" si="43"/>
        <v>theater</v>
      </c>
      <c r="R534" t="str">
        <f t="shared" si="44"/>
        <v>plays</v>
      </c>
      <c r="S534" s="8">
        <f t="shared" si="40"/>
        <v>43125.25</v>
      </c>
      <c r="T534" s="8">
        <f t="shared" si="41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((E535/D535))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 t="shared" si="42"/>
        <v>82.996393146979258</v>
      </c>
      <c r="Q535" t="str">
        <f t="shared" si="43"/>
        <v>music</v>
      </c>
      <c r="R535" t="str">
        <f t="shared" si="44"/>
        <v>indie rock</v>
      </c>
      <c r="S535" s="8">
        <f t="shared" si="40"/>
        <v>41479.208333333336</v>
      </c>
      <c r="T535" s="8">
        <f t="shared" si="41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((E536/D536))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 t="shared" si="42"/>
        <v>55.08230452674897</v>
      </c>
      <c r="Q536" t="str">
        <f t="shared" si="43"/>
        <v>film &amp; video</v>
      </c>
      <c r="R536" t="str">
        <f t="shared" si="44"/>
        <v>drama</v>
      </c>
      <c r="S536" s="8">
        <f t="shared" si="40"/>
        <v>43329.208333333328</v>
      </c>
      <c r="T536" s="8">
        <f t="shared" si="41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((E537/D537))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 t="shared" si="42"/>
        <v>62.044554455445542</v>
      </c>
      <c r="Q537" t="str">
        <f t="shared" si="43"/>
        <v>theater</v>
      </c>
      <c r="R537" t="str">
        <f t="shared" si="44"/>
        <v>plays</v>
      </c>
      <c r="S537" s="8">
        <f t="shared" si="40"/>
        <v>43259.208333333328</v>
      </c>
      <c r="T537" s="8">
        <f t="shared" si="41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((E538/D538))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 t="shared" si="42"/>
        <v>104.97857142857143</v>
      </c>
      <c r="Q538" t="str">
        <f t="shared" si="43"/>
        <v>publishing</v>
      </c>
      <c r="R538" t="str">
        <f t="shared" si="44"/>
        <v>fiction</v>
      </c>
      <c r="S538" s="8">
        <f t="shared" si="40"/>
        <v>40414.208333333336</v>
      </c>
      <c r="T538" s="8">
        <f t="shared" si="41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((E539/D539))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 t="shared" si="42"/>
        <v>94.044676806083643</v>
      </c>
      <c r="Q539" t="str">
        <f t="shared" si="43"/>
        <v>film &amp; video</v>
      </c>
      <c r="R539" t="str">
        <f t="shared" si="44"/>
        <v>documentary</v>
      </c>
      <c r="S539" s="8">
        <f t="shared" si="40"/>
        <v>43342.208333333328</v>
      </c>
      <c r="T539" s="8">
        <f t="shared" si="41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((E540/D540))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 t="shared" si="42"/>
        <v>44.007716049382715</v>
      </c>
      <c r="Q540" t="str">
        <f t="shared" si="43"/>
        <v>games</v>
      </c>
      <c r="R540" t="str">
        <f t="shared" si="44"/>
        <v>mobile games</v>
      </c>
      <c r="S540" s="8">
        <f t="shared" si="40"/>
        <v>41539.208333333336</v>
      </c>
      <c r="T540" s="8">
        <f t="shared" si="41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((E541/D541))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 t="shared" si="42"/>
        <v>92.467532467532465</v>
      </c>
      <c r="Q541" t="str">
        <f t="shared" si="43"/>
        <v>food</v>
      </c>
      <c r="R541" t="str">
        <f t="shared" si="44"/>
        <v>food trucks</v>
      </c>
      <c r="S541" s="8">
        <f t="shared" si="40"/>
        <v>43647.208333333328</v>
      </c>
      <c r="T541" s="8">
        <f t="shared" si="41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((E542/D542))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 t="shared" si="42"/>
        <v>57.072874493927124</v>
      </c>
      <c r="Q542" t="str">
        <f t="shared" si="43"/>
        <v>photography</v>
      </c>
      <c r="R542" t="str">
        <f t="shared" si="44"/>
        <v>photography books</v>
      </c>
      <c r="S542" s="8">
        <f t="shared" si="40"/>
        <v>43225.208333333328</v>
      </c>
      <c r="T542" s="8">
        <f t="shared" si="41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((E543/D543))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 t="shared" si="42"/>
        <v>109.07848101265823</v>
      </c>
      <c r="Q543" t="str">
        <f t="shared" si="43"/>
        <v>games</v>
      </c>
      <c r="R543" t="str">
        <f t="shared" si="44"/>
        <v>mobile games</v>
      </c>
      <c r="S543" s="8">
        <f t="shared" si="40"/>
        <v>42165.208333333328</v>
      </c>
      <c r="T543" s="8">
        <f t="shared" si="41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((E544/D544))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 t="shared" si="42"/>
        <v>39.387755102040813</v>
      </c>
      <c r="Q544" t="str">
        <f t="shared" si="43"/>
        <v>music</v>
      </c>
      <c r="R544" t="str">
        <f t="shared" si="44"/>
        <v>indie rock</v>
      </c>
      <c r="S544" s="8">
        <f t="shared" si="40"/>
        <v>42391.25</v>
      </c>
      <c r="T544" s="8">
        <f t="shared" si="41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((E545/D545))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 t="shared" si="42"/>
        <v>77.022222222222226</v>
      </c>
      <c r="Q545" t="str">
        <f t="shared" si="43"/>
        <v>games</v>
      </c>
      <c r="R545" t="str">
        <f t="shared" si="44"/>
        <v>video games</v>
      </c>
      <c r="S545" s="8">
        <f t="shared" si="40"/>
        <v>41528.208333333336</v>
      </c>
      <c r="T545" s="8">
        <f t="shared" si="41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((E546/D546))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 t="shared" si="42"/>
        <v>92.166666666666671</v>
      </c>
      <c r="Q546" t="str">
        <f t="shared" si="43"/>
        <v>music</v>
      </c>
      <c r="R546" t="str">
        <f t="shared" si="44"/>
        <v>rock</v>
      </c>
      <c r="S546" s="8">
        <f t="shared" si="40"/>
        <v>42377.25</v>
      </c>
      <c r="T546" s="8">
        <f t="shared" si="41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((E547/D547))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 t="shared" si="42"/>
        <v>61.007063197026021</v>
      </c>
      <c r="Q547" t="str">
        <f t="shared" si="43"/>
        <v>theater</v>
      </c>
      <c r="R547" t="str">
        <f t="shared" si="44"/>
        <v>plays</v>
      </c>
      <c r="S547" s="8">
        <f t="shared" si="40"/>
        <v>43824.25</v>
      </c>
      <c r="T547" s="8">
        <f t="shared" si="41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((E548/D548))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 t="shared" si="42"/>
        <v>78.068181818181813</v>
      </c>
      <c r="Q548" t="str">
        <f t="shared" si="43"/>
        <v>theater</v>
      </c>
      <c r="R548" t="str">
        <f t="shared" si="44"/>
        <v>plays</v>
      </c>
      <c r="S548" s="8">
        <f t="shared" si="40"/>
        <v>43360.208333333328</v>
      </c>
      <c r="T548" s="8">
        <f t="shared" si="41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((E549/D549))</f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 t="shared" si="42"/>
        <v>80.75</v>
      </c>
      <c r="Q549" t="str">
        <f t="shared" si="43"/>
        <v>film &amp; video</v>
      </c>
      <c r="R549" t="str">
        <f t="shared" si="44"/>
        <v>drama</v>
      </c>
      <c r="S549" s="8">
        <f t="shared" si="40"/>
        <v>42029.25</v>
      </c>
      <c r="T549" s="8">
        <f t="shared" si="41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((E550/D550))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 t="shared" si="42"/>
        <v>59.991289782244557</v>
      </c>
      <c r="Q550" t="str">
        <f t="shared" si="43"/>
        <v>theater</v>
      </c>
      <c r="R550" t="str">
        <f t="shared" si="44"/>
        <v>plays</v>
      </c>
      <c r="S550" s="8">
        <f t="shared" si="40"/>
        <v>42461.208333333328</v>
      </c>
      <c r="T550" s="8">
        <f t="shared" si="41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((E551/D551))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 t="shared" si="42"/>
        <v>110.03018372703411</v>
      </c>
      <c r="Q551" t="str">
        <f t="shared" si="43"/>
        <v>technology</v>
      </c>
      <c r="R551" t="str">
        <f t="shared" si="44"/>
        <v>wearables</v>
      </c>
      <c r="S551" s="8">
        <f t="shared" si="40"/>
        <v>41422.208333333336</v>
      </c>
      <c r="T551" s="8">
        <f t="shared" si="41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((E552/D552))</f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 t="shared" si="42"/>
        <v>4</v>
      </c>
      <c r="Q552" t="str">
        <f t="shared" si="43"/>
        <v>music</v>
      </c>
      <c r="R552" t="str">
        <f t="shared" si="44"/>
        <v>indie rock</v>
      </c>
      <c r="S552" s="8">
        <f t="shared" si="40"/>
        <v>40968.25</v>
      </c>
      <c r="T552" s="8">
        <f t="shared" si="41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((E553/D553))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 t="shared" si="42"/>
        <v>37.99856063332134</v>
      </c>
      <c r="Q553" t="str">
        <f t="shared" si="43"/>
        <v>technology</v>
      </c>
      <c r="R553" t="str">
        <f t="shared" si="44"/>
        <v>web</v>
      </c>
      <c r="S553" s="8">
        <f t="shared" si="40"/>
        <v>41993.25</v>
      </c>
      <c r="T553" s="8">
        <f t="shared" si="41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((E554/D554))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 t="shared" si="42"/>
        <v>96.369565217391298</v>
      </c>
      <c r="Q554" t="str">
        <f t="shared" si="43"/>
        <v>theater</v>
      </c>
      <c r="R554" t="str">
        <f t="shared" si="44"/>
        <v>plays</v>
      </c>
      <c r="S554" s="8">
        <f t="shared" si="40"/>
        <v>42700.25</v>
      </c>
      <c r="T554" s="8">
        <f t="shared" si="41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((E555/D555))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 t="shared" si="42"/>
        <v>72.978599221789878</v>
      </c>
      <c r="Q555" t="str">
        <f t="shared" si="43"/>
        <v>music</v>
      </c>
      <c r="R555" t="str">
        <f t="shared" si="44"/>
        <v>rock</v>
      </c>
      <c r="S555" s="8">
        <f t="shared" si="40"/>
        <v>40545.25</v>
      </c>
      <c r="T555" s="8">
        <f t="shared" si="41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((E556/D556))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 t="shared" si="42"/>
        <v>26.007220216606498</v>
      </c>
      <c r="Q556" t="str">
        <f t="shared" si="43"/>
        <v>music</v>
      </c>
      <c r="R556" t="str">
        <f t="shared" si="44"/>
        <v>indie rock</v>
      </c>
      <c r="S556" s="8">
        <f t="shared" si="40"/>
        <v>42723.25</v>
      </c>
      <c r="T556" s="8">
        <f t="shared" si="41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((E557/D557))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 t="shared" si="42"/>
        <v>104.36296296296297</v>
      </c>
      <c r="Q557" t="str">
        <f t="shared" si="43"/>
        <v>music</v>
      </c>
      <c r="R557" t="str">
        <f t="shared" si="44"/>
        <v>rock</v>
      </c>
      <c r="S557" s="8">
        <f t="shared" si="40"/>
        <v>41731.208333333336</v>
      </c>
      <c r="T557" s="8">
        <f t="shared" si="41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((E558/D558))</f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 t="shared" si="42"/>
        <v>102.18852459016394</v>
      </c>
      <c r="Q558" t="str">
        <f t="shared" si="43"/>
        <v>publishing</v>
      </c>
      <c r="R558" t="str">
        <f t="shared" si="44"/>
        <v>translations</v>
      </c>
      <c r="S558" s="8">
        <f t="shared" si="40"/>
        <v>40792.208333333336</v>
      </c>
      <c r="T558" s="8">
        <f t="shared" si="41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((E559/D559))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 t="shared" si="42"/>
        <v>54.117647058823529</v>
      </c>
      <c r="Q559" t="str">
        <f t="shared" si="43"/>
        <v>film &amp; video</v>
      </c>
      <c r="R559" t="str">
        <f t="shared" si="44"/>
        <v>science fiction</v>
      </c>
      <c r="S559" s="8">
        <f t="shared" si="40"/>
        <v>42279.208333333328</v>
      </c>
      <c r="T559" s="8">
        <f t="shared" si="41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((E560/D560))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 t="shared" si="42"/>
        <v>63.222222222222221</v>
      </c>
      <c r="Q560" t="str">
        <f t="shared" si="43"/>
        <v>theater</v>
      </c>
      <c r="R560" t="str">
        <f t="shared" si="44"/>
        <v>plays</v>
      </c>
      <c r="S560" s="8">
        <f t="shared" si="40"/>
        <v>42424.25</v>
      </c>
      <c r="T560" s="8">
        <f t="shared" si="41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((E561/D561))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 t="shared" si="42"/>
        <v>104.03228962818004</v>
      </c>
      <c r="Q561" t="str">
        <f t="shared" si="43"/>
        <v>theater</v>
      </c>
      <c r="R561" t="str">
        <f t="shared" si="44"/>
        <v>plays</v>
      </c>
      <c r="S561" s="8">
        <f t="shared" si="40"/>
        <v>42584.208333333328</v>
      </c>
      <c r="T561" s="8">
        <f t="shared" si="41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((E562/D562))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 t="shared" si="42"/>
        <v>49.994334277620396</v>
      </c>
      <c r="Q562" t="str">
        <f t="shared" si="43"/>
        <v>film &amp; video</v>
      </c>
      <c r="R562" t="str">
        <f t="shared" si="44"/>
        <v>animation</v>
      </c>
      <c r="S562" s="8">
        <f t="shared" si="40"/>
        <v>40865.25</v>
      </c>
      <c r="T562" s="8">
        <f t="shared" si="41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((E563/D563))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 t="shared" si="42"/>
        <v>56.015151515151516</v>
      </c>
      <c r="Q563" t="str">
        <f t="shared" si="43"/>
        <v>theater</v>
      </c>
      <c r="R563" t="str">
        <f t="shared" si="44"/>
        <v>plays</v>
      </c>
      <c r="S563" s="8">
        <f t="shared" si="40"/>
        <v>40833.208333333336</v>
      </c>
      <c r="T563" s="8">
        <f t="shared" si="41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((E564/D564))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 t="shared" si="42"/>
        <v>48.807692307692307</v>
      </c>
      <c r="Q564" t="str">
        <f t="shared" si="43"/>
        <v>music</v>
      </c>
      <c r="R564" t="str">
        <f t="shared" si="44"/>
        <v>rock</v>
      </c>
      <c r="S564" s="8">
        <f t="shared" si="40"/>
        <v>43536.208333333328</v>
      </c>
      <c r="T564" s="8">
        <f t="shared" si="41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((E565/D565))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 t="shared" si="42"/>
        <v>60.082352941176474</v>
      </c>
      <c r="Q565" t="str">
        <f t="shared" si="43"/>
        <v>film &amp; video</v>
      </c>
      <c r="R565" t="str">
        <f t="shared" si="44"/>
        <v>documentary</v>
      </c>
      <c r="S565" s="8">
        <f t="shared" si="40"/>
        <v>43417.25</v>
      </c>
      <c r="T565" s="8">
        <f t="shared" si="41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((E566/D566))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 t="shared" si="42"/>
        <v>78.990502793296088</v>
      </c>
      <c r="Q566" t="str">
        <f t="shared" si="43"/>
        <v>theater</v>
      </c>
      <c r="R566" t="str">
        <f t="shared" si="44"/>
        <v>plays</v>
      </c>
      <c r="S566" s="8">
        <f t="shared" si="40"/>
        <v>42078.208333333328</v>
      </c>
      <c r="T566" s="8">
        <f t="shared" si="41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((E567/D567))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 t="shared" si="42"/>
        <v>53.99499443826474</v>
      </c>
      <c r="Q567" t="str">
        <f t="shared" si="43"/>
        <v>theater</v>
      </c>
      <c r="R567" t="str">
        <f t="shared" si="44"/>
        <v>plays</v>
      </c>
      <c r="S567" s="8">
        <f t="shared" si="40"/>
        <v>40862.25</v>
      </c>
      <c r="T567" s="8">
        <f t="shared" si="41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((E568/D568))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 t="shared" si="42"/>
        <v>111.45945945945945</v>
      </c>
      <c r="Q568" t="str">
        <f t="shared" si="43"/>
        <v>music</v>
      </c>
      <c r="R568" t="str">
        <f t="shared" si="44"/>
        <v>electric music</v>
      </c>
      <c r="S568" s="8">
        <f t="shared" si="40"/>
        <v>42424.25</v>
      </c>
      <c r="T568" s="8">
        <f t="shared" si="41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((E569/D569))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 t="shared" si="42"/>
        <v>60.922131147540981</v>
      </c>
      <c r="Q569" t="str">
        <f t="shared" si="43"/>
        <v>music</v>
      </c>
      <c r="R569" t="str">
        <f t="shared" si="44"/>
        <v>rock</v>
      </c>
      <c r="S569" s="8">
        <f t="shared" si="40"/>
        <v>41830.208333333336</v>
      </c>
      <c r="T569" s="8">
        <f t="shared" si="41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((E570/D570))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 t="shared" si="42"/>
        <v>26.0015444015444</v>
      </c>
      <c r="Q570" t="str">
        <f t="shared" si="43"/>
        <v>theater</v>
      </c>
      <c r="R570" t="str">
        <f t="shared" si="44"/>
        <v>plays</v>
      </c>
      <c r="S570" s="8">
        <f t="shared" si="40"/>
        <v>40374.208333333336</v>
      </c>
      <c r="T570" s="8">
        <f t="shared" si="41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((E571/D571))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 t="shared" si="42"/>
        <v>80.993208828522924</v>
      </c>
      <c r="Q571" t="str">
        <f t="shared" si="43"/>
        <v>film &amp; video</v>
      </c>
      <c r="R571" t="str">
        <f t="shared" si="44"/>
        <v>animation</v>
      </c>
      <c r="S571" s="8">
        <f t="shared" si="40"/>
        <v>40554.25</v>
      </c>
      <c r="T571" s="8">
        <f t="shared" si="41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((E572/D572))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 t="shared" si="42"/>
        <v>34.995963302752294</v>
      </c>
      <c r="Q572" t="str">
        <f t="shared" si="43"/>
        <v>music</v>
      </c>
      <c r="R572" t="str">
        <f t="shared" si="44"/>
        <v>rock</v>
      </c>
      <c r="S572" s="8">
        <f t="shared" si="40"/>
        <v>41993.25</v>
      </c>
      <c r="T572" s="8">
        <f t="shared" si="41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((E573/D573))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 t="shared" si="42"/>
        <v>94.142857142857139</v>
      </c>
      <c r="Q573" t="str">
        <f t="shared" si="43"/>
        <v>film &amp; video</v>
      </c>
      <c r="R573" t="str">
        <f t="shared" si="44"/>
        <v>shorts</v>
      </c>
      <c r="S573" s="8">
        <f t="shared" si="40"/>
        <v>42174.208333333328</v>
      </c>
      <c r="T573" s="8">
        <f t="shared" si="41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((E574/D574))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 t="shared" si="42"/>
        <v>52.085106382978722</v>
      </c>
      <c r="Q574" t="str">
        <f t="shared" si="43"/>
        <v>music</v>
      </c>
      <c r="R574" t="str">
        <f t="shared" si="44"/>
        <v>rock</v>
      </c>
      <c r="S574" s="8">
        <f t="shared" si="40"/>
        <v>42275.208333333328</v>
      </c>
      <c r="T574" s="8">
        <f t="shared" si="41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((E575/D575))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 t="shared" si="42"/>
        <v>24.986666666666668</v>
      </c>
      <c r="Q575" t="str">
        <f t="shared" si="43"/>
        <v>journalism</v>
      </c>
      <c r="R575" t="str">
        <f t="shared" si="44"/>
        <v>audio</v>
      </c>
      <c r="S575" s="8">
        <f t="shared" si="40"/>
        <v>41761.208333333336</v>
      </c>
      <c r="T575" s="8">
        <f t="shared" si="41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((E576/D576))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 t="shared" si="42"/>
        <v>69.215277777777771</v>
      </c>
      <c r="Q576" t="str">
        <f t="shared" si="43"/>
        <v>food</v>
      </c>
      <c r="R576" t="str">
        <f t="shared" si="44"/>
        <v>food trucks</v>
      </c>
      <c r="S576" s="8">
        <f t="shared" si="40"/>
        <v>43806.25</v>
      </c>
      <c r="T576" s="8">
        <f t="shared" si="41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((E577/D577))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 t="shared" si="42"/>
        <v>93.944444444444443</v>
      </c>
      <c r="Q577" t="str">
        <f t="shared" si="43"/>
        <v>theater</v>
      </c>
      <c r="R577" t="str">
        <f t="shared" si="44"/>
        <v>plays</v>
      </c>
      <c r="S577" s="8">
        <f t="shared" si="40"/>
        <v>41779.208333333336</v>
      </c>
      <c r="T577" s="8">
        <f t="shared" si="41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((E578/D578))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 t="shared" si="42"/>
        <v>98.40625</v>
      </c>
      <c r="Q578" t="str">
        <f t="shared" si="43"/>
        <v>theater</v>
      </c>
      <c r="R578" t="str">
        <f t="shared" si="44"/>
        <v>plays</v>
      </c>
      <c r="S578" s="8">
        <f t="shared" si="40"/>
        <v>43040.208333333328</v>
      </c>
      <c r="T578" s="8">
        <f t="shared" si="41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((E579/D579))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 t="shared" si="42"/>
        <v>41.783783783783782</v>
      </c>
      <c r="Q579" t="str">
        <f t="shared" si="43"/>
        <v>music</v>
      </c>
      <c r="R579" t="str">
        <f t="shared" si="44"/>
        <v>jazz</v>
      </c>
      <c r="S579" s="8">
        <f t="shared" ref="S579:S642" si="45">(((K579/60)/60)/24)+DATE(1970,1,1)</f>
        <v>40613.25</v>
      </c>
      <c r="T579" s="8">
        <f t="shared" ref="T579:T642" si="46">(((L579/60)/60)/24)+DATE(1970,1,1)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((E580/D580))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 t="shared" ref="P580:P643" si="47">E580/H580</f>
        <v>65.991836734693877</v>
      </c>
      <c r="Q580" t="str">
        <f t="shared" ref="Q580:Q643" si="48">LEFT($O580,SEARCH("/",$O580)-1)</f>
        <v>film &amp; video</v>
      </c>
      <c r="R580" t="str">
        <f t="shared" ref="R580:R643" si="49">RIGHT($O580,LEN($O580)-SEARCH("/",$O580))</f>
        <v>science fiction</v>
      </c>
      <c r="S580" s="8">
        <f t="shared" si="45"/>
        <v>40878.25</v>
      </c>
      <c r="T580" s="8">
        <f t="shared" si="46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((E581/D581))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 t="shared" si="47"/>
        <v>72.05747126436782</v>
      </c>
      <c r="Q581" t="str">
        <f t="shared" si="48"/>
        <v>music</v>
      </c>
      <c r="R581" t="str">
        <f t="shared" si="49"/>
        <v>jazz</v>
      </c>
      <c r="S581" s="8">
        <f t="shared" si="45"/>
        <v>40762.208333333336</v>
      </c>
      <c r="T581" s="8">
        <f t="shared" si="46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((E582/D582))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 t="shared" si="47"/>
        <v>48.003209242618745</v>
      </c>
      <c r="Q582" t="str">
        <f t="shared" si="48"/>
        <v>theater</v>
      </c>
      <c r="R582" t="str">
        <f t="shared" si="49"/>
        <v>plays</v>
      </c>
      <c r="S582" s="8">
        <f t="shared" si="45"/>
        <v>41696.25</v>
      </c>
      <c r="T582" s="8">
        <f t="shared" si="46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((E583/D583))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 t="shared" si="47"/>
        <v>54.098591549295776</v>
      </c>
      <c r="Q583" t="str">
        <f t="shared" si="48"/>
        <v>technology</v>
      </c>
      <c r="R583" t="str">
        <f t="shared" si="49"/>
        <v>web</v>
      </c>
      <c r="S583" s="8">
        <f t="shared" si="45"/>
        <v>40662.208333333336</v>
      </c>
      <c r="T583" s="8">
        <f t="shared" si="46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((E584/D584))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 t="shared" si="47"/>
        <v>107.88095238095238</v>
      </c>
      <c r="Q584" t="str">
        <f t="shared" si="48"/>
        <v>games</v>
      </c>
      <c r="R584" t="str">
        <f t="shared" si="49"/>
        <v>video games</v>
      </c>
      <c r="S584" s="8">
        <f t="shared" si="45"/>
        <v>42165.208333333328</v>
      </c>
      <c r="T584" s="8">
        <f t="shared" si="46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((E585/D585))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 t="shared" si="47"/>
        <v>67.034103410341032</v>
      </c>
      <c r="Q585" t="str">
        <f t="shared" si="48"/>
        <v>film &amp; video</v>
      </c>
      <c r="R585" t="str">
        <f t="shared" si="49"/>
        <v>documentary</v>
      </c>
      <c r="S585" s="8">
        <f t="shared" si="45"/>
        <v>40959.25</v>
      </c>
      <c r="T585" s="8">
        <f t="shared" si="46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((E586/D586))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 t="shared" si="47"/>
        <v>64.01425914445133</v>
      </c>
      <c r="Q586" t="str">
        <f t="shared" si="48"/>
        <v>technology</v>
      </c>
      <c r="R586" t="str">
        <f t="shared" si="49"/>
        <v>web</v>
      </c>
      <c r="S586" s="8">
        <f t="shared" si="45"/>
        <v>41024.208333333336</v>
      </c>
      <c r="T586" s="8">
        <f t="shared" si="46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((E587/D587))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 t="shared" si="47"/>
        <v>96.066176470588232</v>
      </c>
      <c r="Q587" t="str">
        <f t="shared" si="48"/>
        <v>publishing</v>
      </c>
      <c r="R587" t="str">
        <f t="shared" si="49"/>
        <v>translations</v>
      </c>
      <c r="S587" s="8">
        <f t="shared" si="45"/>
        <v>40255.208333333336</v>
      </c>
      <c r="T587" s="8">
        <f t="shared" si="46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((E588/D588))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 t="shared" si="47"/>
        <v>51.184615384615384</v>
      </c>
      <c r="Q588" t="str">
        <f t="shared" si="48"/>
        <v>music</v>
      </c>
      <c r="R588" t="str">
        <f t="shared" si="49"/>
        <v>rock</v>
      </c>
      <c r="S588" s="8">
        <f t="shared" si="45"/>
        <v>40499.25</v>
      </c>
      <c r="T588" s="8">
        <f t="shared" si="46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((E589/D589))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 t="shared" si="47"/>
        <v>43.92307692307692</v>
      </c>
      <c r="Q589" t="str">
        <f t="shared" si="48"/>
        <v>food</v>
      </c>
      <c r="R589" t="str">
        <f t="shared" si="49"/>
        <v>food trucks</v>
      </c>
      <c r="S589" s="8">
        <f t="shared" si="45"/>
        <v>43484.25</v>
      </c>
      <c r="T589" s="8">
        <f t="shared" si="46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((E590/D590))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 t="shared" si="47"/>
        <v>91.021198830409361</v>
      </c>
      <c r="Q590" t="str">
        <f t="shared" si="48"/>
        <v>theater</v>
      </c>
      <c r="R590" t="str">
        <f t="shared" si="49"/>
        <v>plays</v>
      </c>
      <c r="S590" s="8">
        <f t="shared" si="45"/>
        <v>40262.208333333336</v>
      </c>
      <c r="T590" s="8">
        <f t="shared" si="46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((E591/D591))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 t="shared" si="47"/>
        <v>50.127450980392155</v>
      </c>
      <c r="Q591" t="str">
        <f t="shared" si="48"/>
        <v>film &amp; video</v>
      </c>
      <c r="R591" t="str">
        <f t="shared" si="49"/>
        <v>documentary</v>
      </c>
      <c r="S591" s="8">
        <f t="shared" si="45"/>
        <v>42190.208333333328</v>
      </c>
      <c r="T591" s="8">
        <f t="shared" si="46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((E592/D592))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 t="shared" si="47"/>
        <v>67.720930232558146</v>
      </c>
      <c r="Q592" t="str">
        <f t="shared" si="48"/>
        <v>publishing</v>
      </c>
      <c r="R592" t="str">
        <f t="shared" si="49"/>
        <v>radio &amp; podcasts</v>
      </c>
      <c r="S592" s="8">
        <f t="shared" si="45"/>
        <v>41994.25</v>
      </c>
      <c r="T592" s="8">
        <f t="shared" si="46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((E593/D593))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 t="shared" si="47"/>
        <v>61.03921568627451</v>
      </c>
      <c r="Q593" t="str">
        <f t="shared" si="48"/>
        <v>games</v>
      </c>
      <c r="R593" t="str">
        <f t="shared" si="49"/>
        <v>video games</v>
      </c>
      <c r="S593" s="8">
        <f t="shared" si="45"/>
        <v>40373.208333333336</v>
      </c>
      <c r="T593" s="8">
        <f t="shared" si="46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((E594/D594))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 t="shared" si="47"/>
        <v>80.011857707509876</v>
      </c>
      <c r="Q594" t="str">
        <f t="shared" si="48"/>
        <v>theater</v>
      </c>
      <c r="R594" t="str">
        <f t="shared" si="49"/>
        <v>plays</v>
      </c>
      <c r="S594" s="8">
        <f t="shared" si="45"/>
        <v>41789.208333333336</v>
      </c>
      <c r="T594" s="8">
        <f t="shared" si="46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((E595/D595))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 t="shared" si="47"/>
        <v>47.001497753369947</v>
      </c>
      <c r="Q595" t="str">
        <f t="shared" si="48"/>
        <v>film &amp; video</v>
      </c>
      <c r="R595" t="str">
        <f t="shared" si="49"/>
        <v>animation</v>
      </c>
      <c r="S595" s="8">
        <f t="shared" si="45"/>
        <v>41724.208333333336</v>
      </c>
      <c r="T595" s="8">
        <f t="shared" si="46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((E596/D596))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 t="shared" si="47"/>
        <v>71.127388535031841</v>
      </c>
      <c r="Q596" t="str">
        <f t="shared" si="48"/>
        <v>theater</v>
      </c>
      <c r="R596" t="str">
        <f t="shared" si="49"/>
        <v>plays</v>
      </c>
      <c r="S596" s="8">
        <f t="shared" si="45"/>
        <v>42548.208333333328</v>
      </c>
      <c r="T596" s="8">
        <f t="shared" si="46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((E597/D597))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 t="shared" si="47"/>
        <v>89.99079189686924</v>
      </c>
      <c r="Q597" t="str">
        <f t="shared" si="48"/>
        <v>theater</v>
      </c>
      <c r="R597" t="str">
        <f t="shared" si="49"/>
        <v>plays</v>
      </c>
      <c r="S597" s="8">
        <f t="shared" si="45"/>
        <v>40253.208333333336</v>
      </c>
      <c r="T597" s="8">
        <f t="shared" si="46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((E598/D598))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 t="shared" si="47"/>
        <v>43.032786885245905</v>
      </c>
      <c r="Q598" t="str">
        <f t="shared" si="48"/>
        <v>film &amp; video</v>
      </c>
      <c r="R598" t="str">
        <f t="shared" si="49"/>
        <v>drama</v>
      </c>
      <c r="S598" s="8">
        <f t="shared" si="45"/>
        <v>42434.25</v>
      </c>
      <c r="T598" s="8">
        <f t="shared" si="46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((E599/D599))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 t="shared" si="47"/>
        <v>67.997714808043881</v>
      </c>
      <c r="Q599" t="str">
        <f t="shared" si="48"/>
        <v>theater</v>
      </c>
      <c r="R599" t="str">
        <f t="shared" si="49"/>
        <v>plays</v>
      </c>
      <c r="S599" s="8">
        <f t="shared" si="45"/>
        <v>43786.25</v>
      </c>
      <c r="T599" s="8">
        <f t="shared" si="46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((E600/D600))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 t="shared" si="47"/>
        <v>73.004566210045667</v>
      </c>
      <c r="Q600" t="str">
        <f t="shared" si="48"/>
        <v>music</v>
      </c>
      <c r="R600" t="str">
        <f t="shared" si="49"/>
        <v>rock</v>
      </c>
      <c r="S600" s="8">
        <f t="shared" si="45"/>
        <v>40344.208333333336</v>
      </c>
      <c r="T600" s="8">
        <f t="shared" si="46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((E601/D601))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 t="shared" si="47"/>
        <v>62.341463414634148</v>
      </c>
      <c r="Q601" t="str">
        <f t="shared" si="48"/>
        <v>film &amp; video</v>
      </c>
      <c r="R601" t="str">
        <f t="shared" si="49"/>
        <v>documentary</v>
      </c>
      <c r="S601" s="8">
        <f t="shared" si="45"/>
        <v>42047.25</v>
      </c>
      <c r="T601" s="8">
        <f t="shared" si="46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((E602/D602))</f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 t="shared" si="47"/>
        <v>5</v>
      </c>
      <c r="Q602" t="str">
        <f t="shared" si="48"/>
        <v>food</v>
      </c>
      <c r="R602" t="str">
        <f t="shared" si="49"/>
        <v>food trucks</v>
      </c>
      <c r="S602" s="8">
        <f t="shared" si="45"/>
        <v>41485.208333333336</v>
      </c>
      <c r="T602" s="8">
        <f t="shared" si="46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((E603/D603))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 t="shared" si="47"/>
        <v>67.103092783505161</v>
      </c>
      <c r="Q603" t="str">
        <f t="shared" si="48"/>
        <v>technology</v>
      </c>
      <c r="R603" t="str">
        <f t="shared" si="49"/>
        <v>wearables</v>
      </c>
      <c r="S603" s="8">
        <f t="shared" si="45"/>
        <v>41789.208333333336</v>
      </c>
      <c r="T603" s="8">
        <f t="shared" si="46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((E604/D604))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 t="shared" si="47"/>
        <v>79.978947368421046</v>
      </c>
      <c r="Q604" t="str">
        <f t="shared" si="48"/>
        <v>theater</v>
      </c>
      <c r="R604" t="str">
        <f t="shared" si="49"/>
        <v>plays</v>
      </c>
      <c r="S604" s="8">
        <f t="shared" si="45"/>
        <v>42160.208333333328</v>
      </c>
      <c r="T604" s="8">
        <f t="shared" si="46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((E605/D605))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 t="shared" si="47"/>
        <v>62.176470588235297</v>
      </c>
      <c r="Q605" t="str">
        <f t="shared" si="48"/>
        <v>theater</v>
      </c>
      <c r="R605" t="str">
        <f t="shared" si="49"/>
        <v>plays</v>
      </c>
      <c r="S605" s="8">
        <f t="shared" si="45"/>
        <v>43573.208333333328</v>
      </c>
      <c r="T605" s="8">
        <f t="shared" si="46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((E606/D606))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 t="shared" si="47"/>
        <v>53.005950297514879</v>
      </c>
      <c r="Q606" t="str">
        <f t="shared" si="48"/>
        <v>theater</v>
      </c>
      <c r="R606" t="str">
        <f t="shared" si="49"/>
        <v>plays</v>
      </c>
      <c r="S606" s="8">
        <f t="shared" si="45"/>
        <v>40565.25</v>
      </c>
      <c r="T606" s="8">
        <f t="shared" si="46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((E607/D607))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 t="shared" si="47"/>
        <v>57.738317757009348</v>
      </c>
      <c r="Q607" t="str">
        <f t="shared" si="48"/>
        <v>publishing</v>
      </c>
      <c r="R607" t="str">
        <f t="shared" si="49"/>
        <v>nonfiction</v>
      </c>
      <c r="S607" s="8">
        <f t="shared" si="45"/>
        <v>42280.208333333328</v>
      </c>
      <c r="T607" s="8">
        <f t="shared" si="46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((E608/D608))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 t="shared" si="47"/>
        <v>40.03125</v>
      </c>
      <c r="Q608" t="str">
        <f t="shared" si="48"/>
        <v>music</v>
      </c>
      <c r="R608" t="str">
        <f t="shared" si="49"/>
        <v>rock</v>
      </c>
      <c r="S608" s="8">
        <f t="shared" si="45"/>
        <v>42436.25</v>
      </c>
      <c r="T608" s="8">
        <f t="shared" si="46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((E609/D609))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 t="shared" si="47"/>
        <v>81.016591928251117</v>
      </c>
      <c r="Q609" t="str">
        <f t="shared" si="48"/>
        <v>food</v>
      </c>
      <c r="R609" t="str">
        <f t="shared" si="49"/>
        <v>food trucks</v>
      </c>
      <c r="S609" s="8">
        <f t="shared" si="45"/>
        <v>41721.208333333336</v>
      </c>
      <c r="T609" s="8">
        <f t="shared" si="46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((E610/D610))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 t="shared" si="47"/>
        <v>35.047468354430379</v>
      </c>
      <c r="Q610" t="str">
        <f t="shared" si="48"/>
        <v>music</v>
      </c>
      <c r="R610" t="str">
        <f t="shared" si="49"/>
        <v>jazz</v>
      </c>
      <c r="S610" s="8">
        <f t="shared" si="45"/>
        <v>43530.25</v>
      </c>
      <c r="T610" s="8">
        <f t="shared" si="46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((E611/D611))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 t="shared" si="47"/>
        <v>102.92307692307692</v>
      </c>
      <c r="Q611" t="str">
        <f t="shared" si="48"/>
        <v>film &amp; video</v>
      </c>
      <c r="R611" t="str">
        <f t="shared" si="49"/>
        <v>science fiction</v>
      </c>
      <c r="S611" s="8">
        <f t="shared" si="45"/>
        <v>43481.25</v>
      </c>
      <c r="T611" s="8">
        <f t="shared" si="46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((E612/D612))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 t="shared" si="47"/>
        <v>27.998126756166094</v>
      </c>
      <c r="Q612" t="str">
        <f t="shared" si="48"/>
        <v>theater</v>
      </c>
      <c r="R612" t="str">
        <f t="shared" si="49"/>
        <v>plays</v>
      </c>
      <c r="S612" s="8">
        <f t="shared" si="45"/>
        <v>41259.25</v>
      </c>
      <c r="T612" s="8">
        <f t="shared" si="46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((E613/D613))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 t="shared" si="47"/>
        <v>75.733333333333334</v>
      </c>
      <c r="Q613" t="str">
        <f t="shared" si="48"/>
        <v>theater</v>
      </c>
      <c r="R613" t="str">
        <f t="shared" si="49"/>
        <v>plays</v>
      </c>
      <c r="S613" s="8">
        <f t="shared" si="45"/>
        <v>41480.208333333336</v>
      </c>
      <c r="T613" s="8">
        <f t="shared" si="46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((E614/D614))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 t="shared" si="47"/>
        <v>45.026041666666664</v>
      </c>
      <c r="Q614" t="str">
        <f t="shared" si="48"/>
        <v>music</v>
      </c>
      <c r="R614" t="str">
        <f t="shared" si="49"/>
        <v>electric music</v>
      </c>
      <c r="S614" s="8">
        <f t="shared" si="45"/>
        <v>40474.208333333336</v>
      </c>
      <c r="T614" s="8">
        <f t="shared" si="46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((E615/D615))</f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 t="shared" si="47"/>
        <v>73.615384615384613</v>
      </c>
      <c r="Q615" t="str">
        <f t="shared" si="48"/>
        <v>theater</v>
      </c>
      <c r="R615" t="str">
        <f t="shared" si="49"/>
        <v>plays</v>
      </c>
      <c r="S615" s="8">
        <f t="shared" si="45"/>
        <v>42973.208333333328</v>
      </c>
      <c r="T615" s="8">
        <f t="shared" si="46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((E616/D616))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 t="shared" si="47"/>
        <v>56.991701244813278</v>
      </c>
      <c r="Q616" t="str">
        <f t="shared" si="48"/>
        <v>theater</v>
      </c>
      <c r="R616" t="str">
        <f t="shared" si="49"/>
        <v>plays</v>
      </c>
      <c r="S616" s="8">
        <f t="shared" si="45"/>
        <v>42746.25</v>
      </c>
      <c r="T616" s="8">
        <f t="shared" si="46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((E617/D617))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 t="shared" si="47"/>
        <v>85.223529411764702</v>
      </c>
      <c r="Q617" t="str">
        <f t="shared" si="48"/>
        <v>theater</v>
      </c>
      <c r="R617" t="str">
        <f t="shared" si="49"/>
        <v>plays</v>
      </c>
      <c r="S617" s="8">
        <f t="shared" si="45"/>
        <v>42489.208333333328</v>
      </c>
      <c r="T617" s="8">
        <f t="shared" si="46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((E618/D618))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 t="shared" si="47"/>
        <v>50.962184873949582</v>
      </c>
      <c r="Q618" t="str">
        <f t="shared" si="48"/>
        <v>music</v>
      </c>
      <c r="R618" t="str">
        <f t="shared" si="49"/>
        <v>indie rock</v>
      </c>
      <c r="S618" s="8">
        <f t="shared" si="45"/>
        <v>41537.208333333336</v>
      </c>
      <c r="T618" s="8">
        <f t="shared" si="46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((E619/D619))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 t="shared" si="47"/>
        <v>63.563636363636363</v>
      </c>
      <c r="Q619" t="str">
        <f t="shared" si="48"/>
        <v>theater</v>
      </c>
      <c r="R619" t="str">
        <f t="shared" si="49"/>
        <v>plays</v>
      </c>
      <c r="S619" s="8">
        <f t="shared" si="45"/>
        <v>41794.208333333336</v>
      </c>
      <c r="T619" s="8">
        <f t="shared" si="46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((E620/D620))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 t="shared" si="47"/>
        <v>80.999165275459092</v>
      </c>
      <c r="Q620" t="str">
        <f t="shared" si="48"/>
        <v>publishing</v>
      </c>
      <c r="R620" t="str">
        <f t="shared" si="49"/>
        <v>nonfiction</v>
      </c>
      <c r="S620" s="8">
        <f t="shared" si="45"/>
        <v>41396.208333333336</v>
      </c>
      <c r="T620" s="8">
        <f t="shared" si="46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((E621/D621))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 t="shared" si="47"/>
        <v>86.044753086419746</v>
      </c>
      <c r="Q621" t="str">
        <f t="shared" si="48"/>
        <v>theater</v>
      </c>
      <c r="R621" t="str">
        <f t="shared" si="49"/>
        <v>plays</v>
      </c>
      <c r="S621" s="8">
        <f t="shared" si="45"/>
        <v>40669.208333333336</v>
      </c>
      <c r="T621" s="8">
        <f t="shared" si="46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((E622/D622))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 t="shared" si="47"/>
        <v>90.0390625</v>
      </c>
      <c r="Q622" t="str">
        <f t="shared" si="48"/>
        <v>photography</v>
      </c>
      <c r="R622" t="str">
        <f t="shared" si="49"/>
        <v>photography books</v>
      </c>
      <c r="S622" s="8">
        <f t="shared" si="45"/>
        <v>42559.208333333328</v>
      </c>
      <c r="T622" s="8">
        <f t="shared" si="46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((E623/D623))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 t="shared" si="47"/>
        <v>74.006063432835816</v>
      </c>
      <c r="Q623" t="str">
        <f t="shared" si="48"/>
        <v>theater</v>
      </c>
      <c r="R623" t="str">
        <f t="shared" si="49"/>
        <v>plays</v>
      </c>
      <c r="S623" s="8">
        <f t="shared" si="45"/>
        <v>42626.208333333328</v>
      </c>
      <c r="T623" s="8">
        <f t="shared" si="46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((E624/D624))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 t="shared" si="47"/>
        <v>92.4375</v>
      </c>
      <c r="Q624" t="str">
        <f t="shared" si="48"/>
        <v>music</v>
      </c>
      <c r="R624" t="str">
        <f t="shared" si="49"/>
        <v>indie rock</v>
      </c>
      <c r="S624" s="8">
        <f t="shared" si="45"/>
        <v>43205.208333333328</v>
      </c>
      <c r="T624" s="8">
        <f t="shared" si="46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((E625/D625))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 t="shared" si="47"/>
        <v>55.999257333828446</v>
      </c>
      <c r="Q625" t="str">
        <f t="shared" si="48"/>
        <v>theater</v>
      </c>
      <c r="R625" t="str">
        <f t="shared" si="49"/>
        <v>plays</v>
      </c>
      <c r="S625" s="8">
        <f t="shared" si="45"/>
        <v>42201.208333333328</v>
      </c>
      <c r="T625" s="8">
        <f t="shared" si="46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((E626/D626))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 t="shared" si="47"/>
        <v>32.983796296296298</v>
      </c>
      <c r="Q626" t="str">
        <f t="shared" si="48"/>
        <v>photography</v>
      </c>
      <c r="R626" t="str">
        <f t="shared" si="49"/>
        <v>photography books</v>
      </c>
      <c r="S626" s="8">
        <f t="shared" si="45"/>
        <v>42029.25</v>
      </c>
      <c r="T626" s="8">
        <f t="shared" si="46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((E627/D627))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 t="shared" si="47"/>
        <v>93.596774193548384</v>
      </c>
      <c r="Q627" t="str">
        <f t="shared" si="48"/>
        <v>theater</v>
      </c>
      <c r="R627" t="str">
        <f t="shared" si="49"/>
        <v>plays</v>
      </c>
      <c r="S627" s="8">
        <f t="shared" si="45"/>
        <v>43857.25</v>
      </c>
      <c r="T627" s="8">
        <f t="shared" si="46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((E628/D628))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 t="shared" si="47"/>
        <v>69.867724867724874</v>
      </c>
      <c r="Q628" t="str">
        <f t="shared" si="48"/>
        <v>theater</v>
      </c>
      <c r="R628" t="str">
        <f t="shared" si="49"/>
        <v>plays</v>
      </c>
      <c r="S628" s="8">
        <f t="shared" si="45"/>
        <v>40449.208333333336</v>
      </c>
      <c r="T628" s="8">
        <f t="shared" si="46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((E629/D629))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 t="shared" si="47"/>
        <v>72.129870129870127</v>
      </c>
      <c r="Q629" t="str">
        <f t="shared" si="48"/>
        <v>food</v>
      </c>
      <c r="R629" t="str">
        <f t="shared" si="49"/>
        <v>food trucks</v>
      </c>
      <c r="S629" s="8">
        <f t="shared" si="45"/>
        <v>40345.208333333336</v>
      </c>
      <c r="T629" s="8">
        <f t="shared" si="46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((E630/D630))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 t="shared" si="47"/>
        <v>30.041666666666668</v>
      </c>
      <c r="Q630" t="str">
        <f t="shared" si="48"/>
        <v>music</v>
      </c>
      <c r="R630" t="str">
        <f t="shared" si="49"/>
        <v>indie rock</v>
      </c>
      <c r="S630" s="8">
        <f t="shared" si="45"/>
        <v>40455.208333333336</v>
      </c>
      <c r="T630" s="8">
        <f t="shared" si="46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((E631/D631))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 t="shared" si="47"/>
        <v>73.968000000000004</v>
      </c>
      <c r="Q631" t="str">
        <f t="shared" si="48"/>
        <v>theater</v>
      </c>
      <c r="R631" t="str">
        <f t="shared" si="49"/>
        <v>plays</v>
      </c>
      <c r="S631" s="8">
        <f t="shared" si="45"/>
        <v>42557.208333333328</v>
      </c>
      <c r="T631" s="8">
        <f t="shared" si="46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((E632/D632))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 t="shared" si="47"/>
        <v>68.65517241379311</v>
      </c>
      <c r="Q632" t="str">
        <f t="shared" si="48"/>
        <v>theater</v>
      </c>
      <c r="R632" t="str">
        <f t="shared" si="49"/>
        <v>plays</v>
      </c>
      <c r="S632" s="8">
        <f t="shared" si="45"/>
        <v>43586.208333333328</v>
      </c>
      <c r="T632" s="8">
        <f t="shared" si="46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((E633/D633))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 t="shared" si="47"/>
        <v>59.992164544564154</v>
      </c>
      <c r="Q633" t="str">
        <f t="shared" si="48"/>
        <v>theater</v>
      </c>
      <c r="R633" t="str">
        <f t="shared" si="49"/>
        <v>plays</v>
      </c>
      <c r="S633" s="8">
        <f t="shared" si="45"/>
        <v>43550.208333333328</v>
      </c>
      <c r="T633" s="8">
        <f t="shared" si="46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((E634/D634))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 t="shared" si="47"/>
        <v>111.15827338129496</v>
      </c>
      <c r="Q634" t="str">
        <f t="shared" si="48"/>
        <v>theater</v>
      </c>
      <c r="R634" t="str">
        <f t="shared" si="49"/>
        <v>plays</v>
      </c>
      <c r="S634" s="8">
        <f t="shared" si="45"/>
        <v>41945.208333333336</v>
      </c>
      <c r="T634" s="8">
        <f t="shared" si="46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((E635/D635))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 t="shared" si="47"/>
        <v>53.038095238095238</v>
      </c>
      <c r="Q635" t="str">
        <f t="shared" si="48"/>
        <v>film &amp; video</v>
      </c>
      <c r="R635" t="str">
        <f t="shared" si="49"/>
        <v>animation</v>
      </c>
      <c r="S635" s="8">
        <f t="shared" si="45"/>
        <v>42315.25</v>
      </c>
      <c r="T635" s="8">
        <f t="shared" si="46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((E636/D636))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 t="shared" si="47"/>
        <v>55.985524728588658</v>
      </c>
      <c r="Q636" t="str">
        <f t="shared" si="48"/>
        <v>film &amp; video</v>
      </c>
      <c r="R636" t="str">
        <f t="shared" si="49"/>
        <v>television</v>
      </c>
      <c r="S636" s="8">
        <f t="shared" si="45"/>
        <v>42819.208333333328</v>
      </c>
      <c r="T636" s="8">
        <f t="shared" si="46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((E637/D637))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 t="shared" si="47"/>
        <v>69.986760812003524</v>
      </c>
      <c r="Q637" t="str">
        <f t="shared" si="48"/>
        <v>film &amp; video</v>
      </c>
      <c r="R637" t="str">
        <f t="shared" si="49"/>
        <v>television</v>
      </c>
      <c r="S637" s="8">
        <f t="shared" si="45"/>
        <v>41314.25</v>
      </c>
      <c r="T637" s="8">
        <f t="shared" si="46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((E638/D638))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 t="shared" si="47"/>
        <v>48.998079877112133</v>
      </c>
      <c r="Q638" t="str">
        <f t="shared" si="48"/>
        <v>film &amp; video</v>
      </c>
      <c r="R638" t="str">
        <f t="shared" si="49"/>
        <v>animation</v>
      </c>
      <c r="S638" s="8">
        <f t="shared" si="45"/>
        <v>40926.25</v>
      </c>
      <c r="T638" s="8">
        <f t="shared" si="46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((E639/D639))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 t="shared" si="47"/>
        <v>103.84615384615384</v>
      </c>
      <c r="Q639" t="str">
        <f t="shared" si="48"/>
        <v>theater</v>
      </c>
      <c r="R639" t="str">
        <f t="shared" si="49"/>
        <v>plays</v>
      </c>
      <c r="S639" s="8">
        <f t="shared" si="45"/>
        <v>42688.25</v>
      </c>
      <c r="T639" s="8">
        <f t="shared" si="46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((E640/D640))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 t="shared" si="47"/>
        <v>99.127659574468083</v>
      </c>
      <c r="Q640" t="str">
        <f t="shared" si="48"/>
        <v>theater</v>
      </c>
      <c r="R640" t="str">
        <f t="shared" si="49"/>
        <v>plays</v>
      </c>
      <c r="S640" s="8">
        <f t="shared" si="45"/>
        <v>40386.208333333336</v>
      </c>
      <c r="T640" s="8">
        <f t="shared" si="46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((E641/D641))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 t="shared" si="47"/>
        <v>107.37777777777778</v>
      </c>
      <c r="Q641" t="str">
        <f t="shared" si="48"/>
        <v>film &amp; video</v>
      </c>
      <c r="R641" t="str">
        <f t="shared" si="49"/>
        <v>drama</v>
      </c>
      <c r="S641" s="8">
        <f t="shared" si="45"/>
        <v>43309.208333333328</v>
      </c>
      <c r="T641" s="8">
        <f t="shared" si="46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((E642/D642))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 t="shared" si="47"/>
        <v>76.922178988326849</v>
      </c>
      <c r="Q642" t="str">
        <f t="shared" si="48"/>
        <v>theater</v>
      </c>
      <c r="R642" t="str">
        <f t="shared" si="49"/>
        <v>plays</v>
      </c>
      <c r="S642" s="8">
        <f t="shared" si="45"/>
        <v>42387.25</v>
      </c>
      <c r="T642" s="8">
        <f t="shared" si="46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((E643/D643))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 t="shared" si="47"/>
        <v>58.128865979381445</v>
      </c>
      <c r="Q643" t="str">
        <f t="shared" si="48"/>
        <v>theater</v>
      </c>
      <c r="R643" t="str">
        <f t="shared" si="49"/>
        <v>plays</v>
      </c>
      <c r="S643" s="8">
        <f t="shared" ref="S643:S706" si="50">(((K643/60)/60)/24)+DATE(1970,1,1)</f>
        <v>42786.25</v>
      </c>
      <c r="T643" s="8">
        <f t="shared" ref="T643:T706" si="51">(((L643/60)/60)/24)+DATE(1970,1,1)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((E644/D644))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 t="shared" ref="P644:P707" si="52">E644/H644</f>
        <v>103.73643410852713</v>
      </c>
      <c r="Q644" t="str">
        <f t="shared" ref="Q644:Q707" si="53">LEFT($O644,SEARCH("/",$O644)-1)</f>
        <v>technology</v>
      </c>
      <c r="R644" t="str">
        <f t="shared" ref="R644:R707" si="54">RIGHT($O644,LEN($O644)-SEARCH("/",$O644))</f>
        <v>wearables</v>
      </c>
      <c r="S644" s="8">
        <f t="shared" si="50"/>
        <v>43451.25</v>
      </c>
      <c r="T644" s="8">
        <f t="shared" si="51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((E645/D645))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 t="shared" si="52"/>
        <v>87.962666666666664</v>
      </c>
      <c r="Q645" t="str">
        <f t="shared" si="53"/>
        <v>theater</v>
      </c>
      <c r="R645" t="str">
        <f t="shared" si="54"/>
        <v>plays</v>
      </c>
      <c r="S645" s="8">
        <f t="shared" si="50"/>
        <v>42795.25</v>
      </c>
      <c r="T645" s="8">
        <f t="shared" si="51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((E646/D646))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 t="shared" si="52"/>
        <v>28</v>
      </c>
      <c r="Q646" t="str">
        <f t="shared" si="53"/>
        <v>theater</v>
      </c>
      <c r="R646" t="str">
        <f t="shared" si="54"/>
        <v>plays</v>
      </c>
      <c r="S646" s="8">
        <f t="shared" si="50"/>
        <v>43452.25</v>
      </c>
      <c r="T646" s="8">
        <f t="shared" si="51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((E647/D647))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 t="shared" si="52"/>
        <v>37.999361294443261</v>
      </c>
      <c r="Q647" t="str">
        <f t="shared" si="53"/>
        <v>music</v>
      </c>
      <c r="R647" t="str">
        <f t="shared" si="54"/>
        <v>rock</v>
      </c>
      <c r="S647" s="8">
        <f t="shared" si="50"/>
        <v>43369.208333333328</v>
      </c>
      <c r="T647" s="8">
        <f t="shared" si="51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((E648/D648))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 t="shared" si="52"/>
        <v>29.999313893653515</v>
      </c>
      <c r="Q648" t="str">
        <f t="shared" si="53"/>
        <v>games</v>
      </c>
      <c r="R648" t="str">
        <f t="shared" si="54"/>
        <v>video games</v>
      </c>
      <c r="S648" s="8">
        <f t="shared" si="50"/>
        <v>41346.208333333336</v>
      </c>
      <c r="T648" s="8">
        <f t="shared" si="51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((E649/D649))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 t="shared" si="52"/>
        <v>103.5</v>
      </c>
      <c r="Q649" t="str">
        <f t="shared" si="53"/>
        <v>publishing</v>
      </c>
      <c r="R649" t="str">
        <f t="shared" si="54"/>
        <v>translations</v>
      </c>
      <c r="S649" s="8">
        <f t="shared" si="50"/>
        <v>43199.208333333328</v>
      </c>
      <c r="T649" s="8">
        <f t="shared" si="51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((E650/D650))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 t="shared" si="52"/>
        <v>85.994467496542185</v>
      </c>
      <c r="Q650" t="str">
        <f t="shared" si="53"/>
        <v>food</v>
      </c>
      <c r="R650" t="str">
        <f t="shared" si="54"/>
        <v>food trucks</v>
      </c>
      <c r="S650" s="8">
        <f t="shared" si="50"/>
        <v>42922.208333333328</v>
      </c>
      <c r="T650" s="8">
        <f t="shared" si="51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((E651/D651))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 t="shared" si="52"/>
        <v>98.011627906976742</v>
      </c>
      <c r="Q651" t="str">
        <f t="shared" si="53"/>
        <v>theater</v>
      </c>
      <c r="R651" t="str">
        <f t="shared" si="54"/>
        <v>plays</v>
      </c>
      <c r="S651" s="8">
        <f t="shared" si="50"/>
        <v>40471.208333333336</v>
      </c>
      <c r="T651" s="8">
        <f t="shared" si="51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((E652/D652))</f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 t="shared" si="52"/>
        <v>2</v>
      </c>
      <c r="Q652" t="str">
        <f t="shared" si="53"/>
        <v>music</v>
      </c>
      <c r="R652" t="str">
        <f t="shared" si="54"/>
        <v>jazz</v>
      </c>
      <c r="S652" s="8">
        <f t="shared" si="50"/>
        <v>41828.208333333336</v>
      </c>
      <c r="T652" s="8">
        <f t="shared" si="51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((E653/D653))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 t="shared" si="52"/>
        <v>44.994570837642193</v>
      </c>
      <c r="Q653" t="str">
        <f t="shared" si="53"/>
        <v>film &amp; video</v>
      </c>
      <c r="R653" t="str">
        <f t="shared" si="54"/>
        <v>shorts</v>
      </c>
      <c r="S653" s="8">
        <f t="shared" si="50"/>
        <v>41692.25</v>
      </c>
      <c r="T653" s="8">
        <f t="shared" si="51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((E654/D654))</f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 t="shared" si="52"/>
        <v>31.012224938875306</v>
      </c>
      <c r="Q654" t="str">
        <f t="shared" si="53"/>
        <v>technology</v>
      </c>
      <c r="R654" t="str">
        <f t="shared" si="54"/>
        <v>web</v>
      </c>
      <c r="S654" s="8">
        <f t="shared" si="50"/>
        <v>42587.208333333328</v>
      </c>
      <c r="T654" s="8">
        <f t="shared" si="51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((E655/D655))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 t="shared" si="52"/>
        <v>59.970085470085472</v>
      </c>
      <c r="Q655" t="str">
        <f t="shared" si="53"/>
        <v>technology</v>
      </c>
      <c r="R655" t="str">
        <f t="shared" si="54"/>
        <v>web</v>
      </c>
      <c r="S655" s="8">
        <f t="shared" si="50"/>
        <v>42468.208333333328</v>
      </c>
      <c r="T655" s="8">
        <f t="shared" si="51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((E656/D656))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 t="shared" si="52"/>
        <v>58.9973474801061</v>
      </c>
      <c r="Q656" t="str">
        <f t="shared" si="53"/>
        <v>music</v>
      </c>
      <c r="R656" t="str">
        <f t="shared" si="54"/>
        <v>metal</v>
      </c>
      <c r="S656" s="8">
        <f t="shared" si="50"/>
        <v>42240.208333333328</v>
      </c>
      <c r="T656" s="8">
        <f t="shared" si="51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((E657/D657))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 t="shared" si="52"/>
        <v>50.045454545454547</v>
      </c>
      <c r="Q657" t="str">
        <f t="shared" si="53"/>
        <v>photography</v>
      </c>
      <c r="R657" t="str">
        <f t="shared" si="54"/>
        <v>photography books</v>
      </c>
      <c r="S657" s="8">
        <f t="shared" si="50"/>
        <v>42796.25</v>
      </c>
      <c r="T657" s="8">
        <f t="shared" si="51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((E658/D658))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 t="shared" si="52"/>
        <v>98.966269841269835</v>
      </c>
      <c r="Q658" t="str">
        <f t="shared" si="53"/>
        <v>food</v>
      </c>
      <c r="R658" t="str">
        <f t="shared" si="54"/>
        <v>food trucks</v>
      </c>
      <c r="S658" s="8">
        <f t="shared" si="50"/>
        <v>43097.25</v>
      </c>
      <c r="T658" s="8">
        <f t="shared" si="51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((E659/D659))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 t="shared" si="52"/>
        <v>58.857142857142854</v>
      </c>
      <c r="Q659" t="str">
        <f t="shared" si="53"/>
        <v>film &amp; video</v>
      </c>
      <c r="R659" t="str">
        <f t="shared" si="54"/>
        <v>science fiction</v>
      </c>
      <c r="S659" s="8">
        <f t="shared" si="50"/>
        <v>43096.25</v>
      </c>
      <c r="T659" s="8">
        <f t="shared" si="51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((E660/D660))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 t="shared" si="52"/>
        <v>81.010256410256417</v>
      </c>
      <c r="Q660" t="str">
        <f t="shared" si="53"/>
        <v>music</v>
      </c>
      <c r="R660" t="str">
        <f t="shared" si="54"/>
        <v>rock</v>
      </c>
      <c r="S660" s="8">
        <f t="shared" si="50"/>
        <v>42246.208333333328</v>
      </c>
      <c r="T660" s="8">
        <f t="shared" si="51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((E661/D661))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 t="shared" si="52"/>
        <v>76.013333333333335</v>
      </c>
      <c r="Q661" t="str">
        <f t="shared" si="53"/>
        <v>film &amp; video</v>
      </c>
      <c r="R661" t="str">
        <f t="shared" si="54"/>
        <v>documentary</v>
      </c>
      <c r="S661" s="8">
        <f t="shared" si="50"/>
        <v>40570.25</v>
      </c>
      <c r="T661" s="8">
        <f t="shared" si="51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((E662/D662))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 t="shared" si="52"/>
        <v>96.597402597402592</v>
      </c>
      <c r="Q662" t="str">
        <f t="shared" si="53"/>
        <v>theater</v>
      </c>
      <c r="R662" t="str">
        <f t="shared" si="54"/>
        <v>plays</v>
      </c>
      <c r="S662" s="8">
        <f t="shared" si="50"/>
        <v>42237.208333333328</v>
      </c>
      <c r="T662" s="8">
        <f t="shared" si="51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((E663/D663))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 t="shared" si="52"/>
        <v>76.957446808510639</v>
      </c>
      <c r="Q663" t="str">
        <f t="shared" si="53"/>
        <v>music</v>
      </c>
      <c r="R663" t="str">
        <f t="shared" si="54"/>
        <v>jazz</v>
      </c>
      <c r="S663" s="8">
        <f t="shared" si="50"/>
        <v>40996.208333333336</v>
      </c>
      <c r="T663" s="8">
        <f t="shared" si="51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((E664/D664))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 t="shared" si="52"/>
        <v>67.984732824427482</v>
      </c>
      <c r="Q664" t="str">
        <f t="shared" si="53"/>
        <v>theater</v>
      </c>
      <c r="R664" t="str">
        <f t="shared" si="54"/>
        <v>plays</v>
      </c>
      <c r="S664" s="8">
        <f t="shared" si="50"/>
        <v>43443.25</v>
      </c>
      <c r="T664" s="8">
        <f t="shared" si="51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((E665/D665))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 t="shared" si="52"/>
        <v>88.781609195402297</v>
      </c>
      <c r="Q665" t="str">
        <f t="shared" si="53"/>
        <v>theater</v>
      </c>
      <c r="R665" t="str">
        <f t="shared" si="54"/>
        <v>plays</v>
      </c>
      <c r="S665" s="8">
        <f t="shared" si="50"/>
        <v>40458.208333333336</v>
      </c>
      <c r="T665" s="8">
        <f t="shared" si="51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((E666/D666))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 t="shared" si="52"/>
        <v>24.99623706491063</v>
      </c>
      <c r="Q666" t="str">
        <f t="shared" si="53"/>
        <v>music</v>
      </c>
      <c r="R666" t="str">
        <f t="shared" si="54"/>
        <v>jazz</v>
      </c>
      <c r="S666" s="8">
        <f t="shared" si="50"/>
        <v>40959.25</v>
      </c>
      <c r="T666" s="8">
        <f t="shared" si="51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((E667/D667))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 t="shared" si="52"/>
        <v>44.922794117647058</v>
      </c>
      <c r="Q667" t="str">
        <f t="shared" si="53"/>
        <v>film &amp; video</v>
      </c>
      <c r="R667" t="str">
        <f t="shared" si="54"/>
        <v>documentary</v>
      </c>
      <c r="S667" s="8">
        <f t="shared" si="50"/>
        <v>40733.208333333336</v>
      </c>
      <c r="T667" s="8">
        <f t="shared" si="51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((E668/D668))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 t="shared" si="52"/>
        <v>79.400000000000006</v>
      </c>
      <c r="Q668" t="str">
        <f t="shared" si="53"/>
        <v>theater</v>
      </c>
      <c r="R668" t="str">
        <f t="shared" si="54"/>
        <v>plays</v>
      </c>
      <c r="S668" s="8">
        <f t="shared" si="50"/>
        <v>41516.208333333336</v>
      </c>
      <c r="T668" s="8">
        <f t="shared" si="51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((E669/D669))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 t="shared" si="52"/>
        <v>29.009546539379475</v>
      </c>
      <c r="Q669" t="str">
        <f t="shared" si="53"/>
        <v>journalism</v>
      </c>
      <c r="R669" t="str">
        <f t="shared" si="54"/>
        <v>audio</v>
      </c>
      <c r="S669" s="8">
        <f t="shared" si="50"/>
        <v>41892.208333333336</v>
      </c>
      <c r="T669" s="8">
        <f t="shared" si="51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((E670/D670))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 t="shared" si="52"/>
        <v>73.59210526315789</v>
      </c>
      <c r="Q670" t="str">
        <f t="shared" si="53"/>
        <v>theater</v>
      </c>
      <c r="R670" t="str">
        <f t="shared" si="54"/>
        <v>plays</v>
      </c>
      <c r="S670" s="8">
        <f t="shared" si="50"/>
        <v>41122.208333333336</v>
      </c>
      <c r="T670" s="8">
        <f t="shared" si="51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((E671/D671))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 t="shared" si="52"/>
        <v>107.97038864898211</v>
      </c>
      <c r="Q671" t="str">
        <f t="shared" si="53"/>
        <v>theater</v>
      </c>
      <c r="R671" t="str">
        <f t="shared" si="54"/>
        <v>plays</v>
      </c>
      <c r="S671" s="8">
        <f t="shared" si="50"/>
        <v>42912.208333333328</v>
      </c>
      <c r="T671" s="8">
        <f t="shared" si="51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((E672/D672))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 t="shared" si="52"/>
        <v>68.987284287011803</v>
      </c>
      <c r="Q672" t="str">
        <f t="shared" si="53"/>
        <v>music</v>
      </c>
      <c r="R672" t="str">
        <f t="shared" si="54"/>
        <v>indie rock</v>
      </c>
      <c r="S672" s="8">
        <f t="shared" si="50"/>
        <v>42425.25</v>
      </c>
      <c r="T672" s="8">
        <f t="shared" si="51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((E673/D673))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 t="shared" si="52"/>
        <v>111.02236719478098</v>
      </c>
      <c r="Q673" t="str">
        <f t="shared" si="53"/>
        <v>theater</v>
      </c>
      <c r="R673" t="str">
        <f t="shared" si="54"/>
        <v>plays</v>
      </c>
      <c r="S673" s="8">
        <f t="shared" si="50"/>
        <v>40390.208333333336</v>
      </c>
      <c r="T673" s="8">
        <f t="shared" si="51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((E674/D674))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 t="shared" si="52"/>
        <v>24.997515808491418</v>
      </c>
      <c r="Q674" t="str">
        <f t="shared" si="53"/>
        <v>theater</v>
      </c>
      <c r="R674" t="str">
        <f t="shared" si="54"/>
        <v>plays</v>
      </c>
      <c r="S674" s="8">
        <f t="shared" si="50"/>
        <v>43180.208333333328</v>
      </c>
      <c r="T674" s="8">
        <f t="shared" si="51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((E675/D675))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 t="shared" si="52"/>
        <v>42.155172413793103</v>
      </c>
      <c r="Q675" t="str">
        <f t="shared" si="53"/>
        <v>music</v>
      </c>
      <c r="R675" t="str">
        <f t="shared" si="54"/>
        <v>indie rock</v>
      </c>
      <c r="S675" s="8">
        <f t="shared" si="50"/>
        <v>42475.208333333328</v>
      </c>
      <c r="T675" s="8">
        <f t="shared" si="51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((E676/D676))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 t="shared" si="52"/>
        <v>47.003284072249592</v>
      </c>
      <c r="Q676" t="str">
        <f t="shared" si="53"/>
        <v>photography</v>
      </c>
      <c r="R676" t="str">
        <f t="shared" si="54"/>
        <v>photography books</v>
      </c>
      <c r="S676" s="8">
        <f t="shared" si="50"/>
        <v>40774.208333333336</v>
      </c>
      <c r="T676" s="8">
        <f t="shared" si="51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((E677/D677))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 t="shared" si="52"/>
        <v>36.0392749244713</v>
      </c>
      <c r="Q677" t="str">
        <f t="shared" si="53"/>
        <v>journalism</v>
      </c>
      <c r="R677" t="str">
        <f t="shared" si="54"/>
        <v>audio</v>
      </c>
      <c r="S677" s="8">
        <f t="shared" si="50"/>
        <v>43719.208333333328</v>
      </c>
      <c r="T677" s="8">
        <f t="shared" si="51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((E678/D678))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 t="shared" si="52"/>
        <v>101.03760683760684</v>
      </c>
      <c r="Q678" t="str">
        <f t="shared" si="53"/>
        <v>photography</v>
      </c>
      <c r="R678" t="str">
        <f t="shared" si="54"/>
        <v>photography books</v>
      </c>
      <c r="S678" s="8">
        <f t="shared" si="50"/>
        <v>41178.208333333336</v>
      </c>
      <c r="T678" s="8">
        <f t="shared" si="51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((E679/D679))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 t="shared" si="52"/>
        <v>39.927927927927925</v>
      </c>
      <c r="Q679" t="str">
        <f t="shared" si="53"/>
        <v>publishing</v>
      </c>
      <c r="R679" t="str">
        <f t="shared" si="54"/>
        <v>fiction</v>
      </c>
      <c r="S679" s="8">
        <f t="shared" si="50"/>
        <v>42561.208333333328</v>
      </c>
      <c r="T679" s="8">
        <f t="shared" si="51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((E680/D680))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 t="shared" si="52"/>
        <v>83.158139534883716</v>
      </c>
      <c r="Q680" t="str">
        <f t="shared" si="53"/>
        <v>film &amp; video</v>
      </c>
      <c r="R680" t="str">
        <f t="shared" si="54"/>
        <v>drama</v>
      </c>
      <c r="S680" s="8">
        <f t="shared" si="50"/>
        <v>43484.25</v>
      </c>
      <c r="T680" s="8">
        <f t="shared" si="51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((E681/D681))</f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 t="shared" si="52"/>
        <v>39.97520661157025</v>
      </c>
      <c r="Q681" t="str">
        <f t="shared" si="53"/>
        <v>food</v>
      </c>
      <c r="R681" t="str">
        <f t="shared" si="54"/>
        <v>food trucks</v>
      </c>
      <c r="S681" s="8">
        <f t="shared" si="50"/>
        <v>43756.208333333328</v>
      </c>
      <c r="T681" s="8">
        <f t="shared" si="51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((E682/D682))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 t="shared" si="52"/>
        <v>47.993908629441627</v>
      </c>
      <c r="Q682" t="str">
        <f t="shared" si="53"/>
        <v>games</v>
      </c>
      <c r="R682" t="str">
        <f t="shared" si="54"/>
        <v>mobile games</v>
      </c>
      <c r="S682" s="8">
        <f t="shared" si="50"/>
        <v>43813.25</v>
      </c>
      <c r="T682" s="8">
        <f t="shared" si="51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((E683/D683))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 t="shared" si="52"/>
        <v>95.978877489438744</v>
      </c>
      <c r="Q683" t="str">
        <f t="shared" si="53"/>
        <v>theater</v>
      </c>
      <c r="R683" t="str">
        <f t="shared" si="54"/>
        <v>plays</v>
      </c>
      <c r="S683" s="8">
        <f t="shared" si="50"/>
        <v>40898.25</v>
      </c>
      <c r="T683" s="8">
        <f t="shared" si="51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((E684/D684))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 t="shared" si="52"/>
        <v>78.728155339805824</v>
      </c>
      <c r="Q684" t="str">
        <f t="shared" si="53"/>
        <v>theater</v>
      </c>
      <c r="R684" t="str">
        <f t="shared" si="54"/>
        <v>plays</v>
      </c>
      <c r="S684" s="8">
        <f t="shared" si="50"/>
        <v>41619.25</v>
      </c>
      <c r="T684" s="8">
        <f t="shared" si="51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((E685/D685))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 t="shared" si="52"/>
        <v>56.081632653061227</v>
      </c>
      <c r="Q685" t="str">
        <f t="shared" si="53"/>
        <v>theater</v>
      </c>
      <c r="R685" t="str">
        <f t="shared" si="54"/>
        <v>plays</v>
      </c>
      <c r="S685" s="8">
        <f t="shared" si="50"/>
        <v>43359.208333333328</v>
      </c>
      <c r="T685" s="8">
        <f t="shared" si="51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((E686/D686))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 t="shared" si="52"/>
        <v>69.090909090909093</v>
      </c>
      <c r="Q686" t="str">
        <f t="shared" si="53"/>
        <v>publishing</v>
      </c>
      <c r="R686" t="str">
        <f t="shared" si="54"/>
        <v>nonfiction</v>
      </c>
      <c r="S686" s="8">
        <f t="shared" si="50"/>
        <v>40358.208333333336</v>
      </c>
      <c r="T686" s="8">
        <f t="shared" si="51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((E687/D687))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 t="shared" si="52"/>
        <v>102.05291576673866</v>
      </c>
      <c r="Q687" t="str">
        <f t="shared" si="53"/>
        <v>theater</v>
      </c>
      <c r="R687" t="str">
        <f t="shared" si="54"/>
        <v>plays</v>
      </c>
      <c r="S687" s="8">
        <f t="shared" si="50"/>
        <v>42239.208333333328</v>
      </c>
      <c r="T687" s="8">
        <f t="shared" si="51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((E688/D688))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 t="shared" si="52"/>
        <v>107.32089552238806</v>
      </c>
      <c r="Q688" t="str">
        <f t="shared" si="53"/>
        <v>technology</v>
      </c>
      <c r="R688" t="str">
        <f t="shared" si="54"/>
        <v>wearables</v>
      </c>
      <c r="S688" s="8">
        <f t="shared" si="50"/>
        <v>43186.208333333328</v>
      </c>
      <c r="T688" s="8">
        <f t="shared" si="51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((E689/D689))</f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 t="shared" si="52"/>
        <v>51.970260223048328</v>
      </c>
      <c r="Q689" t="str">
        <f t="shared" si="53"/>
        <v>theater</v>
      </c>
      <c r="R689" t="str">
        <f t="shared" si="54"/>
        <v>plays</v>
      </c>
      <c r="S689" s="8">
        <f t="shared" si="50"/>
        <v>42806.25</v>
      </c>
      <c r="T689" s="8">
        <f t="shared" si="51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((E690/D690))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 t="shared" si="52"/>
        <v>71.137142857142862</v>
      </c>
      <c r="Q690" t="str">
        <f t="shared" si="53"/>
        <v>film &amp; video</v>
      </c>
      <c r="R690" t="str">
        <f t="shared" si="54"/>
        <v>television</v>
      </c>
      <c r="S690" s="8">
        <f t="shared" si="50"/>
        <v>43475.25</v>
      </c>
      <c r="T690" s="8">
        <f t="shared" si="51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((E691/D691))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 t="shared" si="52"/>
        <v>106.49275362318841</v>
      </c>
      <c r="Q691" t="str">
        <f t="shared" si="53"/>
        <v>technology</v>
      </c>
      <c r="R691" t="str">
        <f t="shared" si="54"/>
        <v>web</v>
      </c>
      <c r="S691" s="8">
        <f t="shared" si="50"/>
        <v>41576.208333333336</v>
      </c>
      <c r="T691" s="8">
        <f t="shared" si="51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((E692/D692))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 t="shared" si="52"/>
        <v>42.93684210526316</v>
      </c>
      <c r="Q692" t="str">
        <f t="shared" si="53"/>
        <v>film &amp; video</v>
      </c>
      <c r="R692" t="str">
        <f t="shared" si="54"/>
        <v>documentary</v>
      </c>
      <c r="S692" s="8">
        <f t="shared" si="50"/>
        <v>40874.25</v>
      </c>
      <c r="T692" s="8">
        <f t="shared" si="51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((E693/D693))</f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 t="shared" si="52"/>
        <v>30.037974683544302</v>
      </c>
      <c r="Q693" t="str">
        <f t="shared" si="53"/>
        <v>film &amp; video</v>
      </c>
      <c r="R693" t="str">
        <f t="shared" si="54"/>
        <v>documentary</v>
      </c>
      <c r="S693" s="8">
        <f t="shared" si="50"/>
        <v>41185.208333333336</v>
      </c>
      <c r="T693" s="8">
        <f t="shared" si="51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((E694/D694))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 t="shared" si="52"/>
        <v>70.623376623376629</v>
      </c>
      <c r="Q694" t="str">
        <f t="shared" si="53"/>
        <v>music</v>
      </c>
      <c r="R694" t="str">
        <f t="shared" si="54"/>
        <v>rock</v>
      </c>
      <c r="S694" s="8">
        <f t="shared" si="50"/>
        <v>43655.208333333328</v>
      </c>
      <c r="T694" s="8">
        <f t="shared" si="51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((E695/D695))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 t="shared" si="52"/>
        <v>66.016018306636155</v>
      </c>
      <c r="Q695" t="str">
        <f t="shared" si="53"/>
        <v>theater</v>
      </c>
      <c r="R695" t="str">
        <f t="shared" si="54"/>
        <v>plays</v>
      </c>
      <c r="S695" s="8">
        <f t="shared" si="50"/>
        <v>43025.208333333328</v>
      </c>
      <c r="T695" s="8">
        <f t="shared" si="51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((E696/D696))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 t="shared" si="52"/>
        <v>96.911392405063296</v>
      </c>
      <c r="Q696" t="str">
        <f t="shared" si="53"/>
        <v>theater</v>
      </c>
      <c r="R696" t="str">
        <f t="shared" si="54"/>
        <v>plays</v>
      </c>
      <c r="S696" s="8">
        <f t="shared" si="50"/>
        <v>43066.25</v>
      </c>
      <c r="T696" s="8">
        <f t="shared" si="51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((E697/D697))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 t="shared" si="52"/>
        <v>62.867346938775512</v>
      </c>
      <c r="Q697" t="str">
        <f t="shared" si="53"/>
        <v>music</v>
      </c>
      <c r="R697" t="str">
        <f t="shared" si="54"/>
        <v>rock</v>
      </c>
      <c r="S697" s="8">
        <f t="shared" si="50"/>
        <v>42322.25</v>
      </c>
      <c r="T697" s="8">
        <f t="shared" si="51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((E698/D698))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 t="shared" si="52"/>
        <v>108.98537682789652</v>
      </c>
      <c r="Q698" t="str">
        <f t="shared" si="53"/>
        <v>theater</v>
      </c>
      <c r="R698" t="str">
        <f t="shared" si="54"/>
        <v>plays</v>
      </c>
      <c r="S698" s="8">
        <f t="shared" si="50"/>
        <v>42114.208333333328</v>
      </c>
      <c r="T698" s="8">
        <f t="shared" si="51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((E699/D699))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 t="shared" si="52"/>
        <v>26.999314599040439</v>
      </c>
      <c r="Q699" t="str">
        <f t="shared" si="53"/>
        <v>music</v>
      </c>
      <c r="R699" t="str">
        <f t="shared" si="54"/>
        <v>electric music</v>
      </c>
      <c r="S699" s="8">
        <f t="shared" si="50"/>
        <v>43190.208333333328</v>
      </c>
      <c r="T699" s="8">
        <f t="shared" si="51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((E700/D700))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 t="shared" si="52"/>
        <v>65.004147943311438</v>
      </c>
      <c r="Q700" t="str">
        <f t="shared" si="53"/>
        <v>technology</v>
      </c>
      <c r="R700" t="str">
        <f t="shared" si="54"/>
        <v>wearables</v>
      </c>
      <c r="S700" s="8">
        <f t="shared" si="50"/>
        <v>40871.25</v>
      </c>
      <c r="T700" s="8">
        <f t="shared" si="51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((E701/D701))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 t="shared" si="52"/>
        <v>111.51785714285714</v>
      </c>
      <c r="Q701" t="str">
        <f t="shared" si="53"/>
        <v>film &amp; video</v>
      </c>
      <c r="R701" t="str">
        <f t="shared" si="54"/>
        <v>drama</v>
      </c>
      <c r="S701" s="8">
        <f t="shared" si="50"/>
        <v>43641.208333333328</v>
      </c>
      <c r="T701" s="8">
        <f t="shared" si="51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((E702/D702))</f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 t="shared" si="52"/>
        <v>3</v>
      </c>
      <c r="Q702" t="str">
        <f t="shared" si="53"/>
        <v>technology</v>
      </c>
      <c r="R702" t="str">
        <f t="shared" si="54"/>
        <v>wearables</v>
      </c>
      <c r="S702" s="8">
        <f t="shared" si="50"/>
        <v>40203.25</v>
      </c>
      <c r="T702" s="8">
        <f t="shared" si="51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((E703/D703))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 t="shared" si="52"/>
        <v>110.99268292682927</v>
      </c>
      <c r="Q703" t="str">
        <f t="shared" si="53"/>
        <v>theater</v>
      </c>
      <c r="R703" t="str">
        <f t="shared" si="54"/>
        <v>plays</v>
      </c>
      <c r="S703" s="8">
        <f t="shared" si="50"/>
        <v>40629.208333333336</v>
      </c>
      <c r="T703" s="8">
        <f t="shared" si="51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((E704/D704))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 t="shared" si="52"/>
        <v>56.746987951807228</v>
      </c>
      <c r="Q704" t="str">
        <f t="shared" si="53"/>
        <v>technology</v>
      </c>
      <c r="R704" t="str">
        <f t="shared" si="54"/>
        <v>wearables</v>
      </c>
      <c r="S704" s="8">
        <f t="shared" si="50"/>
        <v>41477.208333333336</v>
      </c>
      <c r="T704" s="8">
        <f t="shared" si="51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((E705/D705))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 t="shared" si="52"/>
        <v>97.020608439646708</v>
      </c>
      <c r="Q705" t="str">
        <f t="shared" si="53"/>
        <v>publishing</v>
      </c>
      <c r="R705" t="str">
        <f t="shared" si="54"/>
        <v>translations</v>
      </c>
      <c r="S705" s="8">
        <f t="shared" si="50"/>
        <v>41020.208333333336</v>
      </c>
      <c r="T705" s="8">
        <f t="shared" si="51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((E706/D706))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 t="shared" si="52"/>
        <v>92.08620689655173</v>
      </c>
      <c r="Q706" t="str">
        <f t="shared" si="53"/>
        <v>film &amp; video</v>
      </c>
      <c r="R706" t="str">
        <f t="shared" si="54"/>
        <v>animation</v>
      </c>
      <c r="S706" s="8">
        <f t="shared" si="50"/>
        <v>42555.208333333328</v>
      </c>
      <c r="T706" s="8">
        <f t="shared" si="51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((E707/D707))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 t="shared" si="52"/>
        <v>82.986666666666665</v>
      </c>
      <c r="Q707" t="str">
        <f t="shared" si="53"/>
        <v>publishing</v>
      </c>
      <c r="R707" t="str">
        <f t="shared" si="54"/>
        <v>nonfiction</v>
      </c>
      <c r="S707" s="8">
        <f t="shared" ref="S707:S770" si="55">(((K707/60)/60)/24)+DATE(1970,1,1)</f>
        <v>41619.25</v>
      </c>
      <c r="T707" s="8">
        <f t="shared" ref="T707:T770" si="56">(((L707/60)/60)/24)+DATE(1970,1,1)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((E708/D708))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 t="shared" ref="P708:P771" si="57">E708/H708</f>
        <v>103.03791821561339</v>
      </c>
      <c r="Q708" t="str">
        <f t="shared" ref="Q708:Q771" si="58">LEFT($O708,SEARCH("/",$O708)-1)</f>
        <v>technology</v>
      </c>
      <c r="R708" t="str">
        <f t="shared" ref="R708:R771" si="59">RIGHT($O708,LEN($O708)-SEARCH("/",$O708))</f>
        <v>web</v>
      </c>
      <c r="S708" s="8">
        <f t="shared" si="55"/>
        <v>43471.25</v>
      </c>
      <c r="T708" s="8">
        <f t="shared" si="56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((E709/D709))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 t="shared" si="57"/>
        <v>68.922619047619051</v>
      </c>
      <c r="Q709" t="str">
        <f t="shared" si="58"/>
        <v>film &amp; video</v>
      </c>
      <c r="R709" t="str">
        <f t="shared" si="59"/>
        <v>drama</v>
      </c>
      <c r="S709" s="8">
        <f t="shared" si="55"/>
        <v>43442.25</v>
      </c>
      <c r="T709" s="8">
        <f t="shared" si="56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((E710/D710))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 t="shared" si="57"/>
        <v>87.737226277372258</v>
      </c>
      <c r="Q710" t="str">
        <f t="shared" si="58"/>
        <v>theater</v>
      </c>
      <c r="R710" t="str">
        <f t="shared" si="59"/>
        <v>plays</v>
      </c>
      <c r="S710" s="8">
        <f t="shared" si="55"/>
        <v>42877.208333333328</v>
      </c>
      <c r="T710" s="8">
        <f t="shared" si="56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((E711/D711))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 t="shared" si="57"/>
        <v>75.021505376344081</v>
      </c>
      <c r="Q711" t="str">
        <f t="shared" si="58"/>
        <v>theater</v>
      </c>
      <c r="R711" t="str">
        <f t="shared" si="59"/>
        <v>plays</v>
      </c>
      <c r="S711" s="8">
        <f t="shared" si="55"/>
        <v>41018.208333333336</v>
      </c>
      <c r="T711" s="8">
        <f t="shared" si="56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((E712/D712))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 t="shared" si="57"/>
        <v>50.863999999999997</v>
      </c>
      <c r="Q712" t="str">
        <f t="shared" si="58"/>
        <v>theater</v>
      </c>
      <c r="R712" t="str">
        <f t="shared" si="59"/>
        <v>plays</v>
      </c>
      <c r="S712" s="8">
        <f t="shared" si="55"/>
        <v>43295.208333333328</v>
      </c>
      <c r="T712" s="8">
        <f t="shared" si="56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((E713/D713))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 t="shared" si="57"/>
        <v>90</v>
      </c>
      <c r="Q713" t="str">
        <f t="shared" si="58"/>
        <v>theater</v>
      </c>
      <c r="R713" t="str">
        <f t="shared" si="59"/>
        <v>plays</v>
      </c>
      <c r="S713" s="8">
        <f t="shared" si="55"/>
        <v>42393.25</v>
      </c>
      <c r="T713" s="8">
        <f t="shared" si="56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((E714/D714))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 t="shared" si="57"/>
        <v>72.896039603960389</v>
      </c>
      <c r="Q714" t="str">
        <f t="shared" si="58"/>
        <v>theater</v>
      </c>
      <c r="R714" t="str">
        <f t="shared" si="59"/>
        <v>plays</v>
      </c>
      <c r="S714" s="8">
        <f t="shared" si="55"/>
        <v>42559.208333333328</v>
      </c>
      <c r="T714" s="8">
        <f t="shared" si="56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((E715/D715))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 t="shared" si="57"/>
        <v>108.48543689320388</v>
      </c>
      <c r="Q715" t="str">
        <f t="shared" si="58"/>
        <v>publishing</v>
      </c>
      <c r="R715" t="str">
        <f t="shared" si="59"/>
        <v>radio &amp; podcasts</v>
      </c>
      <c r="S715" s="8">
        <f t="shared" si="55"/>
        <v>42604.208333333328</v>
      </c>
      <c r="T715" s="8">
        <f t="shared" si="56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((E716/D716))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 t="shared" si="57"/>
        <v>101.98095238095237</v>
      </c>
      <c r="Q716" t="str">
        <f t="shared" si="58"/>
        <v>music</v>
      </c>
      <c r="R716" t="str">
        <f t="shared" si="59"/>
        <v>rock</v>
      </c>
      <c r="S716" s="8">
        <f t="shared" si="55"/>
        <v>41870.208333333336</v>
      </c>
      <c r="T716" s="8">
        <f t="shared" si="56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((E717/D717))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 t="shared" si="57"/>
        <v>44.009146341463413</v>
      </c>
      <c r="Q717" t="str">
        <f t="shared" si="58"/>
        <v>games</v>
      </c>
      <c r="R717" t="str">
        <f t="shared" si="59"/>
        <v>mobile games</v>
      </c>
      <c r="S717" s="8">
        <f t="shared" si="55"/>
        <v>40397.208333333336</v>
      </c>
      <c r="T717" s="8">
        <f t="shared" si="56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((E718/D718))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 t="shared" si="57"/>
        <v>65.942675159235662</v>
      </c>
      <c r="Q718" t="str">
        <f t="shared" si="58"/>
        <v>theater</v>
      </c>
      <c r="R718" t="str">
        <f t="shared" si="59"/>
        <v>plays</v>
      </c>
      <c r="S718" s="8">
        <f t="shared" si="55"/>
        <v>41465.208333333336</v>
      </c>
      <c r="T718" s="8">
        <f t="shared" si="56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((E719/D719))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 t="shared" si="57"/>
        <v>24.987387387387386</v>
      </c>
      <c r="Q719" t="str">
        <f t="shared" si="58"/>
        <v>film &amp; video</v>
      </c>
      <c r="R719" t="str">
        <f t="shared" si="59"/>
        <v>documentary</v>
      </c>
      <c r="S719" s="8">
        <f t="shared" si="55"/>
        <v>40777.208333333336</v>
      </c>
      <c r="T719" s="8">
        <f t="shared" si="56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((E720/D720))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 t="shared" si="57"/>
        <v>28.003367003367003</v>
      </c>
      <c r="Q720" t="str">
        <f t="shared" si="58"/>
        <v>technology</v>
      </c>
      <c r="R720" t="str">
        <f t="shared" si="59"/>
        <v>wearables</v>
      </c>
      <c r="S720" s="8">
        <f t="shared" si="55"/>
        <v>41442.208333333336</v>
      </c>
      <c r="T720" s="8">
        <f t="shared" si="56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((E721/D721))</f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 t="shared" si="57"/>
        <v>85.829268292682926</v>
      </c>
      <c r="Q721" t="str">
        <f t="shared" si="58"/>
        <v>publishing</v>
      </c>
      <c r="R721" t="str">
        <f t="shared" si="59"/>
        <v>fiction</v>
      </c>
      <c r="S721" s="8">
        <f t="shared" si="55"/>
        <v>41058.208333333336</v>
      </c>
      <c r="T721" s="8">
        <f t="shared" si="56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((E722/D722))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 t="shared" si="57"/>
        <v>84.921052631578945</v>
      </c>
      <c r="Q722" t="str">
        <f t="shared" si="58"/>
        <v>theater</v>
      </c>
      <c r="R722" t="str">
        <f t="shared" si="59"/>
        <v>plays</v>
      </c>
      <c r="S722" s="8">
        <f t="shared" si="55"/>
        <v>43152.25</v>
      </c>
      <c r="T722" s="8">
        <f t="shared" si="56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((E723/D723))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 t="shared" si="57"/>
        <v>90.483333333333334</v>
      </c>
      <c r="Q723" t="str">
        <f t="shared" si="58"/>
        <v>music</v>
      </c>
      <c r="R723" t="str">
        <f t="shared" si="59"/>
        <v>rock</v>
      </c>
      <c r="S723" s="8">
        <f t="shared" si="55"/>
        <v>43194.208333333328</v>
      </c>
      <c r="T723" s="8">
        <f t="shared" si="56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((E724/D724))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 t="shared" si="57"/>
        <v>25.00197628458498</v>
      </c>
      <c r="Q724" t="str">
        <f t="shared" si="58"/>
        <v>film &amp; video</v>
      </c>
      <c r="R724" t="str">
        <f t="shared" si="59"/>
        <v>documentary</v>
      </c>
      <c r="S724" s="8">
        <f t="shared" si="55"/>
        <v>43045.25</v>
      </c>
      <c r="T724" s="8">
        <f t="shared" si="56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((E725/D725))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 t="shared" si="57"/>
        <v>92.013888888888886</v>
      </c>
      <c r="Q725" t="str">
        <f t="shared" si="58"/>
        <v>theater</v>
      </c>
      <c r="R725" t="str">
        <f t="shared" si="59"/>
        <v>plays</v>
      </c>
      <c r="S725" s="8">
        <f t="shared" si="55"/>
        <v>42431.25</v>
      </c>
      <c r="T725" s="8">
        <f t="shared" si="56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((E726/D726))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 t="shared" si="57"/>
        <v>93.066115702479337</v>
      </c>
      <c r="Q726" t="str">
        <f t="shared" si="58"/>
        <v>theater</v>
      </c>
      <c r="R726" t="str">
        <f t="shared" si="59"/>
        <v>plays</v>
      </c>
      <c r="S726" s="8">
        <f t="shared" si="55"/>
        <v>41934.208333333336</v>
      </c>
      <c r="T726" s="8">
        <f t="shared" si="56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((E727/D727))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 t="shared" si="57"/>
        <v>61.008145363408524</v>
      </c>
      <c r="Q727" t="str">
        <f t="shared" si="58"/>
        <v>games</v>
      </c>
      <c r="R727" t="str">
        <f t="shared" si="59"/>
        <v>mobile games</v>
      </c>
      <c r="S727" s="8">
        <f t="shared" si="55"/>
        <v>41958.25</v>
      </c>
      <c r="T727" s="8">
        <f t="shared" si="56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((E728/D728))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 t="shared" si="57"/>
        <v>92.036259541984734</v>
      </c>
      <c r="Q728" t="str">
        <f t="shared" si="58"/>
        <v>theater</v>
      </c>
      <c r="R728" t="str">
        <f t="shared" si="59"/>
        <v>plays</v>
      </c>
      <c r="S728" s="8">
        <f t="shared" si="55"/>
        <v>40476.208333333336</v>
      </c>
      <c r="T728" s="8">
        <f t="shared" si="56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((E729/D729))</f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 t="shared" si="57"/>
        <v>81.132596685082873</v>
      </c>
      <c r="Q729" t="str">
        <f t="shared" si="58"/>
        <v>technology</v>
      </c>
      <c r="R729" t="str">
        <f t="shared" si="59"/>
        <v>web</v>
      </c>
      <c r="S729" s="8">
        <f t="shared" si="55"/>
        <v>43485.25</v>
      </c>
      <c r="T729" s="8">
        <f t="shared" si="56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((E730/D730))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 t="shared" si="57"/>
        <v>73.5</v>
      </c>
      <c r="Q730" t="str">
        <f t="shared" si="58"/>
        <v>theater</v>
      </c>
      <c r="R730" t="str">
        <f t="shared" si="59"/>
        <v>plays</v>
      </c>
      <c r="S730" s="8">
        <f t="shared" si="55"/>
        <v>42515.208333333328</v>
      </c>
      <c r="T730" s="8">
        <f t="shared" si="56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((E731/D731))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 t="shared" si="57"/>
        <v>85.221311475409834</v>
      </c>
      <c r="Q731" t="str">
        <f t="shared" si="58"/>
        <v>film &amp; video</v>
      </c>
      <c r="R731" t="str">
        <f t="shared" si="59"/>
        <v>drama</v>
      </c>
      <c r="S731" s="8">
        <f t="shared" si="55"/>
        <v>41309.25</v>
      </c>
      <c r="T731" s="8">
        <f t="shared" si="56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((E732/D732))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 t="shared" si="57"/>
        <v>110.96825396825396</v>
      </c>
      <c r="Q732" t="str">
        <f t="shared" si="58"/>
        <v>technology</v>
      </c>
      <c r="R732" t="str">
        <f t="shared" si="59"/>
        <v>wearables</v>
      </c>
      <c r="S732" s="8">
        <f t="shared" si="55"/>
        <v>42147.208333333328</v>
      </c>
      <c r="T732" s="8">
        <f t="shared" si="56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((E733/D733))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 t="shared" si="57"/>
        <v>32.968036529680369</v>
      </c>
      <c r="Q733" t="str">
        <f t="shared" si="58"/>
        <v>technology</v>
      </c>
      <c r="R733" t="str">
        <f t="shared" si="59"/>
        <v>web</v>
      </c>
      <c r="S733" s="8">
        <f t="shared" si="55"/>
        <v>42939.208333333328</v>
      </c>
      <c r="T733" s="8">
        <f t="shared" si="56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((E734/D734))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 t="shared" si="57"/>
        <v>96.005352363960753</v>
      </c>
      <c r="Q734" t="str">
        <f t="shared" si="58"/>
        <v>music</v>
      </c>
      <c r="R734" t="str">
        <f t="shared" si="59"/>
        <v>rock</v>
      </c>
      <c r="S734" s="8">
        <f t="shared" si="55"/>
        <v>42816.208333333328</v>
      </c>
      <c r="T734" s="8">
        <f t="shared" si="56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((E735/D735))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 t="shared" si="57"/>
        <v>84.96632653061225</v>
      </c>
      <c r="Q735" t="str">
        <f t="shared" si="58"/>
        <v>music</v>
      </c>
      <c r="R735" t="str">
        <f t="shared" si="59"/>
        <v>metal</v>
      </c>
      <c r="S735" s="8">
        <f t="shared" si="55"/>
        <v>41844.208333333336</v>
      </c>
      <c r="T735" s="8">
        <f t="shared" si="56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((E736/D736))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 t="shared" si="57"/>
        <v>25.007462686567163</v>
      </c>
      <c r="Q736" t="str">
        <f t="shared" si="58"/>
        <v>theater</v>
      </c>
      <c r="R736" t="str">
        <f t="shared" si="59"/>
        <v>plays</v>
      </c>
      <c r="S736" s="8">
        <f t="shared" si="55"/>
        <v>42763.25</v>
      </c>
      <c r="T736" s="8">
        <f t="shared" si="56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((E737/D737))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 t="shared" si="57"/>
        <v>65.998995479658461</v>
      </c>
      <c r="Q737" t="str">
        <f t="shared" si="58"/>
        <v>photography</v>
      </c>
      <c r="R737" t="str">
        <f t="shared" si="59"/>
        <v>photography books</v>
      </c>
      <c r="S737" s="8">
        <f t="shared" si="55"/>
        <v>42459.208333333328</v>
      </c>
      <c r="T737" s="8">
        <f t="shared" si="56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((E738/D738))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 t="shared" si="57"/>
        <v>87.34482758620689</v>
      </c>
      <c r="Q738" t="str">
        <f t="shared" si="58"/>
        <v>publishing</v>
      </c>
      <c r="R738" t="str">
        <f t="shared" si="59"/>
        <v>nonfiction</v>
      </c>
      <c r="S738" s="8">
        <f t="shared" si="55"/>
        <v>42055.25</v>
      </c>
      <c r="T738" s="8">
        <f t="shared" si="56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((E739/D739))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 t="shared" si="57"/>
        <v>27.933333333333334</v>
      </c>
      <c r="Q739" t="str">
        <f t="shared" si="58"/>
        <v>music</v>
      </c>
      <c r="R739" t="str">
        <f t="shared" si="59"/>
        <v>indie rock</v>
      </c>
      <c r="S739" s="8">
        <f t="shared" si="55"/>
        <v>42685.25</v>
      </c>
      <c r="T739" s="8">
        <f t="shared" si="56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((E740/D740))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 t="shared" si="57"/>
        <v>103.8</v>
      </c>
      <c r="Q740" t="str">
        <f t="shared" si="58"/>
        <v>theater</v>
      </c>
      <c r="R740" t="str">
        <f t="shared" si="59"/>
        <v>plays</v>
      </c>
      <c r="S740" s="8">
        <f t="shared" si="55"/>
        <v>41959.25</v>
      </c>
      <c r="T740" s="8">
        <f t="shared" si="56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((E741/D741))</f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 t="shared" si="57"/>
        <v>31.937172774869111</v>
      </c>
      <c r="Q741" t="str">
        <f t="shared" si="58"/>
        <v>music</v>
      </c>
      <c r="R741" t="str">
        <f t="shared" si="59"/>
        <v>indie rock</v>
      </c>
      <c r="S741" s="8">
        <f t="shared" si="55"/>
        <v>41089.208333333336</v>
      </c>
      <c r="T741" s="8">
        <f t="shared" si="56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((E742/D742))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 t="shared" si="57"/>
        <v>99.5</v>
      </c>
      <c r="Q742" t="str">
        <f t="shared" si="58"/>
        <v>theater</v>
      </c>
      <c r="R742" t="str">
        <f t="shared" si="59"/>
        <v>plays</v>
      </c>
      <c r="S742" s="8">
        <f t="shared" si="55"/>
        <v>42769.25</v>
      </c>
      <c r="T742" s="8">
        <f t="shared" si="56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((E743/D743))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 t="shared" si="57"/>
        <v>108.84615384615384</v>
      </c>
      <c r="Q743" t="str">
        <f t="shared" si="58"/>
        <v>theater</v>
      </c>
      <c r="R743" t="str">
        <f t="shared" si="59"/>
        <v>plays</v>
      </c>
      <c r="S743" s="8">
        <f t="shared" si="55"/>
        <v>40321.208333333336</v>
      </c>
      <c r="T743" s="8">
        <f t="shared" si="56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((E744/D744))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 t="shared" si="57"/>
        <v>110.76229508196721</v>
      </c>
      <c r="Q744" t="str">
        <f t="shared" si="58"/>
        <v>music</v>
      </c>
      <c r="R744" t="str">
        <f t="shared" si="59"/>
        <v>electric music</v>
      </c>
      <c r="S744" s="8">
        <f t="shared" si="55"/>
        <v>40197.25</v>
      </c>
      <c r="T744" s="8">
        <f t="shared" si="56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((E745/D745))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 t="shared" si="57"/>
        <v>29.647058823529413</v>
      </c>
      <c r="Q745" t="str">
        <f t="shared" si="58"/>
        <v>theater</v>
      </c>
      <c r="R745" t="str">
        <f t="shared" si="59"/>
        <v>plays</v>
      </c>
      <c r="S745" s="8">
        <f t="shared" si="55"/>
        <v>42298.208333333328</v>
      </c>
      <c r="T745" s="8">
        <f t="shared" si="56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((E746/D746))</f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 t="shared" si="57"/>
        <v>101.71428571428571</v>
      </c>
      <c r="Q746" t="str">
        <f t="shared" si="58"/>
        <v>theater</v>
      </c>
      <c r="R746" t="str">
        <f t="shared" si="59"/>
        <v>plays</v>
      </c>
      <c r="S746" s="8">
        <f t="shared" si="55"/>
        <v>43322.208333333328</v>
      </c>
      <c r="T746" s="8">
        <f t="shared" si="56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((E747/D747))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 t="shared" si="57"/>
        <v>61.5</v>
      </c>
      <c r="Q747" t="str">
        <f t="shared" si="58"/>
        <v>technology</v>
      </c>
      <c r="R747" t="str">
        <f t="shared" si="59"/>
        <v>wearables</v>
      </c>
      <c r="S747" s="8">
        <f t="shared" si="55"/>
        <v>40328.208333333336</v>
      </c>
      <c r="T747" s="8">
        <f t="shared" si="56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((E748/D748))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 t="shared" si="57"/>
        <v>35</v>
      </c>
      <c r="Q748" t="str">
        <f t="shared" si="58"/>
        <v>technology</v>
      </c>
      <c r="R748" t="str">
        <f t="shared" si="59"/>
        <v>web</v>
      </c>
      <c r="S748" s="8">
        <f t="shared" si="55"/>
        <v>40825.208333333336</v>
      </c>
      <c r="T748" s="8">
        <f t="shared" si="56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((E749/D749))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 t="shared" si="57"/>
        <v>40.049999999999997</v>
      </c>
      <c r="Q749" t="str">
        <f t="shared" si="58"/>
        <v>theater</v>
      </c>
      <c r="R749" t="str">
        <f t="shared" si="59"/>
        <v>plays</v>
      </c>
      <c r="S749" s="8">
        <f t="shared" si="55"/>
        <v>40423.208333333336</v>
      </c>
      <c r="T749" s="8">
        <f t="shared" si="56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((E750/D750))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 t="shared" si="57"/>
        <v>110.97231270358306</v>
      </c>
      <c r="Q750" t="str">
        <f t="shared" si="58"/>
        <v>film &amp; video</v>
      </c>
      <c r="R750" t="str">
        <f t="shared" si="59"/>
        <v>animation</v>
      </c>
      <c r="S750" s="8">
        <f t="shared" si="55"/>
        <v>40238.25</v>
      </c>
      <c r="T750" s="8">
        <f t="shared" si="56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((E751/D751))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 t="shared" si="57"/>
        <v>36.959016393442624</v>
      </c>
      <c r="Q751" t="str">
        <f t="shared" si="58"/>
        <v>technology</v>
      </c>
      <c r="R751" t="str">
        <f t="shared" si="59"/>
        <v>wearables</v>
      </c>
      <c r="S751" s="8">
        <f t="shared" si="55"/>
        <v>41920.208333333336</v>
      </c>
      <c r="T751" s="8">
        <f t="shared" si="56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((E752/D752))</f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 t="shared" si="57"/>
        <v>1</v>
      </c>
      <c r="Q752" t="str">
        <f t="shared" si="58"/>
        <v>music</v>
      </c>
      <c r="R752" t="str">
        <f t="shared" si="59"/>
        <v>electric music</v>
      </c>
      <c r="S752" s="8">
        <f t="shared" si="55"/>
        <v>40360.208333333336</v>
      </c>
      <c r="T752" s="8">
        <f t="shared" si="56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((E753/D753))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 t="shared" si="57"/>
        <v>30.974074074074075</v>
      </c>
      <c r="Q753" t="str">
        <f t="shared" si="58"/>
        <v>publishing</v>
      </c>
      <c r="R753" t="str">
        <f t="shared" si="59"/>
        <v>nonfiction</v>
      </c>
      <c r="S753" s="8">
        <f t="shared" si="55"/>
        <v>42446.208333333328</v>
      </c>
      <c r="T753" s="8">
        <f t="shared" si="56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((E754/D754))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 t="shared" si="57"/>
        <v>47.035087719298247</v>
      </c>
      <c r="Q754" t="str">
        <f t="shared" si="58"/>
        <v>theater</v>
      </c>
      <c r="R754" t="str">
        <f t="shared" si="59"/>
        <v>plays</v>
      </c>
      <c r="S754" s="8">
        <f t="shared" si="55"/>
        <v>40395.208333333336</v>
      </c>
      <c r="T754" s="8">
        <f t="shared" si="56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((E755/D755))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 t="shared" si="57"/>
        <v>88.065693430656935</v>
      </c>
      <c r="Q755" t="str">
        <f t="shared" si="58"/>
        <v>photography</v>
      </c>
      <c r="R755" t="str">
        <f t="shared" si="59"/>
        <v>photography books</v>
      </c>
      <c r="S755" s="8">
        <f t="shared" si="55"/>
        <v>40321.208333333336</v>
      </c>
      <c r="T755" s="8">
        <f t="shared" si="56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((E756/D756))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 t="shared" si="57"/>
        <v>37.005616224648989</v>
      </c>
      <c r="Q756" t="str">
        <f t="shared" si="58"/>
        <v>theater</v>
      </c>
      <c r="R756" t="str">
        <f t="shared" si="59"/>
        <v>plays</v>
      </c>
      <c r="S756" s="8">
        <f t="shared" si="55"/>
        <v>41210.208333333336</v>
      </c>
      <c r="T756" s="8">
        <f t="shared" si="56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((E757/D757))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 t="shared" si="57"/>
        <v>26.027777777777779</v>
      </c>
      <c r="Q757" t="str">
        <f t="shared" si="58"/>
        <v>theater</v>
      </c>
      <c r="R757" t="str">
        <f t="shared" si="59"/>
        <v>plays</v>
      </c>
      <c r="S757" s="8">
        <f t="shared" si="55"/>
        <v>43096.25</v>
      </c>
      <c r="T757" s="8">
        <f t="shared" si="56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((E758/D758))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 t="shared" si="57"/>
        <v>67.817567567567565</v>
      </c>
      <c r="Q758" t="str">
        <f t="shared" si="58"/>
        <v>theater</v>
      </c>
      <c r="R758" t="str">
        <f t="shared" si="59"/>
        <v>plays</v>
      </c>
      <c r="S758" s="8">
        <f t="shared" si="55"/>
        <v>42024.25</v>
      </c>
      <c r="T758" s="8">
        <f t="shared" si="56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((E759/D759))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 t="shared" si="57"/>
        <v>49.964912280701753</v>
      </c>
      <c r="Q759" t="str">
        <f t="shared" si="58"/>
        <v>film &amp; video</v>
      </c>
      <c r="R759" t="str">
        <f t="shared" si="59"/>
        <v>drama</v>
      </c>
      <c r="S759" s="8">
        <f t="shared" si="55"/>
        <v>40675.208333333336</v>
      </c>
      <c r="T759" s="8">
        <f t="shared" si="56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((E760/D760))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 t="shared" si="57"/>
        <v>110.01646903820817</v>
      </c>
      <c r="Q760" t="str">
        <f t="shared" si="58"/>
        <v>music</v>
      </c>
      <c r="R760" t="str">
        <f t="shared" si="59"/>
        <v>rock</v>
      </c>
      <c r="S760" s="8">
        <f t="shared" si="55"/>
        <v>41936.208333333336</v>
      </c>
      <c r="T760" s="8">
        <f t="shared" si="56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((E761/D761))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 t="shared" si="57"/>
        <v>89.964678178963894</v>
      </c>
      <c r="Q761" t="str">
        <f t="shared" si="58"/>
        <v>music</v>
      </c>
      <c r="R761" t="str">
        <f t="shared" si="59"/>
        <v>electric music</v>
      </c>
      <c r="S761" s="8">
        <f t="shared" si="55"/>
        <v>43136.25</v>
      </c>
      <c r="T761" s="8">
        <f t="shared" si="56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((E762/D762))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 t="shared" si="57"/>
        <v>79.009523809523813</v>
      </c>
      <c r="Q762" t="str">
        <f t="shared" si="58"/>
        <v>games</v>
      </c>
      <c r="R762" t="str">
        <f t="shared" si="59"/>
        <v>video games</v>
      </c>
      <c r="S762" s="8">
        <f t="shared" si="55"/>
        <v>43678.208333333328</v>
      </c>
      <c r="T762" s="8">
        <f t="shared" si="56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((E763/D763))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 t="shared" si="57"/>
        <v>86.867469879518069</v>
      </c>
      <c r="Q763" t="str">
        <f t="shared" si="58"/>
        <v>music</v>
      </c>
      <c r="R763" t="str">
        <f t="shared" si="59"/>
        <v>rock</v>
      </c>
      <c r="S763" s="8">
        <f t="shared" si="55"/>
        <v>42938.208333333328</v>
      </c>
      <c r="T763" s="8">
        <f t="shared" si="56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((E764/D764))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 t="shared" si="57"/>
        <v>62.04</v>
      </c>
      <c r="Q764" t="str">
        <f t="shared" si="58"/>
        <v>music</v>
      </c>
      <c r="R764" t="str">
        <f t="shared" si="59"/>
        <v>jazz</v>
      </c>
      <c r="S764" s="8">
        <f t="shared" si="55"/>
        <v>41241.25</v>
      </c>
      <c r="T764" s="8">
        <f t="shared" si="56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((E765/D765))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 t="shared" si="57"/>
        <v>26.970212765957445</v>
      </c>
      <c r="Q765" t="str">
        <f t="shared" si="58"/>
        <v>theater</v>
      </c>
      <c r="R765" t="str">
        <f t="shared" si="59"/>
        <v>plays</v>
      </c>
      <c r="S765" s="8">
        <f t="shared" si="55"/>
        <v>41037.208333333336</v>
      </c>
      <c r="T765" s="8">
        <f t="shared" si="56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((E766/D766))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 t="shared" si="57"/>
        <v>54.121621621621621</v>
      </c>
      <c r="Q766" t="str">
        <f t="shared" si="58"/>
        <v>music</v>
      </c>
      <c r="R766" t="str">
        <f t="shared" si="59"/>
        <v>rock</v>
      </c>
      <c r="S766" s="8">
        <f t="shared" si="55"/>
        <v>40676.208333333336</v>
      </c>
      <c r="T766" s="8">
        <f t="shared" si="56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((E767/D767))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 t="shared" si="57"/>
        <v>41.035353535353536</v>
      </c>
      <c r="Q767" t="str">
        <f t="shared" si="58"/>
        <v>music</v>
      </c>
      <c r="R767" t="str">
        <f t="shared" si="59"/>
        <v>indie rock</v>
      </c>
      <c r="S767" s="8">
        <f t="shared" si="55"/>
        <v>42840.208333333328</v>
      </c>
      <c r="T767" s="8">
        <f t="shared" si="56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((E768/D768))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 t="shared" si="57"/>
        <v>55.052419354838712</v>
      </c>
      <c r="Q768" t="str">
        <f t="shared" si="58"/>
        <v>film &amp; video</v>
      </c>
      <c r="R768" t="str">
        <f t="shared" si="59"/>
        <v>science fiction</v>
      </c>
      <c r="S768" s="8">
        <f t="shared" si="55"/>
        <v>43362.208333333328</v>
      </c>
      <c r="T768" s="8">
        <f t="shared" si="56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((E769/D769))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 t="shared" si="57"/>
        <v>107.93762183235867</v>
      </c>
      <c r="Q769" t="str">
        <f t="shared" si="58"/>
        <v>publishing</v>
      </c>
      <c r="R769" t="str">
        <f t="shared" si="59"/>
        <v>translations</v>
      </c>
      <c r="S769" s="8">
        <f t="shared" si="55"/>
        <v>42283.208333333328</v>
      </c>
      <c r="T769" s="8">
        <f t="shared" si="56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((E770/D770))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 t="shared" si="57"/>
        <v>73.92</v>
      </c>
      <c r="Q770" t="str">
        <f t="shared" si="58"/>
        <v>theater</v>
      </c>
      <c r="R770" t="str">
        <f t="shared" si="59"/>
        <v>plays</v>
      </c>
      <c r="S770" s="8">
        <f t="shared" si="55"/>
        <v>41619.25</v>
      </c>
      <c r="T770" s="8">
        <f t="shared" si="56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((E771/D771))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 t="shared" si="57"/>
        <v>31.995894428152493</v>
      </c>
      <c r="Q771" t="str">
        <f t="shared" si="58"/>
        <v>games</v>
      </c>
      <c r="R771" t="str">
        <f t="shared" si="59"/>
        <v>video games</v>
      </c>
      <c r="S771" s="8">
        <f t="shared" ref="S771:S834" si="60">(((K771/60)/60)/24)+DATE(1970,1,1)</f>
        <v>41501.208333333336</v>
      </c>
      <c r="T771" s="8">
        <f t="shared" ref="T771:T834" si="61">(((L771/60)/60)/24)+DATE(1970,1,1)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((E772/D772))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 t="shared" ref="P772:P835" si="62">E772/H772</f>
        <v>53.898148148148145</v>
      </c>
      <c r="Q772" t="str">
        <f t="shared" ref="Q772:Q835" si="63">LEFT($O772,SEARCH("/",$O772)-1)</f>
        <v>theater</v>
      </c>
      <c r="R772" t="str">
        <f t="shared" ref="R772:R835" si="64">RIGHT($O772,LEN($O772)-SEARCH("/",$O772))</f>
        <v>plays</v>
      </c>
      <c r="S772" s="8">
        <f t="shared" si="60"/>
        <v>41743.208333333336</v>
      </c>
      <c r="T772" s="8">
        <f t="shared" si="6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((E773/D773))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 t="shared" si="62"/>
        <v>106.5</v>
      </c>
      <c r="Q773" t="str">
        <f t="shared" si="63"/>
        <v>theater</v>
      </c>
      <c r="R773" t="str">
        <f t="shared" si="64"/>
        <v>plays</v>
      </c>
      <c r="S773" s="8">
        <f t="shared" si="60"/>
        <v>43491.25</v>
      </c>
      <c r="T773" s="8">
        <f t="shared" si="6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((E774/D774))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 t="shared" si="62"/>
        <v>32.999805409612762</v>
      </c>
      <c r="Q774" t="str">
        <f t="shared" si="63"/>
        <v>music</v>
      </c>
      <c r="R774" t="str">
        <f t="shared" si="64"/>
        <v>indie rock</v>
      </c>
      <c r="S774" s="8">
        <f t="shared" si="60"/>
        <v>43505.25</v>
      </c>
      <c r="T774" s="8">
        <f t="shared" si="6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((E775/D775))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 t="shared" si="62"/>
        <v>43.00254993625159</v>
      </c>
      <c r="Q775" t="str">
        <f t="shared" si="63"/>
        <v>theater</v>
      </c>
      <c r="R775" t="str">
        <f t="shared" si="64"/>
        <v>plays</v>
      </c>
      <c r="S775" s="8">
        <f t="shared" si="60"/>
        <v>42838.208333333328</v>
      </c>
      <c r="T775" s="8">
        <f t="shared" si="6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((E776/D776))</f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 t="shared" si="62"/>
        <v>86.858974358974365</v>
      </c>
      <c r="Q776" t="str">
        <f t="shared" si="63"/>
        <v>technology</v>
      </c>
      <c r="R776" t="str">
        <f t="shared" si="64"/>
        <v>web</v>
      </c>
      <c r="S776" s="8">
        <f t="shared" si="60"/>
        <v>42513.208333333328</v>
      </c>
      <c r="T776" s="8">
        <f t="shared" si="6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((E777/D777))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 t="shared" si="62"/>
        <v>96.8</v>
      </c>
      <c r="Q777" t="str">
        <f t="shared" si="63"/>
        <v>music</v>
      </c>
      <c r="R777" t="str">
        <f t="shared" si="64"/>
        <v>rock</v>
      </c>
      <c r="S777" s="8">
        <f t="shared" si="60"/>
        <v>41949.25</v>
      </c>
      <c r="T777" s="8">
        <f t="shared" si="6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((E778/D778))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 t="shared" si="62"/>
        <v>32.995456610631528</v>
      </c>
      <c r="Q778" t="str">
        <f t="shared" si="63"/>
        <v>theater</v>
      </c>
      <c r="R778" t="str">
        <f t="shared" si="64"/>
        <v>plays</v>
      </c>
      <c r="S778" s="8">
        <f t="shared" si="60"/>
        <v>43650.208333333328</v>
      </c>
      <c r="T778" s="8">
        <f t="shared" si="6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((E779/D779))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 t="shared" si="62"/>
        <v>68.028106508875737</v>
      </c>
      <c r="Q779" t="str">
        <f t="shared" si="63"/>
        <v>theater</v>
      </c>
      <c r="R779" t="str">
        <f t="shared" si="64"/>
        <v>plays</v>
      </c>
      <c r="S779" s="8">
        <f t="shared" si="60"/>
        <v>40809.208333333336</v>
      </c>
      <c r="T779" s="8">
        <f t="shared" si="6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((E780/D780))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 t="shared" si="62"/>
        <v>58.867816091954026</v>
      </c>
      <c r="Q780" t="str">
        <f t="shared" si="63"/>
        <v>film &amp; video</v>
      </c>
      <c r="R780" t="str">
        <f t="shared" si="64"/>
        <v>animation</v>
      </c>
      <c r="S780" s="8">
        <f t="shared" si="60"/>
        <v>40768.208333333336</v>
      </c>
      <c r="T780" s="8">
        <f t="shared" si="6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((E781/D781))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 t="shared" si="62"/>
        <v>105.04572803850782</v>
      </c>
      <c r="Q781" t="str">
        <f t="shared" si="63"/>
        <v>theater</v>
      </c>
      <c r="R781" t="str">
        <f t="shared" si="64"/>
        <v>plays</v>
      </c>
      <c r="S781" s="8">
        <f t="shared" si="60"/>
        <v>42230.208333333328</v>
      </c>
      <c r="T781" s="8">
        <f t="shared" si="6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((E782/D782))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 t="shared" si="62"/>
        <v>33.054878048780488</v>
      </c>
      <c r="Q782" t="str">
        <f t="shared" si="63"/>
        <v>film &amp; video</v>
      </c>
      <c r="R782" t="str">
        <f t="shared" si="64"/>
        <v>drama</v>
      </c>
      <c r="S782" s="8">
        <f t="shared" si="60"/>
        <v>42573.208333333328</v>
      </c>
      <c r="T782" s="8">
        <f t="shared" si="6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((E783/D783))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 t="shared" si="62"/>
        <v>78.821428571428569</v>
      </c>
      <c r="Q783" t="str">
        <f t="shared" si="63"/>
        <v>theater</v>
      </c>
      <c r="R783" t="str">
        <f t="shared" si="64"/>
        <v>plays</v>
      </c>
      <c r="S783" s="8">
        <f t="shared" si="60"/>
        <v>40482.208333333336</v>
      </c>
      <c r="T783" s="8">
        <f t="shared" si="6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((E784/D784))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 t="shared" si="62"/>
        <v>68.204968944099377</v>
      </c>
      <c r="Q784" t="str">
        <f t="shared" si="63"/>
        <v>film &amp; video</v>
      </c>
      <c r="R784" t="str">
        <f t="shared" si="64"/>
        <v>animation</v>
      </c>
      <c r="S784" s="8">
        <f t="shared" si="60"/>
        <v>40603.25</v>
      </c>
      <c r="T784" s="8">
        <f t="shared" si="6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((E785/D785))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 t="shared" si="62"/>
        <v>75.731884057971016</v>
      </c>
      <c r="Q785" t="str">
        <f t="shared" si="63"/>
        <v>music</v>
      </c>
      <c r="R785" t="str">
        <f t="shared" si="64"/>
        <v>rock</v>
      </c>
      <c r="S785" s="8">
        <f t="shared" si="60"/>
        <v>41625.25</v>
      </c>
      <c r="T785" s="8">
        <f t="shared" si="6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((E786/D786))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 t="shared" si="62"/>
        <v>30.996070133010882</v>
      </c>
      <c r="Q786" t="str">
        <f t="shared" si="63"/>
        <v>technology</v>
      </c>
      <c r="R786" t="str">
        <f t="shared" si="64"/>
        <v>web</v>
      </c>
      <c r="S786" s="8">
        <f t="shared" si="60"/>
        <v>42435.25</v>
      </c>
      <c r="T786" s="8">
        <f t="shared" si="6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((E787/D787))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 t="shared" si="62"/>
        <v>101.88188976377953</v>
      </c>
      <c r="Q787" t="str">
        <f t="shared" si="63"/>
        <v>film &amp; video</v>
      </c>
      <c r="R787" t="str">
        <f t="shared" si="64"/>
        <v>animation</v>
      </c>
      <c r="S787" s="8">
        <f t="shared" si="60"/>
        <v>43582.208333333328</v>
      </c>
      <c r="T787" s="8">
        <f t="shared" si="6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((E788/D788))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 t="shared" si="62"/>
        <v>52.879227053140099</v>
      </c>
      <c r="Q788" t="str">
        <f t="shared" si="63"/>
        <v>music</v>
      </c>
      <c r="R788" t="str">
        <f t="shared" si="64"/>
        <v>jazz</v>
      </c>
      <c r="S788" s="8">
        <f t="shared" si="60"/>
        <v>43186.208333333328</v>
      </c>
      <c r="T788" s="8">
        <f t="shared" si="6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((E789/D789))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 t="shared" si="62"/>
        <v>71.005820721769496</v>
      </c>
      <c r="Q789" t="str">
        <f t="shared" si="63"/>
        <v>music</v>
      </c>
      <c r="R789" t="str">
        <f t="shared" si="64"/>
        <v>rock</v>
      </c>
      <c r="S789" s="8">
        <f t="shared" si="60"/>
        <v>40684.208333333336</v>
      </c>
      <c r="T789" s="8">
        <f t="shared" si="6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((E790/D790))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 t="shared" si="62"/>
        <v>102.38709677419355</v>
      </c>
      <c r="Q790" t="str">
        <f t="shared" si="63"/>
        <v>film &amp; video</v>
      </c>
      <c r="R790" t="str">
        <f t="shared" si="64"/>
        <v>animation</v>
      </c>
      <c r="S790" s="8">
        <f t="shared" si="60"/>
        <v>41202.208333333336</v>
      </c>
      <c r="T790" s="8">
        <f t="shared" si="6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((E791/D791))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 t="shared" si="62"/>
        <v>74.466666666666669</v>
      </c>
      <c r="Q791" t="str">
        <f t="shared" si="63"/>
        <v>theater</v>
      </c>
      <c r="R791" t="str">
        <f t="shared" si="64"/>
        <v>plays</v>
      </c>
      <c r="S791" s="8">
        <f t="shared" si="60"/>
        <v>41786.208333333336</v>
      </c>
      <c r="T791" s="8">
        <f t="shared" si="6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((E792/D792))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 t="shared" si="62"/>
        <v>51.009883198562441</v>
      </c>
      <c r="Q792" t="str">
        <f t="shared" si="63"/>
        <v>theater</v>
      </c>
      <c r="R792" t="str">
        <f t="shared" si="64"/>
        <v>plays</v>
      </c>
      <c r="S792" s="8">
        <f t="shared" si="60"/>
        <v>40223.25</v>
      </c>
      <c r="T792" s="8">
        <f t="shared" si="6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((E793/D793))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 t="shared" si="62"/>
        <v>90</v>
      </c>
      <c r="Q793" t="str">
        <f t="shared" si="63"/>
        <v>food</v>
      </c>
      <c r="R793" t="str">
        <f t="shared" si="64"/>
        <v>food trucks</v>
      </c>
      <c r="S793" s="8">
        <f t="shared" si="60"/>
        <v>42715.25</v>
      </c>
      <c r="T793" s="8">
        <f t="shared" si="6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((E794/D794))</f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 t="shared" si="62"/>
        <v>97.142857142857139</v>
      </c>
      <c r="Q794" t="str">
        <f t="shared" si="63"/>
        <v>theater</v>
      </c>
      <c r="R794" t="str">
        <f t="shared" si="64"/>
        <v>plays</v>
      </c>
      <c r="S794" s="8">
        <f t="shared" si="60"/>
        <v>41451.208333333336</v>
      </c>
      <c r="T794" s="8">
        <f t="shared" si="6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((E795/D795))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 t="shared" si="62"/>
        <v>72.071823204419886</v>
      </c>
      <c r="Q795" t="str">
        <f t="shared" si="63"/>
        <v>publishing</v>
      </c>
      <c r="R795" t="str">
        <f t="shared" si="64"/>
        <v>nonfiction</v>
      </c>
      <c r="S795" s="8">
        <f t="shared" si="60"/>
        <v>41450.208333333336</v>
      </c>
      <c r="T795" s="8">
        <f t="shared" si="6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((E796/D796))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 t="shared" si="62"/>
        <v>75.236363636363635</v>
      </c>
      <c r="Q796" t="str">
        <f t="shared" si="63"/>
        <v>music</v>
      </c>
      <c r="R796" t="str">
        <f t="shared" si="64"/>
        <v>rock</v>
      </c>
      <c r="S796" s="8">
        <f t="shared" si="60"/>
        <v>43091.25</v>
      </c>
      <c r="T796" s="8">
        <f t="shared" si="6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((E797/D797))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 t="shared" si="62"/>
        <v>32.967741935483872</v>
      </c>
      <c r="Q797" t="str">
        <f t="shared" si="63"/>
        <v>film &amp; video</v>
      </c>
      <c r="R797" t="str">
        <f t="shared" si="64"/>
        <v>drama</v>
      </c>
      <c r="S797" s="8">
        <f t="shared" si="60"/>
        <v>42675.208333333328</v>
      </c>
      <c r="T797" s="8">
        <f t="shared" si="6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((E798/D798))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 t="shared" si="62"/>
        <v>54.807692307692307</v>
      </c>
      <c r="Q798" t="str">
        <f t="shared" si="63"/>
        <v>games</v>
      </c>
      <c r="R798" t="str">
        <f t="shared" si="64"/>
        <v>mobile games</v>
      </c>
      <c r="S798" s="8">
        <f t="shared" si="60"/>
        <v>41859.208333333336</v>
      </c>
      <c r="T798" s="8">
        <f t="shared" si="6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((E799/D799))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 t="shared" si="62"/>
        <v>45.037837837837834</v>
      </c>
      <c r="Q799" t="str">
        <f t="shared" si="63"/>
        <v>technology</v>
      </c>
      <c r="R799" t="str">
        <f t="shared" si="64"/>
        <v>web</v>
      </c>
      <c r="S799" s="8">
        <f t="shared" si="60"/>
        <v>43464.25</v>
      </c>
      <c r="T799" s="8">
        <f t="shared" si="6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((E800/D800))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 t="shared" si="62"/>
        <v>52.958677685950413</v>
      </c>
      <c r="Q800" t="str">
        <f t="shared" si="63"/>
        <v>theater</v>
      </c>
      <c r="R800" t="str">
        <f t="shared" si="64"/>
        <v>plays</v>
      </c>
      <c r="S800" s="8">
        <f t="shared" si="60"/>
        <v>41060.208333333336</v>
      </c>
      <c r="T800" s="8">
        <f t="shared" si="6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((E801/D801))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 t="shared" si="62"/>
        <v>60.017959183673469</v>
      </c>
      <c r="Q801" t="str">
        <f t="shared" si="63"/>
        <v>theater</v>
      </c>
      <c r="R801" t="str">
        <f t="shared" si="64"/>
        <v>plays</v>
      </c>
      <c r="S801" s="8">
        <f t="shared" si="60"/>
        <v>42399.25</v>
      </c>
      <c r="T801" s="8">
        <f t="shared" si="6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((E802/D802))</f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 t="shared" si="62"/>
        <v>1</v>
      </c>
      <c r="Q802" t="str">
        <f t="shared" si="63"/>
        <v>music</v>
      </c>
      <c r="R802" t="str">
        <f t="shared" si="64"/>
        <v>rock</v>
      </c>
      <c r="S802" s="8">
        <f t="shared" si="60"/>
        <v>42167.208333333328</v>
      </c>
      <c r="T802" s="8">
        <f t="shared" si="6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((E803/D803))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 t="shared" si="62"/>
        <v>44.028301886792455</v>
      </c>
      <c r="Q803" t="str">
        <f t="shared" si="63"/>
        <v>photography</v>
      </c>
      <c r="R803" t="str">
        <f t="shared" si="64"/>
        <v>photography books</v>
      </c>
      <c r="S803" s="8">
        <f t="shared" si="60"/>
        <v>43830.25</v>
      </c>
      <c r="T803" s="8">
        <f t="shared" si="6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((E804/D804))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 t="shared" si="62"/>
        <v>86.028169014084511</v>
      </c>
      <c r="Q804" t="str">
        <f t="shared" si="63"/>
        <v>photography</v>
      </c>
      <c r="R804" t="str">
        <f t="shared" si="64"/>
        <v>photography books</v>
      </c>
      <c r="S804" s="8">
        <f t="shared" si="60"/>
        <v>43650.208333333328</v>
      </c>
      <c r="T804" s="8">
        <f t="shared" si="6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((E805/D805))</f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 t="shared" si="62"/>
        <v>28.012875536480685</v>
      </c>
      <c r="Q805" t="str">
        <f t="shared" si="63"/>
        <v>theater</v>
      </c>
      <c r="R805" t="str">
        <f t="shared" si="64"/>
        <v>plays</v>
      </c>
      <c r="S805" s="8">
        <f t="shared" si="60"/>
        <v>43492.25</v>
      </c>
      <c r="T805" s="8">
        <f t="shared" si="6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((E806/D806))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 t="shared" si="62"/>
        <v>32.050458715596328</v>
      </c>
      <c r="Q806" t="str">
        <f t="shared" si="63"/>
        <v>music</v>
      </c>
      <c r="R806" t="str">
        <f t="shared" si="64"/>
        <v>rock</v>
      </c>
      <c r="S806" s="8">
        <f t="shared" si="60"/>
        <v>43102.25</v>
      </c>
      <c r="T806" s="8">
        <f t="shared" si="6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((E807/D807))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 t="shared" si="62"/>
        <v>73.611940298507463</v>
      </c>
      <c r="Q807" t="str">
        <f t="shared" si="63"/>
        <v>film &amp; video</v>
      </c>
      <c r="R807" t="str">
        <f t="shared" si="64"/>
        <v>documentary</v>
      </c>
      <c r="S807" s="8">
        <f t="shared" si="60"/>
        <v>41958.25</v>
      </c>
      <c r="T807" s="8">
        <f t="shared" si="6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((E808/D808))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 t="shared" si="62"/>
        <v>108.71052631578948</v>
      </c>
      <c r="Q808" t="str">
        <f t="shared" si="63"/>
        <v>film &amp; video</v>
      </c>
      <c r="R808" t="str">
        <f t="shared" si="64"/>
        <v>drama</v>
      </c>
      <c r="S808" s="8">
        <f t="shared" si="60"/>
        <v>40973.25</v>
      </c>
      <c r="T808" s="8">
        <f t="shared" si="6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((E809/D809))</f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 t="shared" si="62"/>
        <v>42.97674418604651</v>
      </c>
      <c r="Q809" t="str">
        <f t="shared" si="63"/>
        <v>theater</v>
      </c>
      <c r="R809" t="str">
        <f t="shared" si="64"/>
        <v>plays</v>
      </c>
      <c r="S809" s="8">
        <f t="shared" si="60"/>
        <v>43753.208333333328</v>
      </c>
      <c r="T809" s="8">
        <f t="shared" si="6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((E810/D810))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 t="shared" si="62"/>
        <v>83.315789473684205</v>
      </c>
      <c r="Q810" t="str">
        <f t="shared" si="63"/>
        <v>food</v>
      </c>
      <c r="R810" t="str">
        <f t="shared" si="64"/>
        <v>food trucks</v>
      </c>
      <c r="S810" s="8">
        <f t="shared" si="60"/>
        <v>42507.208333333328</v>
      </c>
      <c r="T810" s="8">
        <f t="shared" si="6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((E811/D811))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 t="shared" si="62"/>
        <v>42</v>
      </c>
      <c r="Q811" t="str">
        <f t="shared" si="63"/>
        <v>film &amp; video</v>
      </c>
      <c r="R811" t="str">
        <f t="shared" si="64"/>
        <v>documentary</v>
      </c>
      <c r="S811" s="8">
        <f t="shared" si="60"/>
        <v>41135.208333333336</v>
      </c>
      <c r="T811" s="8">
        <f t="shared" si="6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((E812/D812))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 t="shared" si="62"/>
        <v>55.927601809954751</v>
      </c>
      <c r="Q812" t="str">
        <f t="shared" si="63"/>
        <v>theater</v>
      </c>
      <c r="R812" t="str">
        <f t="shared" si="64"/>
        <v>plays</v>
      </c>
      <c r="S812" s="8">
        <f t="shared" si="60"/>
        <v>43067.25</v>
      </c>
      <c r="T812" s="8">
        <f t="shared" si="6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((E813/D813))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 t="shared" si="62"/>
        <v>105.03681885125184</v>
      </c>
      <c r="Q813" t="str">
        <f t="shared" si="63"/>
        <v>games</v>
      </c>
      <c r="R813" t="str">
        <f t="shared" si="64"/>
        <v>video games</v>
      </c>
      <c r="S813" s="8">
        <f t="shared" si="60"/>
        <v>42378.25</v>
      </c>
      <c r="T813" s="8">
        <f t="shared" si="6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((E814/D814))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 t="shared" si="62"/>
        <v>48</v>
      </c>
      <c r="Q814" t="str">
        <f t="shared" si="63"/>
        <v>publishing</v>
      </c>
      <c r="R814" t="str">
        <f t="shared" si="64"/>
        <v>nonfiction</v>
      </c>
      <c r="S814" s="8">
        <f t="shared" si="60"/>
        <v>43206.208333333328</v>
      </c>
      <c r="T814" s="8">
        <f t="shared" si="6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((E815/D815))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 t="shared" si="62"/>
        <v>112.66176470588235</v>
      </c>
      <c r="Q815" t="str">
        <f t="shared" si="63"/>
        <v>games</v>
      </c>
      <c r="R815" t="str">
        <f t="shared" si="64"/>
        <v>video games</v>
      </c>
      <c r="S815" s="8">
        <f t="shared" si="60"/>
        <v>41148.208333333336</v>
      </c>
      <c r="T815" s="8">
        <f t="shared" si="6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((E816/D816))</f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 t="shared" si="62"/>
        <v>81.944444444444443</v>
      </c>
      <c r="Q816" t="str">
        <f t="shared" si="63"/>
        <v>music</v>
      </c>
      <c r="R816" t="str">
        <f t="shared" si="64"/>
        <v>rock</v>
      </c>
      <c r="S816" s="8">
        <f t="shared" si="60"/>
        <v>42517.208333333328</v>
      </c>
      <c r="T816" s="8">
        <f t="shared" si="6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((E817/D817))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 t="shared" si="62"/>
        <v>64.049180327868854</v>
      </c>
      <c r="Q817" t="str">
        <f t="shared" si="63"/>
        <v>music</v>
      </c>
      <c r="R817" t="str">
        <f t="shared" si="64"/>
        <v>rock</v>
      </c>
      <c r="S817" s="8">
        <f t="shared" si="60"/>
        <v>43068.25</v>
      </c>
      <c r="T817" s="8">
        <f t="shared" si="6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((E818/D818))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 t="shared" si="62"/>
        <v>106.39097744360902</v>
      </c>
      <c r="Q818" t="str">
        <f t="shared" si="63"/>
        <v>theater</v>
      </c>
      <c r="R818" t="str">
        <f t="shared" si="64"/>
        <v>plays</v>
      </c>
      <c r="S818" s="8">
        <f t="shared" si="60"/>
        <v>41680.25</v>
      </c>
      <c r="T818" s="8">
        <f t="shared" si="6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((E819/D819))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 t="shared" si="62"/>
        <v>76.011249497790274</v>
      </c>
      <c r="Q819" t="str">
        <f t="shared" si="63"/>
        <v>publishing</v>
      </c>
      <c r="R819" t="str">
        <f t="shared" si="64"/>
        <v>nonfiction</v>
      </c>
      <c r="S819" s="8">
        <f t="shared" si="60"/>
        <v>43589.208333333328</v>
      </c>
      <c r="T819" s="8">
        <f t="shared" si="6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((E820/D820))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 t="shared" si="62"/>
        <v>111.07246376811594</v>
      </c>
      <c r="Q820" t="str">
        <f t="shared" si="63"/>
        <v>theater</v>
      </c>
      <c r="R820" t="str">
        <f t="shared" si="64"/>
        <v>plays</v>
      </c>
      <c r="S820" s="8">
        <f t="shared" si="60"/>
        <v>43486.25</v>
      </c>
      <c r="T820" s="8">
        <f t="shared" si="6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((E821/D821))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 t="shared" si="62"/>
        <v>95.936170212765958</v>
      </c>
      <c r="Q821" t="str">
        <f t="shared" si="63"/>
        <v>games</v>
      </c>
      <c r="R821" t="str">
        <f t="shared" si="64"/>
        <v>video games</v>
      </c>
      <c r="S821" s="8">
        <f t="shared" si="60"/>
        <v>41237.25</v>
      </c>
      <c r="T821" s="8">
        <f t="shared" si="6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((E822/D822))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 t="shared" si="62"/>
        <v>43.043010752688176</v>
      </c>
      <c r="Q822" t="str">
        <f t="shared" si="63"/>
        <v>music</v>
      </c>
      <c r="R822" t="str">
        <f t="shared" si="64"/>
        <v>rock</v>
      </c>
      <c r="S822" s="8">
        <f t="shared" si="60"/>
        <v>43310.208333333328</v>
      </c>
      <c r="T822" s="8">
        <f t="shared" si="6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((E823/D823))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 t="shared" si="62"/>
        <v>67.966666666666669</v>
      </c>
      <c r="Q823" t="str">
        <f t="shared" si="63"/>
        <v>film &amp; video</v>
      </c>
      <c r="R823" t="str">
        <f t="shared" si="64"/>
        <v>documentary</v>
      </c>
      <c r="S823" s="8">
        <f t="shared" si="60"/>
        <v>42794.25</v>
      </c>
      <c r="T823" s="8">
        <f t="shared" si="6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((E824/D824))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 t="shared" si="62"/>
        <v>89.991428571428571</v>
      </c>
      <c r="Q824" t="str">
        <f t="shared" si="63"/>
        <v>music</v>
      </c>
      <c r="R824" t="str">
        <f t="shared" si="64"/>
        <v>rock</v>
      </c>
      <c r="S824" s="8">
        <f t="shared" si="60"/>
        <v>41698.25</v>
      </c>
      <c r="T824" s="8">
        <f t="shared" si="6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((E825/D825))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 t="shared" si="62"/>
        <v>58.095238095238095</v>
      </c>
      <c r="Q825" t="str">
        <f t="shared" si="63"/>
        <v>music</v>
      </c>
      <c r="R825" t="str">
        <f t="shared" si="64"/>
        <v>rock</v>
      </c>
      <c r="S825" s="8">
        <f t="shared" si="60"/>
        <v>41892.208333333336</v>
      </c>
      <c r="T825" s="8">
        <f t="shared" si="6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((E826/D826))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 t="shared" si="62"/>
        <v>83.996875000000003</v>
      </c>
      <c r="Q826" t="str">
        <f t="shared" si="63"/>
        <v>publishing</v>
      </c>
      <c r="R826" t="str">
        <f t="shared" si="64"/>
        <v>nonfiction</v>
      </c>
      <c r="S826" s="8">
        <f t="shared" si="60"/>
        <v>40348.208333333336</v>
      </c>
      <c r="T826" s="8">
        <f t="shared" si="6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((E827/D827))</f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 t="shared" si="62"/>
        <v>88.853503184713375</v>
      </c>
      <c r="Q827" t="str">
        <f t="shared" si="63"/>
        <v>film &amp; video</v>
      </c>
      <c r="R827" t="str">
        <f t="shared" si="64"/>
        <v>shorts</v>
      </c>
      <c r="S827" s="8">
        <f t="shared" si="60"/>
        <v>42941.208333333328</v>
      </c>
      <c r="T827" s="8">
        <f t="shared" si="6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((E828/D828))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 t="shared" si="62"/>
        <v>65.963917525773198</v>
      </c>
      <c r="Q828" t="str">
        <f t="shared" si="63"/>
        <v>theater</v>
      </c>
      <c r="R828" t="str">
        <f t="shared" si="64"/>
        <v>plays</v>
      </c>
      <c r="S828" s="8">
        <f t="shared" si="60"/>
        <v>40525.25</v>
      </c>
      <c r="T828" s="8">
        <f t="shared" si="6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((E829/D829))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 t="shared" si="62"/>
        <v>74.804878048780495</v>
      </c>
      <c r="Q829" t="str">
        <f t="shared" si="63"/>
        <v>film &amp; video</v>
      </c>
      <c r="R829" t="str">
        <f t="shared" si="64"/>
        <v>drama</v>
      </c>
      <c r="S829" s="8">
        <f t="shared" si="60"/>
        <v>40666.208333333336</v>
      </c>
      <c r="T829" s="8">
        <f t="shared" si="6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((E830/D830))</f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 t="shared" si="62"/>
        <v>69.98571428571428</v>
      </c>
      <c r="Q830" t="str">
        <f t="shared" si="63"/>
        <v>theater</v>
      </c>
      <c r="R830" t="str">
        <f t="shared" si="64"/>
        <v>plays</v>
      </c>
      <c r="S830" s="8">
        <f t="shared" si="60"/>
        <v>43340.208333333328</v>
      </c>
      <c r="T830" s="8">
        <f t="shared" si="6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((E831/D831))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 t="shared" si="62"/>
        <v>32.006493506493506</v>
      </c>
      <c r="Q831" t="str">
        <f t="shared" si="63"/>
        <v>theater</v>
      </c>
      <c r="R831" t="str">
        <f t="shared" si="64"/>
        <v>plays</v>
      </c>
      <c r="S831" s="8">
        <f t="shared" si="60"/>
        <v>42164.208333333328</v>
      </c>
      <c r="T831" s="8">
        <f t="shared" si="6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((E832/D832))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 t="shared" si="62"/>
        <v>64.727272727272734</v>
      </c>
      <c r="Q832" t="str">
        <f t="shared" si="63"/>
        <v>theater</v>
      </c>
      <c r="R832" t="str">
        <f t="shared" si="64"/>
        <v>plays</v>
      </c>
      <c r="S832" s="8">
        <f t="shared" si="60"/>
        <v>43103.25</v>
      </c>
      <c r="T832" s="8">
        <f t="shared" si="6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((E833/D833))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 t="shared" si="62"/>
        <v>24.998110087408456</v>
      </c>
      <c r="Q833" t="str">
        <f t="shared" si="63"/>
        <v>photography</v>
      </c>
      <c r="R833" t="str">
        <f t="shared" si="64"/>
        <v>photography books</v>
      </c>
      <c r="S833" s="8">
        <f t="shared" si="60"/>
        <v>40994.208333333336</v>
      </c>
      <c r="T833" s="8">
        <f t="shared" si="6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((E834/D834))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 t="shared" si="62"/>
        <v>104.97764070932922</v>
      </c>
      <c r="Q834" t="str">
        <f t="shared" si="63"/>
        <v>publishing</v>
      </c>
      <c r="R834" t="str">
        <f t="shared" si="64"/>
        <v>translations</v>
      </c>
      <c r="S834" s="8">
        <f t="shared" si="60"/>
        <v>42299.208333333328</v>
      </c>
      <c r="T834" s="8">
        <f t="shared" si="6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((E835/D835))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 t="shared" si="62"/>
        <v>64.987878787878785</v>
      </c>
      <c r="Q835" t="str">
        <f t="shared" si="63"/>
        <v>publishing</v>
      </c>
      <c r="R835" t="str">
        <f t="shared" si="64"/>
        <v>translations</v>
      </c>
      <c r="S835" s="8">
        <f t="shared" ref="S835:S898" si="65">(((K835/60)/60)/24)+DATE(1970,1,1)</f>
        <v>40588.25</v>
      </c>
      <c r="T835" s="8">
        <f t="shared" ref="T835:T898" si="66">(((L835/60)/60)/24)+DATE(1970,1,1)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((E836/D836))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 t="shared" ref="P836:P899" si="67">E836/H836</f>
        <v>94.352941176470594</v>
      </c>
      <c r="Q836" t="str">
        <f t="shared" ref="Q836:Q899" si="68">LEFT($O836,SEARCH("/",$O836)-1)</f>
        <v>theater</v>
      </c>
      <c r="R836" t="str">
        <f t="shared" ref="R836:R899" si="69">RIGHT($O836,LEN($O836)-SEARCH("/",$O836))</f>
        <v>plays</v>
      </c>
      <c r="S836" s="8">
        <f t="shared" si="65"/>
        <v>41448.208333333336</v>
      </c>
      <c r="T836" s="8">
        <f t="shared" si="66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((E837/D837))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 t="shared" si="67"/>
        <v>44.001706484641637</v>
      </c>
      <c r="Q837" t="str">
        <f t="shared" si="68"/>
        <v>technology</v>
      </c>
      <c r="R837" t="str">
        <f t="shared" si="69"/>
        <v>web</v>
      </c>
      <c r="S837" s="8">
        <f t="shared" si="65"/>
        <v>42063.25</v>
      </c>
      <c r="T837" s="8">
        <f t="shared" si="66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((E838/D838))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 t="shared" si="67"/>
        <v>64.744680851063833</v>
      </c>
      <c r="Q838" t="str">
        <f t="shared" si="68"/>
        <v>music</v>
      </c>
      <c r="R838" t="str">
        <f t="shared" si="69"/>
        <v>indie rock</v>
      </c>
      <c r="S838" s="8">
        <f t="shared" si="65"/>
        <v>40214.25</v>
      </c>
      <c r="T838" s="8">
        <f t="shared" si="66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((E839/D839))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 t="shared" si="67"/>
        <v>84.00667779632721</v>
      </c>
      <c r="Q839" t="str">
        <f t="shared" si="68"/>
        <v>music</v>
      </c>
      <c r="R839" t="str">
        <f t="shared" si="69"/>
        <v>jazz</v>
      </c>
      <c r="S839" s="8">
        <f t="shared" si="65"/>
        <v>40629.208333333336</v>
      </c>
      <c r="T839" s="8">
        <f t="shared" si="66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((E840/D840))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 t="shared" si="67"/>
        <v>34.061302681992338</v>
      </c>
      <c r="Q840" t="str">
        <f t="shared" si="68"/>
        <v>theater</v>
      </c>
      <c r="R840" t="str">
        <f t="shared" si="69"/>
        <v>plays</v>
      </c>
      <c r="S840" s="8">
        <f t="shared" si="65"/>
        <v>43370.208333333328</v>
      </c>
      <c r="T840" s="8">
        <f t="shared" si="66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((E841/D841))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 t="shared" si="67"/>
        <v>93.273885350318466</v>
      </c>
      <c r="Q841" t="str">
        <f t="shared" si="68"/>
        <v>film &amp; video</v>
      </c>
      <c r="R841" t="str">
        <f t="shared" si="69"/>
        <v>documentary</v>
      </c>
      <c r="S841" s="8">
        <f t="shared" si="65"/>
        <v>41715.208333333336</v>
      </c>
      <c r="T841" s="8">
        <f t="shared" si="66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((E842/D842))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 t="shared" si="67"/>
        <v>32.998301726577978</v>
      </c>
      <c r="Q842" t="str">
        <f t="shared" si="68"/>
        <v>theater</v>
      </c>
      <c r="R842" t="str">
        <f t="shared" si="69"/>
        <v>plays</v>
      </c>
      <c r="S842" s="8">
        <f t="shared" si="65"/>
        <v>41836.208333333336</v>
      </c>
      <c r="T842" s="8">
        <f t="shared" si="66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((E843/D843))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 t="shared" si="67"/>
        <v>83.812903225806451</v>
      </c>
      <c r="Q843" t="str">
        <f t="shared" si="68"/>
        <v>technology</v>
      </c>
      <c r="R843" t="str">
        <f t="shared" si="69"/>
        <v>web</v>
      </c>
      <c r="S843" s="8">
        <f t="shared" si="65"/>
        <v>42419.25</v>
      </c>
      <c r="T843" s="8">
        <f t="shared" si="66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((E844/D844))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 t="shared" si="67"/>
        <v>63.992424242424242</v>
      </c>
      <c r="Q844" t="str">
        <f t="shared" si="68"/>
        <v>technology</v>
      </c>
      <c r="R844" t="str">
        <f t="shared" si="69"/>
        <v>wearables</v>
      </c>
      <c r="S844" s="8">
        <f t="shared" si="65"/>
        <v>43266.208333333328</v>
      </c>
      <c r="T844" s="8">
        <f t="shared" si="66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((E845/D845))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 t="shared" si="67"/>
        <v>81.909090909090907</v>
      </c>
      <c r="Q845" t="str">
        <f t="shared" si="68"/>
        <v>photography</v>
      </c>
      <c r="R845" t="str">
        <f t="shared" si="69"/>
        <v>photography books</v>
      </c>
      <c r="S845" s="8">
        <f t="shared" si="65"/>
        <v>43338.208333333328</v>
      </c>
      <c r="T845" s="8">
        <f t="shared" si="66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((E846/D846))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 t="shared" si="67"/>
        <v>93.053191489361708</v>
      </c>
      <c r="Q846" t="str">
        <f t="shared" si="68"/>
        <v>film &amp; video</v>
      </c>
      <c r="R846" t="str">
        <f t="shared" si="69"/>
        <v>documentary</v>
      </c>
      <c r="S846" s="8">
        <f t="shared" si="65"/>
        <v>40930.25</v>
      </c>
      <c r="T846" s="8">
        <f t="shared" si="66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((E847/D847))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 t="shared" si="67"/>
        <v>101.98449039881831</v>
      </c>
      <c r="Q847" t="str">
        <f t="shared" si="68"/>
        <v>technology</v>
      </c>
      <c r="R847" t="str">
        <f t="shared" si="69"/>
        <v>web</v>
      </c>
      <c r="S847" s="8">
        <f t="shared" si="65"/>
        <v>43235.208333333328</v>
      </c>
      <c r="T847" s="8">
        <f t="shared" si="66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((E848/D848))</f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 t="shared" si="67"/>
        <v>105.9375</v>
      </c>
      <c r="Q848" t="str">
        <f t="shared" si="68"/>
        <v>technology</v>
      </c>
      <c r="R848" t="str">
        <f t="shared" si="69"/>
        <v>web</v>
      </c>
      <c r="S848" s="8">
        <f t="shared" si="65"/>
        <v>43302.208333333328</v>
      </c>
      <c r="T848" s="8">
        <f t="shared" si="66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((E849/D849))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 t="shared" si="67"/>
        <v>101.58181818181818</v>
      </c>
      <c r="Q849" t="str">
        <f t="shared" si="68"/>
        <v>food</v>
      </c>
      <c r="R849" t="str">
        <f t="shared" si="69"/>
        <v>food trucks</v>
      </c>
      <c r="S849" s="8">
        <f t="shared" si="65"/>
        <v>43107.25</v>
      </c>
      <c r="T849" s="8">
        <f t="shared" si="66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((E850/D850))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 t="shared" si="67"/>
        <v>62.970930232558139</v>
      </c>
      <c r="Q850" t="str">
        <f t="shared" si="68"/>
        <v>film &amp; video</v>
      </c>
      <c r="R850" t="str">
        <f t="shared" si="69"/>
        <v>drama</v>
      </c>
      <c r="S850" s="8">
        <f t="shared" si="65"/>
        <v>40341.208333333336</v>
      </c>
      <c r="T850" s="8">
        <f t="shared" si="66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((E851/D851))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 t="shared" si="67"/>
        <v>29.045602605863191</v>
      </c>
      <c r="Q851" t="str">
        <f t="shared" si="68"/>
        <v>music</v>
      </c>
      <c r="R851" t="str">
        <f t="shared" si="69"/>
        <v>indie rock</v>
      </c>
      <c r="S851" s="8">
        <f t="shared" si="65"/>
        <v>40948.25</v>
      </c>
      <c r="T851" s="8">
        <f t="shared" si="66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((E852/D852))</f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 t="shared" si="67"/>
        <v>1</v>
      </c>
      <c r="Q852" t="str">
        <f t="shared" si="68"/>
        <v>music</v>
      </c>
      <c r="R852" t="str">
        <f t="shared" si="69"/>
        <v>rock</v>
      </c>
      <c r="S852" s="8">
        <f t="shared" si="65"/>
        <v>40866.25</v>
      </c>
      <c r="T852" s="8">
        <f t="shared" si="66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((E853/D853))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 t="shared" si="67"/>
        <v>77.924999999999997</v>
      </c>
      <c r="Q853" t="str">
        <f t="shared" si="68"/>
        <v>music</v>
      </c>
      <c r="R853" t="str">
        <f t="shared" si="69"/>
        <v>electric music</v>
      </c>
      <c r="S853" s="8">
        <f t="shared" si="65"/>
        <v>41031.208333333336</v>
      </c>
      <c r="T853" s="8">
        <f t="shared" si="66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((E854/D854))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 t="shared" si="67"/>
        <v>80.806451612903231</v>
      </c>
      <c r="Q854" t="str">
        <f t="shared" si="68"/>
        <v>games</v>
      </c>
      <c r="R854" t="str">
        <f t="shared" si="69"/>
        <v>video games</v>
      </c>
      <c r="S854" s="8">
        <f t="shared" si="65"/>
        <v>40740.208333333336</v>
      </c>
      <c r="T854" s="8">
        <f t="shared" si="66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((E855/D855))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 t="shared" si="67"/>
        <v>76.006816632583508</v>
      </c>
      <c r="Q855" t="str">
        <f t="shared" si="68"/>
        <v>music</v>
      </c>
      <c r="R855" t="str">
        <f t="shared" si="69"/>
        <v>indie rock</v>
      </c>
      <c r="S855" s="8">
        <f t="shared" si="65"/>
        <v>40714.208333333336</v>
      </c>
      <c r="T855" s="8">
        <f t="shared" si="66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((E856/D856))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 t="shared" si="67"/>
        <v>72.993613824192337</v>
      </c>
      <c r="Q856" t="str">
        <f t="shared" si="68"/>
        <v>publishing</v>
      </c>
      <c r="R856" t="str">
        <f t="shared" si="69"/>
        <v>fiction</v>
      </c>
      <c r="S856" s="8">
        <f t="shared" si="65"/>
        <v>43787.25</v>
      </c>
      <c r="T856" s="8">
        <f t="shared" si="66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((E857/D857))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 t="shared" si="67"/>
        <v>53</v>
      </c>
      <c r="Q857" t="str">
        <f t="shared" si="68"/>
        <v>theater</v>
      </c>
      <c r="R857" t="str">
        <f t="shared" si="69"/>
        <v>plays</v>
      </c>
      <c r="S857" s="8">
        <f t="shared" si="65"/>
        <v>40712.208333333336</v>
      </c>
      <c r="T857" s="8">
        <f t="shared" si="66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((E858/D858))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 t="shared" si="67"/>
        <v>54.164556962025316</v>
      </c>
      <c r="Q858" t="str">
        <f t="shared" si="68"/>
        <v>food</v>
      </c>
      <c r="R858" t="str">
        <f t="shared" si="69"/>
        <v>food trucks</v>
      </c>
      <c r="S858" s="8">
        <f t="shared" si="65"/>
        <v>41023.208333333336</v>
      </c>
      <c r="T858" s="8">
        <f t="shared" si="66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((E859/D859))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 t="shared" si="67"/>
        <v>32.946666666666665</v>
      </c>
      <c r="Q859" t="str">
        <f t="shared" si="68"/>
        <v>film &amp; video</v>
      </c>
      <c r="R859" t="str">
        <f t="shared" si="69"/>
        <v>shorts</v>
      </c>
      <c r="S859" s="8">
        <f t="shared" si="65"/>
        <v>40944.25</v>
      </c>
      <c r="T859" s="8">
        <f t="shared" si="66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((E860/D860))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 t="shared" si="67"/>
        <v>79.371428571428567</v>
      </c>
      <c r="Q860" t="str">
        <f t="shared" si="68"/>
        <v>food</v>
      </c>
      <c r="R860" t="str">
        <f t="shared" si="69"/>
        <v>food trucks</v>
      </c>
      <c r="S860" s="8">
        <f t="shared" si="65"/>
        <v>43211.208333333328</v>
      </c>
      <c r="T860" s="8">
        <f t="shared" si="66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((E861/D861))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 t="shared" si="67"/>
        <v>41.174603174603178</v>
      </c>
      <c r="Q861" t="str">
        <f t="shared" si="68"/>
        <v>theater</v>
      </c>
      <c r="R861" t="str">
        <f t="shared" si="69"/>
        <v>plays</v>
      </c>
      <c r="S861" s="8">
        <f t="shared" si="65"/>
        <v>41334.25</v>
      </c>
      <c r="T861" s="8">
        <f t="shared" si="66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((E862/D862))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 t="shared" si="67"/>
        <v>77.430769230769229</v>
      </c>
      <c r="Q862" t="str">
        <f t="shared" si="68"/>
        <v>technology</v>
      </c>
      <c r="R862" t="str">
        <f t="shared" si="69"/>
        <v>wearables</v>
      </c>
      <c r="S862" s="8">
        <f t="shared" si="65"/>
        <v>43515.25</v>
      </c>
      <c r="T862" s="8">
        <f t="shared" si="66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((E863/D863))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 t="shared" si="67"/>
        <v>57.159509202453989</v>
      </c>
      <c r="Q863" t="str">
        <f t="shared" si="68"/>
        <v>theater</v>
      </c>
      <c r="R863" t="str">
        <f t="shared" si="69"/>
        <v>plays</v>
      </c>
      <c r="S863" s="8">
        <f t="shared" si="65"/>
        <v>40258.208333333336</v>
      </c>
      <c r="T863" s="8">
        <f t="shared" si="66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((E864/D864))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 t="shared" si="67"/>
        <v>77.17647058823529</v>
      </c>
      <c r="Q864" t="str">
        <f t="shared" si="68"/>
        <v>theater</v>
      </c>
      <c r="R864" t="str">
        <f t="shared" si="69"/>
        <v>plays</v>
      </c>
      <c r="S864" s="8">
        <f t="shared" si="65"/>
        <v>40756.208333333336</v>
      </c>
      <c r="T864" s="8">
        <f t="shared" si="66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((E865/D865))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 t="shared" si="67"/>
        <v>24.953917050691246</v>
      </c>
      <c r="Q865" t="str">
        <f t="shared" si="68"/>
        <v>film &amp; video</v>
      </c>
      <c r="R865" t="str">
        <f t="shared" si="69"/>
        <v>television</v>
      </c>
      <c r="S865" s="8">
        <f t="shared" si="65"/>
        <v>42172.208333333328</v>
      </c>
      <c r="T865" s="8">
        <f t="shared" si="66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((E866/D866))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 t="shared" si="67"/>
        <v>97.18</v>
      </c>
      <c r="Q866" t="str">
        <f t="shared" si="68"/>
        <v>film &amp; video</v>
      </c>
      <c r="R866" t="str">
        <f t="shared" si="69"/>
        <v>shorts</v>
      </c>
      <c r="S866" s="8">
        <f t="shared" si="65"/>
        <v>42601.208333333328</v>
      </c>
      <c r="T866" s="8">
        <f t="shared" si="66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((E867/D867))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 t="shared" si="67"/>
        <v>46.000916870415651</v>
      </c>
      <c r="Q867" t="str">
        <f t="shared" si="68"/>
        <v>theater</v>
      </c>
      <c r="R867" t="str">
        <f t="shared" si="69"/>
        <v>plays</v>
      </c>
      <c r="S867" s="8">
        <f t="shared" si="65"/>
        <v>41897.208333333336</v>
      </c>
      <c r="T867" s="8">
        <f t="shared" si="66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((E868/D868))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 t="shared" si="67"/>
        <v>88.023385300668153</v>
      </c>
      <c r="Q868" t="str">
        <f t="shared" si="68"/>
        <v>photography</v>
      </c>
      <c r="R868" t="str">
        <f t="shared" si="69"/>
        <v>photography books</v>
      </c>
      <c r="S868" s="8">
        <f t="shared" si="65"/>
        <v>40671.208333333336</v>
      </c>
      <c r="T868" s="8">
        <f t="shared" si="66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((E869/D869))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 t="shared" si="67"/>
        <v>25.99</v>
      </c>
      <c r="Q869" t="str">
        <f t="shared" si="68"/>
        <v>food</v>
      </c>
      <c r="R869" t="str">
        <f t="shared" si="69"/>
        <v>food trucks</v>
      </c>
      <c r="S869" s="8">
        <f t="shared" si="65"/>
        <v>43382.208333333328</v>
      </c>
      <c r="T869" s="8">
        <f t="shared" si="66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((E870/D870))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 t="shared" si="67"/>
        <v>102.69047619047619</v>
      </c>
      <c r="Q870" t="str">
        <f t="shared" si="68"/>
        <v>theater</v>
      </c>
      <c r="R870" t="str">
        <f t="shared" si="69"/>
        <v>plays</v>
      </c>
      <c r="S870" s="8">
        <f t="shared" si="65"/>
        <v>41559.208333333336</v>
      </c>
      <c r="T870" s="8">
        <f t="shared" si="66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((E871/D871))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 t="shared" si="67"/>
        <v>72.958174904942965</v>
      </c>
      <c r="Q871" t="str">
        <f t="shared" si="68"/>
        <v>film &amp; video</v>
      </c>
      <c r="R871" t="str">
        <f t="shared" si="69"/>
        <v>drama</v>
      </c>
      <c r="S871" s="8">
        <f t="shared" si="65"/>
        <v>40350.208333333336</v>
      </c>
      <c r="T871" s="8">
        <f t="shared" si="66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((E872/D872))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 t="shared" si="67"/>
        <v>57.190082644628099</v>
      </c>
      <c r="Q872" t="str">
        <f t="shared" si="68"/>
        <v>theater</v>
      </c>
      <c r="R872" t="str">
        <f t="shared" si="69"/>
        <v>plays</v>
      </c>
      <c r="S872" s="8">
        <f t="shared" si="65"/>
        <v>42240.208333333328</v>
      </c>
      <c r="T872" s="8">
        <f t="shared" si="66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((E873/D873))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 t="shared" si="67"/>
        <v>84.013793103448279</v>
      </c>
      <c r="Q873" t="str">
        <f t="shared" si="68"/>
        <v>theater</v>
      </c>
      <c r="R873" t="str">
        <f t="shared" si="69"/>
        <v>plays</v>
      </c>
      <c r="S873" s="8">
        <f t="shared" si="65"/>
        <v>43040.208333333328</v>
      </c>
      <c r="T873" s="8">
        <f t="shared" si="66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((E874/D874))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 t="shared" si="67"/>
        <v>98.666666666666671</v>
      </c>
      <c r="Q874" t="str">
        <f t="shared" si="68"/>
        <v>film &amp; video</v>
      </c>
      <c r="R874" t="str">
        <f t="shared" si="69"/>
        <v>science fiction</v>
      </c>
      <c r="S874" s="8">
        <f t="shared" si="65"/>
        <v>43346.208333333328</v>
      </c>
      <c r="T874" s="8">
        <f t="shared" si="66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((E875/D875))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 t="shared" si="67"/>
        <v>42.007419183889773</v>
      </c>
      <c r="Q875" t="str">
        <f t="shared" si="68"/>
        <v>photography</v>
      </c>
      <c r="R875" t="str">
        <f t="shared" si="69"/>
        <v>photography books</v>
      </c>
      <c r="S875" s="8">
        <f t="shared" si="65"/>
        <v>41647.25</v>
      </c>
      <c r="T875" s="8">
        <f t="shared" si="66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((E876/D876))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 t="shared" si="67"/>
        <v>32.002753556677376</v>
      </c>
      <c r="Q876" t="str">
        <f t="shared" si="68"/>
        <v>photography</v>
      </c>
      <c r="R876" t="str">
        <f t="shared" si="69"/>
        <v>photography books</v>
      </c>
      <c r="S876" s="8">
        <f t="shared" si="65"/>
        <v>40291.208333333336</v>
      </c>
      <c r="T876" s="8">
        <f t="shared" si="66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((E877/D877))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 t="shared" si="67"/>
        <v>81.567164179104481</v>
      </c>
      <c r="Q877" t="str">
        <f t="shared" si="68"/>
        <v>music</v>
      </c>
      <c r="R877" t="str">
        <f t="shared" si="69"/>
        <v>rock</v>
      </c>
      <c r="S877" s="8">
        <f t="shared" si="65"/>
        <v>40556.25</v>
      </c>
      <c r="T877" s="8">
        <f t="shared" si="66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((E878/D878))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 t="shared" si="67"/>
        <v>37.035087719298247</v>
      </c>
      <c r="Q878" t="str">
        <f t="shared" si="68"/>
        <v>photography</v>
      </c>
      <c r="R878" t="str">
        <f t="shared" si="69"/>
        <v>photography books</v>
      </c>
      <c r="S878" s="8">
        <f t="shared" si="65"/>
        <v>43624.208333333328</v>
      </c>
      <c r="T878" s="8">
        <f t="shared" si="66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((E879/D879))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 t="shared" si="67"/>
        <v>103.033360455655</v>
      </c>
      <c r="Q879" t="str">
        <f t="shared" si="68"/>
        <v>food</v>
      </c>
      <c r="R879" t="str">
        <f t="shared" si="69"/>
        <v>food trucks</v>
      </c>
      <c r="S879" s="8">
        <f t="shared" si="65"/>
        <v>42577.208333333328</v>
      </c>
      <c r="T879" s="8">
        <f t="shared" si="66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((E880/D880))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 t="shared" si="67"/>
        <v>84.333333333333329</v>
      </c>
      <c r="Q880" t="str">
        <f t="shared" si="68"/>
        <v>music</v>
      </c>
      <c r="R880" t="str">
        <f t="shared" si="69"/>
        <v>metal</v>
      </c>
      <c r="S880" s="8">
        <f t="shared" si="65"/>
        <v>43845.25</v>
      </c>
      <c r="T880" s="8">
        <f t="shared" si="66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((E881/D881))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 t="shared" si="67"/>
        <v>102.60377358490567</v>
      </c>
      <c r="Q881" t="str">
        <f t="shared" si="68"/>
        <v>publishing</v>
      </c>
      <c r="R881" t="str">
        <f t="shared" si="69"/>
        <v>nonfiction</v>
      </c>
      <c r="S881" s="8">
        <f t="shared" si="65"/>
        <v>42788.25</v>
      </c>
      <c r="T881" s="8">
        <f t="shared" si="66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((E882/D882))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 t="shared" si="67"/>
        <v>79.992129246064621</v>
      </c>
      <c r="Q882" t="str">
        <f t="shared" si="68"/>
        <v>music</v>
      </c>
      <c r="R882" t="str">
        <f t="shared" si="69"/>
        <v>electric music</v>
      </c>
      <c r="S882" s="8">
        <f t="shared" si="65"/>
        <v>43667.208333333328</v>
      </c>
      <c r="T882" s="8">
        <f t="shared" si="66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((E883/D883))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 t="shared" si="67"/>
        <v>70.055309734513273</v>
      </c>
      <c r="Q883" t="str">
        <f t="shared" si="68"/>
        <v>theater</v>
      </c>
      <c r="R883" t="str">
        <f t="shared" si="69"/>
        <v>plays</v>
      </c>
      <c r="S883" s="8">
        <f t="shared" si="65"/>
        <v>42194.208333333328</v>
      </c>
      <c r="T883" s="8">
        <f t="shared" si="66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((E884/D884))</f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 t="shared" si="67"/>
        <v>37</v>
      </c>
      <c r="Q884" t="str">
        <f t="shared" si="68"/>
        <v>theater</v>
      </c>
      <c r="R884" t="str">
        <f t="shared" si="69"/>
        <v>plays</v>
      </c>
      <c r="S884" s="8">
        <f t="shared" si="65"/>
        <v>42025.25</v>
      </c>
      <c r="T884" s="8">
        <f t="shared" si="66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((E885/D885))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 t="shared" si="67"/>
        <v>41.911917098445599</v>
      </c>
      <c r="Q885" t="str">
        <f t="shared" si="68"/>
        <v>film &amp; video</v>
      </c>
      <c r="R885" t="str">
        <f t="shared" si="69"/>
        <v>shorts</v>
      </c>
      <c r="S885" s="8">
        <f t="shared" si="65"/>
        <v>40323.208333333336</v>
      </c>
      <c r="T885" s="8">
        <f t="shared" si="66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((E886/D886))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 t="shared" si="67"/>
        <v>57.992576882290564</v>
      </c>
      <c r="Q886" t="str">
        <f t="shared" si="68"/>
        <v>theater</v>
      </c>
      <c r="R886" t="str">
        <f t="shared" si="69"/>
        <v>plays</v>
      </c>
      <c r="S886" s="8">
        <f t="shared" si="65"/>
        <v>41763.208333333336</v>
      </c>
      <c r="T886" s="8">
        <f t="shared" si="66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((E887/D887))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 t="shared" si="67"/>
        <v>40.942307692307693</v>
      </c>
      <c r="Q887" t="str">
        <f t="shared" si="68"/>
        <v>theater</v>
      </c>
      <c r="R887" t="str">
        <f t="shared" si="69"/>
        <v>plays</v>
      </c>
      <c r="S887" s="8">
        <f t="shared" si="65"/>
        <v>40335.208333333336</v>
      </c>
      <c r="T887" s="8">
        <f t="shared" si="66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((E888/D888))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 t="shared" si="67"/>
        <v>69.9972602739726</v>
      </c>
      <c r="Q888" t="str">
        <f t="shared" si="68"/>
        <v>music</v>
      </c>
      <c r="R888" t="str">
        <f t="shared" si="69"/>
        <v>indie rock</v>
      </c>
      <c r="S888" s="8">
        <f t="shared" si="65"/>
        <v>40416.208333333336</v>
      </c>
      <c r="T888" s="8">
        <f t="shared" si="66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((E889/D889))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 t="shared" si="67"/>
        <v>73.838709677419359</v>
      </c>
      <c r="Q889" t="str">
        <f t="shared" si="68"/>
        <v>theater</v>
      </c>
      <c r="R889" t="str">
        <f t="shared" si="69"/>
        <v>plays</v>
      </c>
      <c r="S889" s="8">
        <f t="shared" si="65"/>
        <v>42202.208333333328</v>
      </c>
      <c r="T889" s="8">
        <f t="shared" si="66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((E890/D890))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 t="shared" si="67"/>
        <v>41.979310344827589</v>
      </c>
      <c r="Q890" t="str">
        <f t="shared" si="68"/>
        <v>theater</v>
      </c>
      <c r="R890" t="str">
        <f t="shared" si="69"/>
        <v>plays</v>
      </c>
      <c r="S890" s="8">
        <f t="shared" si="65"/>
        <v>42836.208333333328</v>
      </c>
      <c r="T890" s="8">
        <f t="shared" si="66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((E891/D891))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 t="shared" si="67"/>
        <v>77.93442622950819</v>
      </c>
      <c r="Q891" t="str">
        <f t="shared" si="68"/>
        <v>music</v>
      </c>
      <c r="R891" t="str">
        <f t="shared" si="69"/>
        <v>electric music</v>
      </c>
      <c r="S891" s="8">
        <f t="shared" si="65"/>
        <v>41710.208333333336</v>
      </c>
      <c r="T891" s="8">
        <f t="shared" si="66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((E892/D892))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 t="shared" si="67"/>
        <v>106.01972789115646</v>
      </c>
      <c r="Q892" t="str">
        <f t="shared" si="68"/>
        <v>music</v>
      </c>
      <c r="R892" t="str">
        <f t="shared" si="69"/>
        <v>indie rock</v>
      </c>
      <c r="S892" s="8">
        <f t="shared" si="65"/>
        <v>43640.208333333328</v>
      </c>
      <c r="T892" s="8">
        <f t="shared" si="66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((E893/D893))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 t="shared" si="67"/>
        <v>47.018181818181816</v>
      </c>
      <c r="Q893" t="str">
        <f t="shared" si="68"/>
        <v>film &amp; video</v>
      </c>
      <c r="R893" t="str">
        <f t="shared" si="69"/>
        <v>documentary</v>
      </c>
      <c r="S893" s="8">
        <f t="shared" si="65"/>
        <v>40880.25</v>
      </c>
      <c r="T893" s="8">
        <f t="shared" si="66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((E894/D894))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 t="shared" si="67"/>
        <v>76.016483516483518</v>
      </c>
      <c r="Q894" t="str">
        <f t="shared" si="68"/>
        <v>publishing</v>
      </c>
      <c r="R894" t="str">
        <f t="shared" si="69"/>
        <v>translations</v>
      </c>
      <c r="S894" s="8">
        <f t="shared" si="65"/>
        <v>40319.208333333336</v>
      </c>
      <c r="T894" s="8">
        <f t="shared" si="66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((E895/D895))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 t="shared" si="67"/>
        <v>54.120603015075375</v>
      </c>
      <c r="Q895" t="str">
        <f t="shared" si="68"/>
        <v>film &amp; video</v>
      </c>
      <c r="R895" t="str">
        <f t="shared" si="69"/>
        <v>documentary</v>
      </c>
      <c r="S895" s="8">
        <f t="shared" si="65"/>
        <v>42170.208333333328</v>
      </c>
      <c r="T895" s="8">
        <f t="shared" si="66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((E896/D896))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 t="shared" si="67"/>
        <v>57.285714285714285</v>
      </c>
      <c r="Q896" t="str">
        <f t="shared" si="68"/>
        <v>film &amp; video</v>
      </c>
      <c r="R896" t="str">
        <f t="shared" si="69"/>
        <v>television</v>
      </c>
      <c r="S896" s="8">
        <f t="shared" si="65"/>
        <v>41466.208333333336</v>
      </c>
      <c r="T896" s="8">
        <f t="shared" si="66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((E897/D897))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 t="shared" si="67"/>
        <v>103.81308411214954</v>
      </c>
      <c r="Q897" t="str">
        <f t="shared" si="68"/>
        <v>theater</v>
      </c>
      <c r="R897" t="str">
        <f t="shared" si="69"/>
        <v>plays</v>
      </c>
      <c r="S897" s="8">
        <f t="shared" si="65"/>
        <v>43134.25</v>
      </c>
      <c r="T897" s="8">
        <f t="shared" si="66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((E898/D898))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 t="shared" si="67"/>
        <v>105.02602739726028</v>
      </c>
      <c r="Q898" t="str">
        <f t="shared" si="68"/>
        <v>food</v>
      </c>
      <c r="R898" t="str">
        <f t="shared" si="69"/>
        <v>food trucks</v>
      </c>
      <c r="S898" s="8">
        <f t="shared" si="65"/>
        <v>40738.208333333336</v>
      </c>
      <c r="T898" s="8">
        <f t="shared" si="66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((E899/D899))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 t="shared" si="67"/>
        <v>90.259259259259252</v>
      </c>
      <c r="Q899" t="str">
        <f t="shared" si="68"/>
        <v>theater</v>
      </c>
      <c r="R899" t="str">
        <f t="shared" si="69"/>
        <v>plays</v>
      </c>
      <c r="S899" s="8">
        <f t="shared" ref="S899:S962" si="70">(((K899/60)/60)/24)+DATE(1970,1,1)</f>
        <v>43583.208333333328</v>
      </c>
      <c r="T899" s="8">
        <f t="shared" ref="T899:T962" si="71">(((L899/60)/60)/24)+DATE(1970,1,1)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((E900/D900))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 t="shared" ref="P900:P963" si="72">E900/H900</f>
        <v>76.978705978705975</v>
      </c>
      <c r="Q900" t="str">
        <f t="shared" ref="Q900:Q963" si="73">LEFT($O900,SEARCH("/",$O900)-1)</f>
        <v>film &amp; video</v>
      </c>
      <c r="R900" t="str">
        <f t="shared" ref="R900:R963" si="74">RIGHT($O900,LEN($O900)-SEARCH("/",$O900))</f>
        <v>documentary</v>
      </c>
      <c r="S900" s="8">
        <f t="shared" si="70"/>
        <v>43815.25</v>
      </c>
      <c r="T900" s="8">
        <f t="shared" si="71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((E901/D901))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 t="shared" si="72"/>
        <v>102.60162601626017</v>
      </c>
      <c r="Q901" t="str">
        <f t="shared" si="73"/>
        <v>music</v>
      </c>
      <c r="R901" t="str">
        <f t="shared" si="74"/>
        <v>jazz</v>
      </c>
      <c r="S901" s="8">
        <f t="shared" si="70"/>
        <v>41554.208333333336</v>
      </c>
      <c r="T901" s="8">
        <f t="shared" si="71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((E902/D902))</f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 t="shared" si="72"/>
        <v>2</v>
      </c>
      <c r="Q902" t="str">
        <f t="shared" si="73"/>
        <v>technology</v>
      </c>
      <c r="R902" t="str">
        <f t="shared" si="74"/>
        <v>web</v>
      </c>
      <c r="S902" s="8">
        <f t="shared" si="70"/>
        <v>41901.208333333336</v>
      </c>
      <c r="T902" s="8">
        <f t="shared" si="71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((E903/D903))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 t="shared" si="72"/>
        <v>55.0062893081761</v>
      </c>
      <c r="Q903" t="str">
        <f t="shared" si="73"/>
        <v>music</v>
      </c>
      <c r="R903" t="str">
        <f t="shared" si="74"/>
        <v>rock</v>
      </c>
      <c r="S903" s="8">
        <f t="shared" si="70"/>
        <v>43298.208333333328</v>
      </c>
      <c r="T903" s="8">
        <f t="shared" si="71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((E904/D904))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 t="shared" si="72"/>
        <v>32.127272727272725</v>
      </c>
      <c r="Q904" t="str">
        <f t="shared" si="73"/>
        <v>technology</v>
      </c>
      <c r="R904" t="str">
        <f t="shared" si="74"/>
        <v>web</v>
      </c>
      <c r="S904" s="8">
        <f t="shared" si="70"/>
        <v>42399.25</v>
      </c>
      <c r="T904" s="8">
        <f t="shared" si="71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((E905/D905))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 t="shared" si="72"/>
        <v>50.642857142857146</v>
      </c>
      <c r="Q905" t="str">
        <f t="shared" si="73"/>
        <v>publishing</v>
      </c>
      <c r="R905" t="str">
        <f t="shared" si="74"/>
        <v>nonfiction</v>
      </c>
      <c r="S905" s="8">
        <f t="shared" si="70"/>
        <v>41034.208333333336</v>
      </c>
      <c r="T905" s="8">
        <f t="shared" si="71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((E906/D906))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 t="shared" si="72"/>
        <v>49.6875</v>
      </c>
      <c r="Q906" t="str">
        <f t="shared" si="73"/>
        <v>publishing</v>
      </c>
      <c r="R906" t="str">
        <f t="shared" si="74"/>
        <v>radio &amp; podcasts</v>
      </c>
      <c r="S906" s="8">
        <f t="shared" si="70"/>
        <v>41186.208333333336</v>
      </c>
      <c r="T906" s="8">
        <f t="shared" si="71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((E907/D907))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 t="shared" si="72"/>
        <v>54.894067796610166</v>
      </c>
      <c r="Q907" t="str">
        <f t="shared" si="73"/>
        <v>theater</v>
      </c>
      <c r="R907" t="str">
        <f t="shared" si="74"/>
        <v>plays</v>
      </c>
      <c r="S907" s="8">
        <f t="shared" si="70"/>
        <v>41536.208333333336</v>
      </c>
      <c r="T907" s="8">
        <f t="shared" si="71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((E908/D908))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 t="shared" si="72"/>
        <v>46.931937172774866</v>
      </c>
      <c r="Q908" t="str">
        <f t="shared" si="73"/>
        <v>film &amp; video</v>
      </c>
      <c r="R908" t="str">
        <f t="shared" si="74"/>
        <v>documentary</v>
      </c>
      <c r="S908" s="8">
        <f t="shared" si="70"/>
        <v>42868.208333333328</v>
      </c>
      <c r="T908" s="8">
        <f t="shared" si="71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((E909/D909))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 t="shared" si="72"/>
        <v>44.951219512195124</v>
      </c>
      <c r="Q909" t="str">
        <f t="shared" si="73"/>
        <v>theater</v>
      </c>
      <c r="R909" t="str">
        <f t="shared" si="74"/>
        <v>plays</v>
      </c>
      <c r="S909" s="8">
        <f t="shared" si="70"/>
        <v>40660.208333333336</v>
      </c>
      <c r="T909" s="8">
        <f t="shared" si="71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((E910/D910))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 t="shared" si="72"/>
        <v>30.99898322318251</v>
      </c>
      <c r="Q910" t="str">
        <f t="shared" si="73"/>
        <v>games</v>
      </c>
      <c r="R910" t="str">
        <f t="shared" si="74"/>
        <v>video games</v>
      </c>
      <c r="S910" s="8">
        <f t="shared" si="70"/>
        <v>41031.208333333336</v>
      </c>
      <c r="T910" s="8">
        <f t="shared" si="71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((E911/D911))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 t="shared" si="72"/>
        <v>107.7625</v>
      </c>
      <c r="Q911" t="str">
        <f t="shared" si="73"/>
        <v>theater</v>
      </c>
      <c r="R911" t="str">
        <f t="shared" si="74"/>
        <v>plays</v>
      </c>
      <c r="S911" s="8">
        <f t="shared" si="70"/>
        <v>43255.208333333328</v>
      </c>
      <c r="T911" s="8">
        <f t="shared" si="71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((E912/D912))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 t="shared" si="72"/>
        <v>102.07770270270271</v>
      </c>
      <c r="Q912" t="str">
        <f t="shared" si="73"/>
        <v>theater</v>
      </c>
      <c r="R912" t="str">
        <f t="shared" si="74"/>
        <v>plays</v>
      </c>
      <c r="S912" s="8">
        <f t="shared" si="70"/>
        <v>42026.25</v>
      </c>
      <c r="T912" s="8">
        <f t="shared" si="71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((E913/D913))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 t="shared" si="72"/>
        <v>24.976190476190474</v>
      </c>
      <c r="Q913" t="str">
        <f t="shared" si="73"/>
        <v>technology</v>
      </c>
      <c r="R913" t="str">
        <f t="shared" si="74"/>
        <v>web</v>
      </c>
      <c r="S913" s="8">
        <f t="shared" si="70"/>
        <v>43717.208333333328</v>
      </c>
      <c r="T913" s="8">
        <f t="shared" si="71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((E914/D914))</f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 t="shared" si="72"/>
        <v>79.944134078212286</v>
      </c>
      <c r="Q914" t="str">
        <f t="shared" si="73"/>
        <v>film &amp; video</v>
      </c>
      <c r="R914" t="str">
        <f t="shared" si="74"/>
        <v>drama</v>
      </c>
      <c r="S914" s="8">
        <f t="shared" si="70"/>
        <v>41157.208333333336</v>
      </c>
      <c r="T914" s="8">
        <f t="shared" si="71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((E915/D915))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 t="shared" si="72"/>
        <v>67.946462715105156</v>
      </c>
      <c r="Q915" t="str">
        <f t="shared" si="73"/>
        <v>film &amp; video</v>
      </c>
      <c r="R915" t="str">
        <f t="shared" si="74"/>
        <v>drama</v>
      </c>
      <c r="S915" s="8">
        <f t="shared" si="70"/>
        <v>43597.208333333328</v>
      </c>
      <c r="T915" s="8">
        <f t="shared" si="71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((E916/D916))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 t="shared" si="72"/>
        <v>26.070921985815602</v>
      </c>
      <c r="Q916" t="str">
        <f t="shared" si="73"/>
        <v>theater</v>
      </c>
      <c r="R916" t="str">
        <f t="shared" si="74"/>
        <v>plays</v>
      </c>
      <c r="S916" s="8">
        <f t="shared" si="70"/>
        <v>41490.208333333336</v>
      </c>
      <c r="T916" s="8">
        <f t="shared" si="71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((E917/D917))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 t="shared" si="72"/>
        <v>105.0032154340836</v>
      </c>
      <c r="Q917" t="str">
        <f t="shared" si="73"/>
        <v>film &amp; video</v>
      </c>
      <c r="R917" t="str">
        <f t="shared" si="74"/>
        <v>television</v>
      </c>
      <c r="S917" s="8">
        <f t="shared" si="70"/>
        <v>42976.208333333328</v>
      </c>
      <c r="T917" s="8">
        <f t="shared" si="71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((E918/D918))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 t="shared" si="72"/>
        <v>25.826923076923077</v>
      </c>
      <c r="Q918" t="str">
        <f t="shared" si="73"/>
        <v>photography</v>
      </c>
      <c r="R918" t="str">
        <f t="shared" si="74"/>
        <v>photography books</v>
      </c>
      <c r="S918" s="8">
        <f t="shared" si="70"/>
        <v>41991.25</v>
      </c>
      <c r="T918" s="8">
        <f t="shared" si="71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((E919/D919))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 t="shared" si="72"/>
        <v>77.666666666666671</v>
      </c>
      <c r="Q919" t="str">
        <f t="shared" si="73"/>
        <v>film &amp; video</v>
      </c>
      <c r="R919" t="str">
        <f t="shared" si="74"/>
        <v>shorts</v>
      </c>
      <c r="S919" s="8">
        <f t="shared" si="70"/>
        <v>40722.208333333336</v>
      </c>
      <c r="T919" s="8">
        <f t="shared" si="71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((E920/D920))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 t="shared" si="72"/>
        <v>57.82692307692308</v>
      </c>
      <c r="Q920" t="str">
        <f t="shared" si="73"/>
        <v>publishing</v>
      </c>
      <c r="R920" t="str">
        <f t="shared" si="74"/>
        <v>radio &amp; podcasts</v>
      </c>
      <c r="S920" s="8">
        <f t="shared" si="70"/>
        <v>41117.208333333336</v>
      </c>
      <c r="T920" s="8">
        <f t="shared" si="71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((E921/D921))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 t="shared" si="72"/>
        <v>92.955555555555549</v>
      </c>
      <c r="Q921" t="str">
        <f t="shared" si="73"/>
        <v>theater</v>
      </c>
      <c r="R921" t="str">
        <f t="shared" si="74"/>
        <v>plays</v>
      </c>
      <c r="S921" s="8">
        <f t="shared" si="70"/>
        <v>43022.208333333328</v>
      </c>
      <c r="T921" s="8">
        <f t="shared" si="71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((E922/D922))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 t="shared" si="72"/>
        <v>37.945098039215686</v>
      </c>
      <c r="Q922" t="str">
        <f t="shared" si="73"/>
        <v>film &amp; video</v>
      </c>
      <c r="R922" t="str">
        <f t="shared" si="74"/>
        <v>animation</v>
      </c>
      <c r="S922" s="8">
        <f t="shared" si="70"/>
        <v>43503.25</v>
      </c>
      <c r="T922" s="8">
        <f t="shared" si="71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((E923/D923))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 t="shared" si="72"/>
        <v>31.842105263157894</v>
      </c>
      <c r="Q923" t="str">
        <f t="shared" si="73"/>
        <v>technology</v>
      </c>
      <c r="R923" t="str">
        <f t="shared" si="74"/>
        <v>web</v>
      </c>
      <c r="S923" s="8">
        <f t="shared" si="70"/>
        <v>40951.25</v>
      </c>
      <c r="T923" s="8">
        <f t="shared" si="71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((E924/D924))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 t="shared" si="72"/>
        <v>40</v>
      </c>
      <c r="Q924" t="str">
        <f t="shared" si="73"/>
        <v>music</v>
      </c>
      <c r="R924" t="str">
        <f t="shared" si="74"/>
        <v>world music</v>
      </c>
      <c r="S924" s="8">
        <f t="shared" si="70"/>
        <v>43443.25</v>
      </c>
      <c r="T924" s="8">
        <f t="shared" si="71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((E925/D925))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 t="shared" si="72"/>
        <v>101.1</v>
      </c>
      <c r="Q925" t="str">
        <f t="shared" si="73"/>
        <v>theater</v>
      </c>
      <c r="R925" t="str">
        <f t="shared" si="74"/>
        <v>plays</v>
      </c>
      <c r="S925" s="8">
        <f t="shared" si="70"/>
        <v>40373.208333333336</v>
      </c>
      <c r="T925" s="8">
        <f t="shared" si="71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((E926/D926))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 t="shared" si="72"/>
        <v>84.006989951944078</v>
      </c>
      <c r="Q926" t="str">
        <f t="shared" si="73"/>
        <v>theater</v>
      </c>
      <c r="R926" t="str">
        <f t="shared" si="74"/>
        <v>plays</v>
      </c>
      <c r="S926" s="8">
        <f t="shared" si="70"/>
        <v>43769.208333333328</v>
      </c>
      <c r="T926" s="8">
        <f t="shared" si="71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((E927/D927))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 t="shared" si="72"/>
        <v>103.41538461538461</v>
      </c>
      <c r="Q927" t="str">
        <f t="shared" si="73"/>
        <v>theater</v>
      </c>
      <c r="R927" t="str">
        <f t="shared" si="74"/>
        <v>plays</v>
      </c>
      <c r="S927" s="8">
        <f t="shared" si="70"/>
        <v>43000.208333333328</v>
      </c>
      <c r="T927" s="8">
        <f t="shared" si="71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((E928/D928))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 t="shared" si="72"/>
        <v>105.13333333333334</v>
      </c>
      <c r="Q928" t="str">
        <f t="shared" si="73"/>
        <v>food</v>
      </c>
      <c r="R928" t="str">
        <f t="shared" si="74"/>
        <v>food trucks</v>
      </c>
      <c r="S928" s="8">
        <f t="shared" si="70"/>
        <v>42502.208333333328</v>
      </c>
      <c r="T928" s="8">
        <f t="shared" si="71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((E929/D929))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 t="shared" si="72"/>
        <v>89.21621621621621</v>
      </c>
      <c r="Q929" t="str">
        <f t="shared" si="73"/>
        <v>theater</v>
      </c>
      <c r="R929" t="str">
        <f t="shared" si="74"/>
        <v>plays</v>
      </c>
      <c r="S929" s="8">
        <f t="shared" si="70"/>
        <v>41102.208333333336</v>
      </c>
      <c r="T929" s="8">
        <f t="shared" si="71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((E930/D930))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 t="shared" si="72"/>
        <v>51.995234312946785</v>
      </c>
      <c r="Q930" t="str">
        <f t="shared" si="73"/>
        <v>technology</v>
      </c>
      <c r="R930" t="str">
        <f t="shared" si="74"/>
        <v>web</v>
      </c>
      <c r="S930" s="8">
        <f t="shared" si="70"/>
        <v>41637.25</v>
      </c>
      <c r="T930" s="8">
        <f t="shared" si="71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((E931/D931))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 t="shared" si="72"/>
        <v>64.956521739130437</v>
      </c>
      <c r="Q931" t="str">
        <f t="shared" si="73"/>
        <v>theater</v>
      </c>
      <c r="R931" t="str">
        <f t="shared" si="74"/>
        <v>plays</v>
      </c>
      <c r="S931" s="8">
        <f t="shared" si="70"/>
        <v>42858.208333333328</v>
      </c>
      <c r="T931" s="8">
        <f t="shared" si="71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((E932/D932))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 t="shared" si="72"/>
        <v>46.235294117647058</v>
      </c>
      <c r="Q932" t="str">
        <f t="shared" si="73"/>
        <v>theater</v>
      </c>
      <c r="R932" t="str">
        <f t="shared" si="74"/>
        <v>plays</v>
      </c>
      <c r="S932" s="8">
        <f t="shared" si="70"/>
        <v>42060.25</v>
      </c>
      <c r="T932" s="8">
        <f t="shared" si="71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((E933/D933))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 t="shared" si="72"/>
        <v>51.151785714285715</v>
      </c>
      <c r="Q933" t="str">
        <f t="shared" si="73"/>
        <v>theater</v>
      </c>
      <c r="R933" t="str">
        <f t="shared" si="74"/>
        <v>plays</v>
      </c>
      <c r="S933" s="8">
        <f t="shared" si="70"/>
        <v>41818.208333333336</v>
      </c>
      <c r="T933" s="8">
        <f t="shared" si="71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((E934/D934))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 t="shared" si="72"/>
        <v>33.909722222222221</v>
      </c>
      <c r="Q934" t="str">
        <f t="shared" si="73"/>
        <v>music</v>
      </c>
      <c r="R934" t="str">
        <f t="shared" si="74"/>
        <v>rock</v>
      </c>
      <c r="S934" s="8">
        <f t="shared" si="70"/>
        <v>41709.208333333336</v>
      </c>
      <c r="T934" s="8">
        <f t="shared" si="71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((E935/D935))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 t="shared" si="72"/>
        <v>92.016298633017882</v>
      </c>
      <c r="Q935" t="str">
        <f t="shared" si="73"/>
        <v>theater</v>
      </c>
      <c r="R935" t="str">
        <f t="shared" si="74"/>
        <v>plays</v>
      </c>
      <c r="S935" s="8">
        <f t="shared" si="70"/>
        <v>41372.208333333336</v>
      </c>
      <c r="T935" s="8">
        <f t="shared" si="71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((E936/D936))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 t="shared" si="72"/>
        <v>107.42857142857143</v>
      </c>
      <c r="Q936" t="str">
        <f t="shared" si="73"/>
        <v>theater</v>
      </c>
      <c r="R936" t="str">
        <f t="shared" si="74"/>
        <v>plays</v>
      </c>
      <c r="S936" s="8">
        <f t="shared" si="70"/>
        <v>42422.25</v>
      </c>
      <c r="T936" s="8">
        <f t="shared" si="71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((E937/D937))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 t="shared" si="72"/>
        <v>75.848484848484844</v>
      </c>
      <c r="Q937" t="str">
        <f t="shared" si="73"/>
        <v>theater</v>
      </c>
      <c r="R937" t="str">
        <f t="shared" si="74"/>
        <v>plays</v>
      </c>
      <c r="S937" s="8">
        <f t="shared" si="70"/>
        <v>42209.208333333328</v>
      </c>
      <c r="T937" s="8">
        <f t="shared" si="71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((E938/D938))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 t="shared" si="72"/>
        <v>80.476190476190482</v>
      </c>
      <c r="Q938" t="str">
        <f t="shared" si="73"/>
        <v>theater</v>
      </c>
      <c r="R938" t="str">
        <f t="shared" si="74"/>
        <v>plays</v>
      </c>
      <c r="S938" s="8">
        <f t="shared" si="70"/>
        <v>43668.208333333328</v>
      </c>
      <c r="T938" s="8">
        <f t="shared" si="71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((E939/D939))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 t="shared" si="72"/>
        <v>86.978483606557376</v>
      </c>
      <c r="Q939" t="str">
        <f t="shared" si="73"/>
        <v>film &amp; video</v>
      </c>
      <c r="R939" t="str">
        <f t="shared" si="74"/>
        <v>documentary</v>
      </c>
      <c r="S939" s="8">
        <f t="shared" si="70"/>
        <v>42334.25</v>
      </c>
      <c r="T939" s="8">
        <f t="shared" si="71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((E940/D940))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 t="shared" si="72"/>
        <v>105.13541666666667</v>
      </c>
      <c r="Q940" t="str">
        <f t="shared" si="73"/>
        <v>publishing</v>
      </c>
      <c r="R940" t="str">
        <f t="shared" si="74"/>
        <v>fiction</v>
      </c>
      <c r="S940" s="8">
        <f t="shared" si="70"/>
        <v>43263.208333333328</v>
      </c>
      <c r="T940" s="8">
        <f t="shared" si="71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((E941/D941))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 t="shared" si="72"/>
        <v>57.298507462686565</v>
      </c>
      <c r="Q941" t="str">
        <f t="shared" si="73"/>
        <v>games</v>
      </c>
      <c r="R941" t="str">
        <f t="shared" si="74"/>
        <v>video games</v>
      </c>
      <c r="S941" s="8">
        <f t="shared" si="70"/>
        <v>40670.208333333336</v>
      </c>
      <c r="T941" s="8">
        <f t="shared" si="71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((E942/D942))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 t="shared" si="72"/>
        <v>93.348484848484844</v>
      </c>
      <c r="Q942" t="str">
        <f t="shared" si="73"/>
        <v>technology</v>
      </c>
      <c r="R942" t="str">
        <f t="shared" si="74"/>
        <v>web</v>
      </c>
      <c r="S942" s="8">
        <f t="shared" si="70"/>
        <v>41244.25</v>
      </c>
      <c r="T942" s="8">
        <f t="shared" si="71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((E943/D943))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 t="shared" si="72"/>
        <v>71.987179487179489</v>
      </c>
      <c r="Q943" t="str">
        <f t="shared" si="73"/>
        <v>theater</v>
      </c>
      <c r="R943" t="str">
        <f t="shared" si="74"/>
        <v>plays</v>
      </c>
      <c r="S943" s="8">
        <f t="shared" si="70"/>
        <v>40552.25</v>
      </c>
      <c r="T943" s="8">
        <f t="shared" si="71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((E944/D944))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 t="shared" si="72"/>
        <v>92.611940298507463</v>
      </c>
      <c r="Q944" t="str">
        <f t="shared" si="73"/>
        <v>theater</v>
      </c>
      <c r="R944" t="str">
        <f t="shared" si="74"/>
        <v>plays</v>
      </c>
      <c r="S944" s="8">
        <f t="shared" si="70"/>
        <v>40568.25</v>
      </c>
      <c r="T944" s="8">
        <f t="shared" si="71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((E945/D945))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 t="shared" si="72"/>
        <v>104.99122807017544</v>
      </c>
      <c r="Q945" t="str">
        <f t="shared" si="73"/>
        <v>food</v>
      </c>
      <c r="R945" t="str">
        <f t="shared" si="74"/>
        <v>food trucks</v>
      </c>
      <c r="S945" s="8">
        <f t="shared" si="70"/>
        <v>41906.208333333336</v>
      </c>
      <c r="T945" s="8">
        <f t="shared" si="71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((E946/D946))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 t="shared" si="72"/>
        <v>30.958174904942965</v>
      </c>
      <c r="Q946" t="str">
        <f t="shared" si="73"/>
        <v>photography</v>
      </c>
      <c r="R946" t="str">
        <f t="shared" si="74"/>
        <v>photography books</v>
      </c>
      <c r="S946" s="8">
        <f t="shared" si="70"/>
        <v>42776.25</v>
      </c>
      <c r="T946" s="8">
        <f t="shared" si="71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((E947/D947))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 t="shared" si="72"/>
        <v>33.001182732111175</v>
      </c>
      <c r="Q947" t="str">
        <f t="shared" si="73"/>
        <v>photography</v>
      </c>
      <c r="R947" t="str">
        <f t="shared" si="74"/>
        <v>photography books</v>
      </c>
      <c r="S947" s="8">
        <f t="shared" si="70"/>
        <v>41004.208333333336</v>
      </c>
      <c r="T947" s="8">
        <f t="shared" si="71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((E948/D948))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 t="shared" si="72"/>
        <v>84.187845303867405</v>
      </c>
      <c r="Q948" t="str">
        <f t="shared" si="73"/>
        <v>theater</v>
      </c>
      <c r="R948" t="str">
        <f t="shared" si="74"/>
        <v>plays</v>
      </c>
      <c r="S948" s="8">
        <f t="shared" si="70"/>
        <v>40710.208333333336</v>
      </c>
      <c r="T948" s="8">
        <f t="shared" si="71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((E949/D949))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 t="shared" si="72"/>
        <v>73.92307692307692</v>
      </c>
      <c r="Q949" t="str">
        <f t="shared" si="73"/>
        <v>theater</v>
      </c>
      <c r="R949" t="str">
        <f t="shared" si="74"/>
        <v>plays</v>
      </c>
      <c r="S949" s="8">
        <f t="shared" si="70"/>
        <v>41908.208333333336</v>
      </c>
      <c r="T949" s="8">
        <f t="shared" si="71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((E950/D950))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 t="shared" si="72"/>
        <v>36.987499999999997</v>
      </c>
      <c r="Q950" t="str">
        <f t="shared" si="73"/>
        <v>film &amp; video</v>
      </c>
      <c r="R950" t="str">
        <f t="shared" si="74"/>
        <v>documentary</v>
      </c>
      <c r="S950" s="8">
        <f t="shared" si="70"/>
        <v>41985.25</v>
      </c>
      <c r="T950" s="8">
        <f t="shared" si="71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((E951/D951))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 t="shared" si="72"/>
        <v>46.896551724137929</v>
      </c>
      <c r="Q951" t="str">
        <f t="shared" si="73"/>
        <v>technology</v>
      </c>
      <c r="R951" t="str">
        <f t="shared" si="74"/>
        <v>web</v>
      </c>
      <c r="S951" s="8">
        <f t="shared" si="70"/>
        <v>42112.208333333328</v>
      </c>
      <c r="T951" s="8">
        <f t="shared" si="71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((E952/D952))</f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 t="shared" si="72"/>
        <v>5</v>
      </c>
      <c r="Q952" t="str">
        <f t="shared" si="73"/>
        <v>theater</v>
      </c>
      <c r="R952" t="str">
        <f t="shared" si="74"/>
        <v>plays</v>
      </c>
      <c r="S952" s="8">
        <f t="shared" si="70"/>
        <v>43571.208333333328</v>
      </c>
      <c r="T952" s="8">
        <f t="shared" si="71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((E953/D953))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 t="shared" si="72"/>
        <v>102.02437459910199</v>
      </c>
      <c r="Q953" t="str">
        <f t="shared" si="73"/>
        <v>music</v>
      </c>
      <c r="R953" t="str">
        <f t="shared" si="74"/>
        <v>rock</v>
      </c>
      <c r="S953" s="8">
        <f t="shared" si="70"/>
        <v>42730.25</v>
      </c>
      <c r="T953" s="8">
        <f t="shared" si="71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((E954/D954))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 t="shared" si="72"/>
        <v>45.007502206531335</v>
      </c>
      <c r="Q954" t="str">
        <f t="shared" si="73"/>
        <v>film &amp; video</v>
      </c>
      <c r="R954" t="str">
        <f t="shared" si="74"/>
        <v>documentary</v>
      </c>
      <c r="S954" s="8">
        <f t="shared" si="70"/>
        <v>42591.208333333328</v>
      </c>
      <c r="T954" s="8">
        <f t="shared" si="71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((E955/D955))</f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 t="shared" si="72"/>
        <v>94.285714285714292</v>
      </c>
      <c r="Q955" t="str">
        <f t="shared" si="73"/>
        <v>film &amp; video</v>
      </c>
      <c r="R955" t="str">
        <f t="shared" si="74"/>
        <v>science fiction</v>
      </c>
      <c r="S955" s="8">
        <f t="shared" si="70"/>
        <v>42358.25</v>
      </c>
      <c r="T955" s="8">
        <f t="shared" si="71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((E956/D956))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 t="shared" si="72"/>
        <v>101.02325581395348</v>
      </c>
      <c r="Q956" t="str">
        <f t="shared" si="73"/>
        <v>technology</v>
      </c>
      <c r="R956" t="str">
        <f t="shared" si="74"/>
        <v>web</v>
      </c>
      <c r="S956" s="8">
        <f t="shared" si="70"/>
        <v>41174.208333333336</v>
      </c>
      <c r="T956" s="8">
        <f t="shared" si="71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((E957/D957))</f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 t="shared" si="72"/>
        <v>97.037499999999994</v>
      </c>
      <c r="Q957" t="str">
        <f t="shared" si="73"/>
        <v>theater</v>
      </c>
      <c r="R957" t="str">
        <f t="shared" si="74"/>
        <v>plays</v>
      </c>
      <c r="S957" s="8">
        <f t="shared" si="70"/>
        <v>41238.25</v>
      </c>
      <c r="T957" s="8">
        <f t="shared" si="71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((E958/D958))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 t="shared" si="72"/>
        <v>43.00963855421687</v>
      </c>
      <c r="Q958" t="str">
        <f t="shared" si="73"/>
        <v>film &amp; video</v>
      </c>
      <c r="R958" t="str">
        <f t="shared" si="74"/>
        <v>science fiction</v>
      </c>
      <c r="S958" s="8">
        <f t="shared" si="70"/>
        <v>42360.25</v>
      </c>
      <c r="T958" s="8">
        <f t="shared" si="71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((E959/D959))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 t="shared" si="72"/>
        <v>94.916030534351151</v>
      </c>
      <c r="Q959" t="str">
        <f t="shared" si="73"/>
        <v>theater</v>
      </c>
      <c r="R959" t="str">
        <f t="shared" si="74"/>
        <v>plays</v>
      </c>
      <c r="S959" s="8">
        <f t="shared" si="70"/>
        <v>40955.25</v>
      </c>
      <c r="T959" s="8">
        <f t="shared" si="71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((E960/D960))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 t="shared" si="72"/>
        <v>72.151785714285708</v>
      </c>
      <c r="Q960" t="str">
        <f t="shared" si="73"/>
        <v>film &amp; video</v>
      </c>
      <c r="R960" t="str">
        <f t="shared" si="74"/>
        <v>animation</v>
      </c>
      <c r="S960" s="8">
        <f t="shared" si="70"/>
        <v>40350.208333333336</v>
      </c>
      <c r="T960" s="8">
        <f t="shared" si="71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((E961/D961))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 t="shared" si="72"/>
        <v>51.007692307692309</v>
      </c>
      <c r="Q961" t="str">
        <f t="shared" si="73"/>
        <v>publishing</v>
      </c>
      <c r="R961" t="str">
        <f t="shared" si="74"/>
        <v>translations</v>
      </c>
      <c r="S961" s="8">
        <f t="shared" si="70"/>
        <v>40357.208333333336</v>
      </c>
      <c r="T961" s="8">
        <f t="shared" si="71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((E962/D962))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 t="shared" si="72"/>
        <v>85.054545454545448</v>
      </c>
      <c r="Q962" t="str">
        <f t="shared" si="73"/>
        <v>technology</v>
      </c>
      <c r="R962" t="str">
        <f t="shared" si="74"/>
        <v>web</v>
      </c>
      <c r="S962" s="8">
        <f t="shared" si="70"/>
        <v>42408.25</v>
      </c>
      <c r="T962" s="8">
        <f t="shared" si="71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((E963/D963))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 t="shared" si="72"/>
        <v>43.87096774193548</v>
      </c>
      <c r="Q963" t="str">
        <f t="shared" si="73"/>
        <v>publishing</v>
      </c>
      <c r="R963" t="str">
        <f t="shared" si="74"/>
        <v>translations</v>
      </c>
      <c r="S963" s="8">
        <f t="shared" ref="S963:S1001" si="75">(((K963/60)/60)/24)+DATE(1970,1,1)</f>
        <v>40591.25</v>
      </c>
      <c r="T963" s="8">
        <f t="shared" ref="T963:T1001" si="76">(((L963/60)/60)/24)+DATE(1970,1,1)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((E964/D964))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 t="shared" ref="P964:P1001" si="77">E964/H964</f>
        <v>40.063909774436091</v>
      </c>
      <c r="Q964" t="str">
        <f t="shared" ref="Q964:Q1001" si="78">LEFT($O964,SEARCH("/",$O964)-1)</f>
        <v>food</v>
      </c>
      <c r="R964" t="str">
        <f t="shared" ref="R964:R1001" si="79">RIGHT($O964,LEN($O964)-SEARCH("/",$O964))</f>
        <v>food trucks</v>
      </c>
      <c r="S964" s="8">
        <f t="shared" si="75"/>
        <v>41592.25</v>
      </c>
      <c r="T964" s="8">
        <f t="shared" si="76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((E965/D965))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 t="shared" si="77"/>
        <v>43.833333333333336</v>
      </c>
      <c r="Q965" t="str">
        <f t="shared" si="78"/>
        <v>photography</v>
      </c>
      <c r="R965" t="str">
        <f t="shared" si="79"/>
        <v>photography books</v>
      </c>
      <c r="S965" s="8">
        <f t="shared" si="75"/>
        <v>40607.25</v>
      </c>
      <c r="T965" s="8">
        <f t="shared" si="76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((E966/D966))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 t="shared" si="77"/>
        <v>84.92903225806451</v>
      </c>
      <c r="Q966" t="str">
        <f t="shared" si="78"/>
        <v>theater</v>
      </c>
      <c r="R966" t="str">
        <f t="shared" si="79"/>
        <v>plays</v>
      </c>
      <c r="S966" s="8">
        <f t="shared" si="75"/>
        <v>42135.208333333328</v>
      </c>
      <c r="T966" s="8">
        <f t="shared" si="76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((E967/D967))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 t="shared" si="77"/>
        <v>41.067632850241544</v>
      </c>
      <c r="Q967" t="str">
        <f t="shared" si="78"/>
        <v>music</v>
      </c>
      <c r="R967" t="str">
        <f t="shared" si="79"/>
        <v>rock</v>
      </c>
      <c r="S967" s="8">
        <f t="shared" si="75"/>
        <v>40203.25</v>
      </c>
      <c r="T967" s="8">
        <f t="shared" si="76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((E968/D968))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 t="shared" si="77"/>
        <v>54.971428571428568</v>
      </c>
      <c r="Q968" t="str">
        <f t="shared" si="78"/>
        <v>theater</v>
      </c>
      <c r="R968" t="str">
        <f t="shared" si="79"/>
        <v>plays</v>
      </c>
      <c r="S968" s="8">
        <f t="shared" si="75"/>
        <v>42901.208333333328</v>
      </c>
      <c r="T968" s="8">
        <f t="shared" si="76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((E969/D969))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 t="shared" si="77"/>
        <v>77.010807374443743</v>
      </c>
      <c r="Q969" t="str">
        <f t="shared" si="78"/>
        <v>music</v>
      </c>
      <c r="R969" t="str">
        <f t="shared" si="79"/>
        <v>world music</v>
      </c>
      <c r="S969" s="8">
        <f t="shared" si="75"/>
        <v>41005.208333333336</v>
      </c>
      <c r="T969" s="8">
        <f t="shared" si="76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((E970/D970))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 t="shared" si="77"/>
        <v>71.201754385964918</v>
      </c>
      <c r="Q970" t="str">
        <f t="shared" si="78"/>
        <v>food</v>
      </c>
      <c r="R970" t="str">
        <f t="shared" si="79"/>
        <v>food trucks</v>
      </c>
      <c r="S970" s="8">
        <f t="shared" si="75"/>
        <v>40544.25</v>
      </c>
      <c r="T970" s="8">
        <f t="shared" si="76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((E971/D971))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 t="shared" si="77"/>
        <v>91.935483870967744</v>
      </c>
      <c r="Q971" t="str">
        <f t="shared" si="78"/>
        <v>theater</v>
      </c>
      <c r="R971" t="str">
        <f t="shared" si="79"/>
        <v>plays</v>
      </c>
      <c r="S971" s="8">
        <f t="shared" si="75"/>
        <v>43821.25</v>
      </c>
      <c r="T971" s="8">
        <f t="shared" si="76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((E972/D972))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 t="shared" si="77"/>
        <v>97.069023569023571</v>
      </c>
      <c r="Q972" t="str">
        <f t="shared" si="78"/>
        <v>theater</v>
      </c>
      <c r="R972" t="str">
        <f t="shared" si="79"/>
        <v>plays</v>
      </c>
      <c r="S972" s="8">
        <f t="shared" si="75"/>
        <v>40672.208333333336</v>
      </c>
      <c r="T972" s="8">
        <f t="shared" si="76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((E973/D973))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 t="shared" si="77"/>
        <v>58.916666666666664</v>
      </c>
      <c r="Q973" t="str">
        <f t="shared" si="78"/>
        <v>film &amp; video</v>
      </c>
      <c r="R973" t="str">
        <f t="shared" si="79"/>
        <v>television</v>
      </c>
      <c r="S973" s="8">
        <f t="shared" si="75"/>
        <v>41555.208333333336</v>
      </c>
      <c r="T973" s="8">
        <f t="shared" si="76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((E974/D974))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 t="shared" si="77"/>
        <v>58.015466983938133</v>
      </c>
      <c r="Q974" t="str">
        <f t="shared" si="78"/>
        <v>technology</v>
      </c>
      <c r="R974" t="str">
        <f t="shared" si="79"/>
        <v>web</v>
      </c>
      <c r="S974" s="8">
        <f t="shared" si="75"/>
        <v>41792.208333333336</v>
      </c>
      <c r="T974" s="8">
        <f t="shared" si="76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((E975/D975))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 t="shared" si="77"/>
        <v>103.87301587301587</v>
      </c>
      <c r="Q975" t="str">
        <f t="shared" si="78"/>
        <v>theater</v>
      </c>
      <c r="R975" t="str">
        <f t="shared" si="79"/>
        <v>plays</v>
      </c>
      <c r="S975" s="8">
        <f t="shared" si="75"/>
        <v>40522.25</v>
      </c>
      <c r="T975" s="8">
        <f t="shared" si="76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((E976/D976))</f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 t="shared" si="77"/>
        <v>93.46875</v>
      </c>
      <c r="Q976" t="str">
        <f t="shared" si="78"/>
        <v>music</v>
      </c>
      <c r="R976" t="str">
        <f t="shared" si="79"/>
        <v>indie rock</v>
      </c>
      <c r="S976" s="8">
        <f t="shared" si="75"/>
        <v>41412.208333333336</v>
      </c>
      <c r="T976" s="8">
        <f t="shared" si="76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((E977/D977))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 t="shared" si="77"/>
        <v>61.970370370370368</v>
      </c>
      <c r="Q977" t="str">
        <f t="shared" si="78"/>
        <v>theater</v>
      </c>
      <c r="R977" t="str">
        <f t="shared" si="79"/>
        <v>plays</v>
      </c>
      <c r="S977" s="8">
        <f t="shared" si="75"/>
        <v>42337.25</v>
      </c>
      <c r="T977" s="8">
        <f t="shared" si="76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((E978/D978))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 t="shared" si="77"/>
        <v>92.042857142857144</v>
      </c>
      <c r="Q978" t="str">
        <f t="shared" si="78"/>
        <v>theater</v>
      </c>
      <c r="R978" t="str">
        <f t="shared" si="79"/>
        <v>plays</v>
      </c>
      <c r="S978" s="8">
        <f t="shared" si="75"/>
        <v>40571.25</v>
      </c>
      <c r="T978" s="8">
        <f t="shared" si="76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((E979/D979))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 t="shared" si="77"/>
        <v>77.268656716417908</v>
      </c>
      <c r="Q979" t="str">
        <f t="shared" si="78"/>
        <v>food</v>
      </c>
      <c r="R979" t="str">
        <f t="shared" si="79"/>
        <v>food trucks</v>
      </c>
      <c r="S979" s="8">
        <f t="shared" si="75"/>
        <v>43138.25</v>
      </c>
      <c r="T979" s="8">
        <f t="shared" si="76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((E980/D980))</f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 t="shared" si="77"/>
        <v>93.923913043478265</v>
      </c>
      <c r="Q980" t="str">
        <f t="shared" si="78"/>
        <v>games</v>
      </c>
      <c r="R980" t="str">
        <f t="shared" si="79"/>
        <v>video games</v>
      </c>
      <c r="S980" s="8">
        <f t="shared" si="75"/>
        <v>42686.25</v>
      </c>
      <c r="T980" s="8">
        <f t="shared" si="76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((E981/D981))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 t="shared" si="77"/>
        <v>84.969458128078813</v>
      </c>
      <c r="Q981" t="str">
        <f t="shared" si="78"/>
        <v>theater</v>
      </c>
      <c r="R981" t="str">
        <f t="shared" si="79"/>
        <v>plays</v>
      </c>
      <c r="S981" s="8">
        <f t="shared" si="75"/>
        <v>42078.208333333328</v>
      </c>
      <c r="T981" s="8">
        <f t="shared" si="76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((E982/D982))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 t="shared" si="77"/>
        <v>105.97035040431267</v>
      </c>
      <c r="Q982" t="str">
        <f t="shared" si="78"/>
        <v>publishing</v>
      </c>
      <c r="R982" t="str">
        <f t="shared" si="79"/>
        <v>nonfiction</v>
      </c>
      <c r="S982" s="8">
        <f t="shared" si="75"/>
        <v>42307.208333333328</v>
      </c>
      <c r="T982" s="8">
        <f t="shared" si="76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((E983/D983))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 t="shared" si="77"/>
        <v>36.969040247678016</v>
      </c>
      <c r="Q983" t="str">
        <f t="shared" si="78"/>
        <v>technology</v>
      </c>
      <c r="R983" t="str">
        <f t="shared" si="79"/>
        <v>web</v>
      </c>
      <c r="S983" s="8">
        <f t="shared" si="75"/>
        <v>43094.25</v>
      </c>
      <c r="T983" s="8">
        <f t="shared" si="76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((E984/D984))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 t="shared" si="77"/>
        <v>81.533333333333331</v>
      </c>
      <c r="Q984" t="str">
        <f t="shared" si="78"/>
        <v>film &amp; video</v>
      </c>
      <c r="R984" t="str">
        <f t="shared" si="79"/>
        <v>documentary</v>
      </c>
      <c r="S984" s="8">
        <f t="shared" si="75"/>
        <v>40743.208333333336</v>
      </c>
      <c r="T984" s="8">
        <f t="shared" si="76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((E985/D985))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 t="shared" si="77"/>
        <v>80.999140154772135</v>
      </c>
      <c r="Q985" t="str">
        <f t="shared" si="78"/>
        <v>film &amp; video</v>
      </c>
      <c r="R985" t="str">
        <f t="shared" si="79"/>
        <v>documentary</v>
      </c>
      <c r="S985" s="8">
        <f t="shared" si="75"/>
        <v>43681.208333333328</v>
      </c>
      <c r="T985" s="8">
        <f t="shared" si="76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((E986/D986))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 t="shared" si="77"/>
        <v>26.010498687664043</v>
      </c>
      <c r="Q986" t="str">
        <f t="shared" si="78"/>
        <v>theater</v>
      </c>
      <c r="R986" t="str">
        <f t="shared" si="79"/>
        <v>plays</v>
      </c>
      <c r="S986" s="8">
        <f t="shared" si="75"/>
        <v>43716.208333333328</v>
      </c>
      <c r="T986" s="8">
        <f t="shared" si="76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((E987/D987))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 t="shared" si="77"/>
        <v>25.998410896708286</v>
      </c>
      <c r="Q987" t="str">
        <f t="shared" si="78"/>
        <v>music</v>
      </c>
      <c r="R987" t="str">
        <f t="shared" si="79"/>
        <v>rock</v>
      </c>
      <c r="S987" s="8">
        <f t="shared" si="75"/>
        <v>41614.25</v>
      </c>
      <c r="T987" s="8">
        <f t="shared" si="76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((E988/D988))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 t="shared" si="77"/>
        <v>34.173913043478258</v>
      </c>
      <c r="Q988" t="str">
        <f t="shared" si="78"/>
        <v>music</v>
      </c>
      <c r="R988" t="str">
        <f t="shared" si="79"/>
        <v>rock</v>
      </c>
      <c r="S988" s="8">
        <f t="shared" si="75"/>
        <v>40638.208333333336</v>
      </c>
      <c r="T988" s="8">
        <f t="shared" si="76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((E989/D989))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 t="shared" si="77"/>
        <v>28.002083333333335</v>
      </c>
      <c r="Q989" t="str">
        <f t="shared" si="78"/>
        <v>film &amp; video</v>
      </c>
      <c r="R989" t="str">
        <f t="shared" si="79"/>
        <v>documentary</v>
      </c>
      <c r="S989" s="8">
        <f t="shared" si="75"/>
        <v>42852.208333333328</v>
      </c>
      <c r="T989" s="8">
        <f t="shared" si="76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((E990/D990))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 t="shared" si="77"/>
        <v>76.546875</v>
      </c>
      <c r="Q990" t="str">
        <f t="shared" si="78"/>
        <v>publishing</v>
      </c>
      <c r="R990" t="str">
        <f t="shared" si="79"/>
        <v>radio &amp; podcasts</v>
      </c>
      <c r="S990" s="8">
        <f t="shared" si="75"/>
        <v>42686.25</v>
      </c>
      <c r="T990" s="8">
        <f t="shared" si="76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((E991/D991))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 t="shared" si="77"/>
        <v>53.053097345132741</v>
      </c>
      <c r="Q991" t="str">
        <f t="shared" si="78"/>
        <v>publishing</v>
      </c>
      <c r="R991" t="str">
        <f t="shared" si="79"/>
        <v>translations</v>
      </c>
      <c r="S991" s="8">
        <f t="shared" si="75"/>
        <v>43571.208333333328</v>
      </c>
      <c r="T991" s="8">
        <f t="shared" si="76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((E992/D992))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 t="shared" si="77"/>
        <v>106.859375</v>
      </c>
      <c r="Q992" t="str">
        <f t="shared" si="78"/>
        <v>film &amp; video</v>
      </c>
      <c r="R992" t="str">
        <f t="shared" si="79"/>
        <v>drama</v>
      </c>
      <c r="S992" s="8">
        <f t="shared" si="75"/>
        <v>42432.25</v>
      </c>
      <c r="T992" s="8">
        <f t="shared" si="76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((E993/D993))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 t="shared" si="77"/>
        <v>46.020746887966808</v>
      </c>
      <c r="Q993" t="str">
        <f t="shared" si="78"/>
        <v>music</v>
      </c>
      <c r="R993" t="str">
        <f t="shared" si="79"/>
        <v>rock</v>
      </c>
      <c r="S993" s="8">
        <f t="shared" si="75"/>
        <v>41907.208333333336</v>
      </c>
      <c r="T993" s="8">
        <f t="shared" si="76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((E994/D994))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 t="shared" si="77"/>
        <v>100.17424242424242</v>
      </c>
      <c r="Q994" t="str">
        <f t="shared" si="78"/>
        <v>film &amp; video</v>
      </c>
      <c r="R994" t="str">
        <f t="shared" si="79"/>
        <v>drama</v>
      </c>
      <c r="S994" s="8">
        <f t="shared" si="75"/>
        <v>43227.208333333328</v>
      </c>
      <c r="T994" s="8">
        <f t="shared" si="76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((E995/D995))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 t="shared" si="77"/>
        <v>101.44</v>
      </c>
      <c r="Q995" t="str">
        <f t="shared" si="78"/>
        <v>photography</v>
      </c>
      <c r="R995" t="str">
        <f t="shared" si="79"/>
        <v>photography books</v>
      </c>
      <c r="S995" s="8">
        <f t="shared" si="75"/>
        <v>42362.25</v>
      </c>
      <c r="T995" s="8">
        <f t="shared" si="76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((E996/D996))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 t="shared" si="77"/>
        <v>87.972684085510693</v>
      </c>
      <c r="Q996" t="str">
        <f t="shared" si="78"/>
        <v>publishing</v>
      </c>
      <c r="R996" t="str">
        <f t="shared" si="79"/>
        <v>translations</v>
      </c>
      <c r="S996" s="8">
        <f t="shared" si="75"/>
        <v>41929.208333333336</v>
      </c>
      <c r="T996" s="8">
        <f t="shared" si="76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((E997/D997))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 t="shared" si="77"/>
        <v>74.995594713656388</v>
      </c>
      <c r="Q997" t="str">
        <f t="shared" si="78"/>
        <v>food</v>
      </c>
      <c r="R997" t="str">
        <f t="shared" si="79"/>
        <v>food trucks</v>
      </c>
      <c r="S997" s="8">
        <f t="shared" si="75"/>
        <v>43408.208333333328</v>
      </c>
      <c r="T997" s="8">
        <f t="shared" si="76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((E998/D998))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 t="shared" si="77"/>
        <v>42.982142857142854</v>
      </c>
      <c r="Q998" t="str">
        <f t="shared" si="78"/>
        <v>theater</v>
      </c>
      <c r="R998" t="str">
        <f t="shared" si="79"/>
        <v>plays</v>
      </c>
      <c r="S998" s="8">
        <f t="shared" si="75"/>
        <v>41276.25</v>
      </c>
      <c r="T998" s="8">
        <f t="shared" si="76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((E999/D999))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 t="shared" si="77"/>
        <v>33.115107913669064</v>
      </c>
      <c r="Q999" t="str">
        <f t="shared" si="78"/>
        <v>theater</v>
      </c>
      <c r="R999" t="str">
        <f t="shared" si="79"/>
        <v>plays</v>
      </c>
      <c r="S999" s="8">
        <f t="shared" si="75"/>
        <v>41659.25</v>
      </c>
      <c r="T999" s="8">
        <f t="shared" si="76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((E1000/D1000))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 t="shared" si="77"/>
        <v>101.13101604278074</v>
      </c>
      <c r="Q1000" t="str">
        <f t="shared" si="78"/>
        <v>music</v>
      </c>
      <c r="R1000" t="str">
        <f t="shared" si="79"/>
        <v>indie rock</v>
      </c>
      <c r="S1000" s="8">
        <f t="shared" si="75"/>
        <v>40220.25</v>
      </c>
      <c r="T1000" s="8">
        <f t="shared" si="76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((E1001/D1001))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 t="shared" si="77"/>
        <v>55.98841354723708</v>
      </c>
      <c r="Q1001" t="str">
        <f t="shared" si="78"/>
        <v>food</v>
      </c>
      <c r="R1001" t="str">
        <f t="shared" si="79"/>
        <v>food trucks</v>
      </c>
      <c r="S1001" s="8">
        <f t="shared" si="75"/>
        <v>42550.208333333328</v>
      </c>
      <c r="T1001" s="8">
        <f t="shared" si="76"/>
        <v>42557.208333333328</v>
      </c>
    </row>
  </sheetData>
  <autoFilter ref="A1:U1001" xr:uid="{00000000-0001-0000-0000-000000000000}"/>
  <conditionalFormatting sqref="G1:G1048576">
    <cfRule type="containsText" dxfId="15" priority="4" operator="containsText" text="canceled">
      <formula>NOT(ISERROR(SEARCH("canceled",G1)))</formula>
    </cfRule>
    <cfRule type="containsText" dxfId="14" priority="5" operator="containsText" text="live">
      <formula>NOT(ISERROR(SEARCH("live",G1)))</formula>
    </cfRule>
    <cfRule type="containsText" dxfId="13" priority="6" operator="containsText" text="successful">
      <formula>NOT(ISERROR(SEARCH("successful",G1)))</formula>
    </cfRule>
    <cfRule type="containsText" dxfId="12" priority="7" operator="containsText" text="failed">
      <formula>NOT(ISERROR(SEARCH("failed",G1)))</formula>
    </cfRule>
  </conditionalFormatting>
  <conditionalFormatting sqref="F1:F1048576">
    <cfRule type="colorScale" priority="3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770F-A206-410F-8274-47F05D324821}">
  <dimension ref="A1:F14"/>
  <sheetViews>
    <sheetView workbookViewId="0">
      <selection activeCell="B5" sqref="B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2044</v>
      </c>
    </row>
    <row r="3" spans="1:6" x14ac:dyDescent="0.25">
      <c r="A3" s="6" t="s">
        <v>2043</v>
      </c>
      <c r="B3" s="6" t="s">
        <v>2045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2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2046</v>
      </c>
      <c r="E8">
        <v>4</v>
      </c>
      <c r="F8">
        <v>4</v>
      </c>
    </row>
    <row r="9" spans="1:6" x14ac:dyDescent="0.25">
      <c r="A9" s="7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2038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A850-0158-4A88-BB60-BAA4F4A7BDE8}">
  <dimension ref="A1:F30"/>
  <sheetViews>
    <sheetView workbookViewId="0">
      <selection activeCell="O31" sqref="O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2044</v>
      </c>
    </row>
    <row r="2" spans="1:6" x14ac:dyDescent="0.25">
      <c r="A2" s="6" t="s">
        <v>2031</v>
      </c>
      <c r="B2" t="s">
        <v>2044</v>
      </c>
    </row>
    <row r="4" spans="1:6" x14ac:dyDescent="0.25">
      <c r="A4" s="6" t="s">
        <v>2043</v>
      </c>
      <c r="B4" s="6" t="s">
        <v>2045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2048</v>
      </c>
      <c r="E7">
        <v>4</v>
      </c>
      <c r="F7">
        <v>4</v>
      </c>
    </row>
    <row r="8" spans="1:6" x14ac:dyDescent="0.2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2051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2061</v>
      </c>
      <c r="C20">
        <v>4</v>
      </c>
      <c r="E20">
        <v>4</v>
      </c>
      <c r="F20">
        <v>8</v>
      </c>
    </row>
    <row r="21" spans="1:6" x14ac:dyDescent="0.2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2066</v>
      </c>
      <c r="C25">
        <v>7</v>
      </c>
      <c r="E25">
        <v>14</v>
      </c>
      <c r="F25">
        <v>21</v>
      </c>
    </row>
    <row r="26" spans="1:6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5961-A555-4E82-A540-01216E0A2A31}">
  <dimension ref="A1:F18"/>
  <sheetViews>
    <sheetView workbookViewId="0">
      <selection activeCell="G32" sqref="G3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2044</v>
      </c>
    </row>
    <row r="2" spans="1:6" x14ac:dyDescent="0.25">
      <c r="A2" s="6" t="s">
        <v>2085</v>
      </c>
      <c r="B2" t="s">
        <v>2044</v>
      </c>
    </row>
    <row r="4" spans="1:6" x14ac:dyDescent="0.25">
      <c r="A4" s="6" t="s">
        <v>2043</v>
      </c>
      <c r="B4" s="6" t="s">
        <v>2045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2042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7C1-18F4-4B06-96CF-D5B7C76C38AD}">
  <dimension ref="A2:I16"/>
  <sheetViews>
    <sheetView workbookViewId="0">
      <selection activeCell="L10" sqref="L10"/>
    </sheetView>
  </sheetViews>
  <sheetFormatPr defaultRowHeight="15.75" x14ac:dyDescent="0.25"/>
  <cols>
    <col min="2" max="2" width="26.375" bestFit="1" customWidth="1"/>
    <col min="3" max="3" width="16.375" bestFit="1" customWidth="1"/>
    <col min="4" max="4" width="12.625" bestFit="1" customWidth="1"/>
    <col min="5" max="5" width="15.375" bestFit="1" customWidth="1"/>
    <col min="6" max="6" width="12" bestFit="1" customWidth="1"/>
    <col min="7" max="7" width="19.25" bestFit="1" customWidth="1"/>
    <col min="8" max="8" width="15.5" bestFit="1" customWidth="1"/>
    <col min="9" max="9" width="18.25" bestFit="1" customWidth="1"/>
  </cols>
  <sheetData>
    <row r="2" spans="1:9" x14ac:dyDescent="0.25">
      <c r="A2" s="9" t="s">
        <v>2093</v>
      </c>
      <c r="B2" s="9"/>
      <c r="C2" t="s">
        <v>2086</v>
      </c>
      <c r="D2" t="s">
        <v>2087</v>
      </c>
      <c r="E2" t="s">
        <v>2088</v>
      </c>
      <c r="F2" t="s">
        <v>2089</v>
      </c>
      <c r="G2" t="s">
        <v>2090</v>
      </c>
      <c r="H2" t="s">
        <v>2091</v>
      </c>
      <c r="I2" t="s">
        <v>2092</v>
      </c>
    </row>
    <row r="3" spans="1:9" x14ac:dyDescent="0.25">
      <c r="A3" t="s">
        <v>2117</v>
      </c>
      <c r="B3" t="s">
        <v>2096</v>
      </c>
      <c r="C3">
        <f t="shared" ref="C3:C13" si="0">COUNTIFS(goals,A3,goals,B3,outcome,"=successful")</f>
        <v>30</v>
      </c>
      <c r="D3">
        <f t="shared" ref="D3:D13" si="1">COUNTIFS(goals,A3,goals,B3,outcome,"=failed")</f>
        <v>20</v>
      </c>
      <c r="E3">
        <f t="shared" ref="E3:E13" si="2">COUNTIFS(goals,A3,goals,B3,outcome,"=canceled")</f>
        <v>1</v>
      </c>
      <c r="F3">
        <f>SUM(C3:E3)</f>
        <v>51</v>
      </c>
      <c r="G3" s="5">
        <f>C3/F3</f>
        <v>0.58823529411764708</v>
      </c>
      <c r="H3" s="5">
        <f>D3/F3</f>
        <v>0.39215686274509803</v>
      </c>
      <c r="I3" s="5">
        <f>E3/F3</f>
        <v>1.9607843137254902E-2</v>
      </c>
    </row>
    <row r="4" spans="1:9" x14ac:dyDescent="0.25">
      <c r="A4" t="s">
        <v>2094</v>
      </c>
      <c r="B4" t="s">
        <v>2097</v>
      </c>
      <c r="C4">
        <f t="shared" si="0"/>
        <v>191</v>
      </c>
      <c r="D4">
        <f t="shared" si="1"/>
        <v>38</v>
      </c>
      <c r="E4">
        <f t="shared" si="2"/>
        <v>2</v>
      </c>
      <c r="F4">
        <f t="shared" ref="F4:F14" si="3">SUM(C4:E4)</f>
        <v>231</v>
      </c>
      <c r="G4" s="5">
        <f t="shared" ref="G4:G14" si="4">C4/F4</f>
        <v>0.82683982683982682</v>
      </c>
      <c r="H4" s="5">
        <f t="shared" ref="H4:H14" si="5">D4/F4</f>
        <v>0.16450216450216451</v>
      </c>
      <c r="I4" s="5">
        <f t="shared" ref="I4:I14" si="6">E4/F4</f>
        <v>8.658008658008658E-3</v>
      </c>
    </row>
    <row r="5" spans="1:9" x14ac:dyDescent="0.25">
      <c r="A5" t="s">
        <v>2095</v>
      </c>
      <c r="B5" t="s">
        <v>2098</v>
      </c>
      <c r="C5">
        <f t="shared" si="0"/>
        <v>164</v>
      </c>
      <c r="D5">
        <f t="shared" si="1"/>
        <v>126</v>
      </c>
      <c r="E5">
        <f t="shared" si="2"/>
        <v>25</v>
      </c>
      <c r="F5">
        <f t="shared" si="3"/>
        <v>315</v>
      </c>
      <c r="G5" s="5">
        <f t="shared" si="4"/>
        <v>0.52063492063492067</v>
      </c>
      <c r="H5" s="5">
        <f t="shared" si="5"/>
        <v>0.4</v>
      </c>
      <c r="I5" s="5">
        <f t="shared" si="6"/>
        <v>7.9365079365079361E-2</v>
      </c>
    </row>
    <row r="6" spans="1:9" x14ac:dyDescent="0.25">
      <c r="A6" t="s">
        <v>2107</v>
      </c>
      <c r="B6" t="s">
        <v>2099</v>
      </c>
      <c r="C6">
        <f t="shared" si="0"/>
        <v>4</v>
      </c>
      <c r="D6">
        <f t="shared" si="1"/>
        <v>5</v>
      </c>
      <c r="E6">
        <f t="shared" si="2"/>
        <v>0</v>
      </c>
      <c r="F6">
        <f t="shared" si="3"/>
        <v>9</v>
      </c>
      <c r="G6" s="5">
        <f t="shared" si="4"/>
        <v>0.44444444444444442</v>
      </c>
      <c r="H6" s="5">
        <f t="shared" si="5"/>
        <v>0.55555555555555558</v>
      </c>
      <c r="I6" s="5">
        <f t="shared" si="6"/>
        <v>0</v>
      </c>
    </row>
    <row r="7" spans="1:9" x14ac:dyDescent="0.25">
      <c r="A7" t="s">
        <v>2108</v>
      </c>
      <c r="B7" t="s">
        <v>2100</v>
      </c>
      <c r="C7">
        <f t="shared" si="0"/>
        <v>10</v>
      </c>
      <c r="D7">
        <f t="shared" si="1"/>
        <v>0</v>
      </c>
      <c r="E7">
        <f t="shared" si="2"/>
        <v>0</v>
      </c>
      <c r="F7">
        <f t="shared" si="3"/>
        <v>10</v>
      </c>
      <c r="G7" s="5">
        <f t="shared" si="4"/>
        <v>1</v>
      </c>
      <c r="H7" s="5">
        <f t="shared" si="5"/>
        <v>0</v>
      </c>
      <c r="I7" s="5">
        <f t="shared" si="6"/>
        <v>0</v>
      </c>
    </row>
    <row r="8" spans="1:9" x14ac:dyDescent="0.25">
      <c r="A8" t="s">
        <v>2109</v>
      </c>
      <c r="B8" t="s">
        <v>2101</v>
      </c>
      <c r="C8">
        <f t="shared" si="0"/>
        <v>7</v>
      </c>
      <c r="D8">
        <f t="shared" si="1"/>
        <v>0</v>
      </c>
      <c r="E8">
        <f t="shared" si="2"/>
        <v>0</v>
      </c>
      <c r="F8">
        <f t="shared" si="3"/>
        <v>7</v>
      </c>
      <c r="G8" s="5">
        <f t="shared" si="4"/>
        <v>1</v>
      </c>
      <c r="H8" s="5">
        <f t="shared" si="5"/>
        <v>0</v>
      </c>
      <c r="I8" s="5">
        <f t="shared" si="6"/>
        <v>0</v>
      </c>
    </row>
    <row r="9" spans="1:9" x14ac:dyDescent="0.25">
      <c r="A9" t="s">
        <v>2110</v>
      </c>
      <c r="B9" t="s">
        <v>2106</v>
      </c>
      <c r="C9">
        <f t="shared" si="0"/>
        <v>11</v>
      </c>
      <c r="D9">
        <f t="shared" si="1"/>
        <v>3</v>
      </c>
      <c r="E9">
        <f t="shared" si="2"/>
        <v>0</v>
      </c>
      <c r="F9">
        <f t="shared" si="3"/>
        <v>14</v>
      </c>
      <c r="G9" s="5">
        <f t="shared" si="4"/>
        <v>0.7857142857142857</v>
      </c>
      <c r="H9" s="5">
        <f t="shared" si="5"/>
        <v>0.21428571428571427</v>
      </c>
      <c r="I9" s="5">
        <f t="shared" si="6"/>
        <v>0</v>
      </c>
    </row>
    <row r="10" spans="1:9" x14ac:dyDescent="0.25">
      <c r="A10" t="s">
        <v>2111</v>
      </c>
      <c r="B10" t="s">
        <v>2102</v>
      </c>
      <c r="C10">
        <f t="shared" si="0"/>
        <v>7</v>
      </c>
      <c r="D10">
        <f t="shared" si="1"/>
        <v>0</v>
      </c>
      <c r="E10">
        <f t="shared" si="2"/>
        <v>0</v>
      </c>
      <c r="F10">
        <f t="shared" si="3"/>
        <v>7</v>
      </c>
      <c r="G10" s="5">
        <f t="shared" si="4"/>
        <v>1</v>
      </c>
      <c r="H10" s="5">
        <f t="shared" si="5"/>
        <v>0</v>
      </c>
      <c r="I10" s="5">
        <f t="shared" si="6"/>
        <v>0</v>
      </c>
    </row>
    <row r="11" spans="1:9" x14ac:dyDescent="0.25">
      <c r="A11" t="s">
        <v>2112</v>
      </c>
      <c r="B11" t="s">
        <v>2103</v>
      </c>
      <c r="C11">
        <f t="shared" si="0"/>
        <v>8</v>
      </c>
      <c r="D11">
        <f t="shared" si="1"/>
        <v>3</v>
      </c>
      <c r="E11">
        <f t="shared" si="2"/>
        <v>1</v>
      </c>
      <c r="F11">
        <f t="shared" si="3"/>
        <v>12</v>
      </c>
      <c r="G11" s="5">
        <f t="shared" si="4"/>
        <v>0.66666666666666663</v>
      </c>
      <c r="H11" s="5">
        <f t="shared" si="5"/>
        <v>0.25</v>
      </c>
      <c r="I11" s="5">
        <f t="shared" si="6"/>
        <v>8.3333333333333329E-2</v>
      </c>
    </row>
    <row r="12" spans="1:9" x14ac:dyDescent="0.25">
      <c r="A12" t="s">
        <v>2113</v>
      </c>
      <c r="B12" t="s">
        <v>2104</v>
      </c>
      <c r="C12">
        <f t="shared" si="0"/>
        <v>11</v>
      </c>
      <c r="D12">
        <f t="shared" si="1"/>
        <v>3</v>
      </c>
      <c r="E12">
        <f t="shared" si="2"/>
        <v>0</v>
      </c>
      <c r="F12">
        <f t="shared" si="3"/>
        <v>14</v>
      </c>
      <c r="G12" s="5">
        <f t="shared" si="4"/>
        <v>0.7857142857142857</v>
      </c>
      <c r="H12" s="5">
        <f t="shared" si="5"/>
        <v>0.21428571428571427</v>
      </c>
      <c r="I12" s="5">
        <f t="shared" si="6"/>
        <v>0</v>
      </c>
    </row>
    <row r="13" spans="1:9" x14ac:dyDescent="0.25">
      <c r="A13" t="s">
        <v>2114</v>
      </c>
      <c r="B13" t="s">
        <v>2105</v>
      </c>
      <c r="C13">
        <f t="shared" si="0"/>
        <v>8</v>
      </c>
      <c r="D13">
        <f t="shared" si="1"/>
        <v>3</v>
      </c>
      <c r="E13">
        <f t="shared" si="2"/>
        <v>0</v>
      </c>
      <c r="F13">
        <f t="shared" si="3"/>
        <v>11</v>
      </c>
      <c r="G13" s="5">
        <f t="shared" si="4"/>
        <v>0.72727272727272729</v>
      </c>
      <c r="H13" s="5">
        <f t="shared" si="5"/>
        <v>0.27272727272727271</v>
      </c>
      <c r="I13" s="5">
        <f t="shared" si="6"/>
        <v>0</v>
      </c>
    </row>
    <row r="14" spans="1:9" x14ac:dyDescent="0.25">
      <c r="A14" t="s">
        <v>2115</v>
      </c>
      <c r="C14">
        <f>COUNTIFS(goals,A14,outcome,"=successful")</f>
        <v>114</v>
      </c>
      <c r="D14">
        <f>COUNTIFS(goals,A14,outcome,"=failed")</f>
        <v>163</v>
      </c>
      <c r="E14">
        <f>COUNTIFS(goals,A14,outcome,"=canceled")</f>
        <v>28</v>
      </c>
      <c r="F14">
        <f t="shared" si="3"/>
        <v>305</v>
      </c>
      <c r="G14" s="5">
        <f t="shared" si="4"/>
        <v>0.3737704918032787</v>
      </c>
      <c r="H14" s="5">
        <f t="shared" si="5"/>
        <v>0.53442622950819674</v>
      </c>
      <c r="I14" s="5">
        <f t="shared" si="6"/>
        <v>9.1803278688524587E-2</v>
      </c>
    </row>
    <row r="16" spans="1:9" x14ac:dyDescent="0.25">
      <c r="A16" t="s">
        <v>2116</v>
      </c>
      <c r="C16">
        <f>SUM(C3:C15)</f>
        <v>565</v>
      </c>
      <c r="D16">
        <f>SUM(D3:D15)</f>
        <v>364</v>
      </c>
      <c r="E16">
        <f>SUM(E3:E14)</f>
        <v>57</v>
      </c>
      <c r="F16">
        <f>SUM(F3:F14)</f>
        <v>986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E5B9-3D03-4180-9DF4-F606C4E79482}">
  <dimension ref="B2:O567"/>
  <sheetViews>
    <sheetView tabSelected="1" workbookViewId="0">
      <selection activeCell="I13" sqref="I13"/>
    </sheetView>
  </sheetViews>
  <sheetFormatPr defaultRowHeight="15.75" x14ac:dyDescent="0.25"/>
  <cols>
    <col min="10" max="13" width="9" customWidth="1"/>
    <col min="14" max="14" width="10.375" bestFit="1" customWidth="1"/>
    <col min="15" max="15" width="9" customWidth="1"/>
  </cols>
  <sheetData>
    <row r="2" spans="2:15" x14ac:dyDescent="0.25">
      <c r="B2" t="s">
        <v>2118</v>
      </c>
      <c r="C2" t="s">
        <v>5</v>
      </c>
      <c r="E2" t="s">
        <v>4</v>
      </c>
      <c r="F2" t="s">
        <v>5</v>
      </c>
      <c r="I2" t="s">
        <v>2118</v>
      </c>
      <c r="J2" t="s">
        <v>2119</v>
      </c>
      <c r="K2" t="s">
        <v>2120</v>
      </c>
      <c r="L2" t="s">
        <v>2121</v>
      </c>
      <c r="M2" t="s">
        <v>2122</v>
      </c>
      <c r="N2" t="s">
        <v>2123</v>
      </c>
      <c r="O2" t="s">
        <v>2124</v>
      </c>
    </row>
    <row r="3" spans="2:15" x14ac:dyDescent="0.25">
      <c r="B3" t="s">
        <v>20</v>
      </c>
      <c r="C3">
        <v>158</v>
      </c>
      <c r="E3" t="s">
        <v>14</v>
      </c>
      <c r="F3">
        <v>0</v>
      </c>
      <c r="I3" t="s">
        <v>20</v>
      </c>
      <c r="J3" s="10">
        <f>AVERAGE(sbacklist)</f>
        <v>851.14690265486729</v>
      </c>
      <c r="K3" s="10">
        <f>MEDIAN(sbacklist)</f>
        <v>201</v>
      </c>
      <c r="L3" s="10">
        <f>MIN(sbacklist)</f>
        <v>16</v>
      </c>
      <c r="M3" s="10">
        <f>MAX(sbacklist)</f>
        <v>7295</v>
      </c>
      <c r="N3" s="10">
        <f>_xlfn.VAR.P(sbacklist)</f>
        <v>1603373.7324019109</v>
      </c>
      <c r="O3" s="10">
        <f>_xlfn.STDEV.P(sbacklist)</f>
        <v>1266.2439466397898</v>
      </c>
    </row>
    <row r="4" spans="2:15" x14ac:dyDescent="0.25">
      <c r="B4" t="s">
        <v>20</v>
      </c>
      <c r="C4">
        <v>1425</v>
      </c>
      <c r="E4" t="s">
        <v>14</v>
      </c>
      <c r="F4">
        <v>24</v>
      </c>
      <c r="I4" t="s">
        <v>14</v>
      </c>
      <c r="J4" s="10">
        <f>AVERAGE(fbacklist)</f>
        <v>585.61538461538464</v>
      </c>
      <c r="K4" s="10">
        <f>MEDIAN(fbacklist)</f>
        <v>114.5</v>
      </c>
      <c r="L4" s="10">
        <f>MIN(fbacklist)</f>
        <v>0</v>
      </c>
      <c r="M4" s="10">
        <f>MAX(fbacklist)</f>
        <v>6080</v>
      </c>
      <c r="N4" s="10">
        <f>_xlfn.VAR.P(fbacklist)</f>
        <v>921574.68174133555</v>
      </c>
      <c r="O4" s="10">
        <f>_xlfn.STDEV.P(fbacklist)</f>
        <v>959.98681331637863</v>
      </c>
    </row>
    <row r="5" spans="2:15" x14ac:dyDescent="0.25">
      <c r="B5" t="s">
        <v>20</v>
      </c>
      <c r="C5">
        <v>174</v>
      </c>
      <c r="E5" t="s">
        <v>14</v>
      </c>
      <c r="F5">
        <v>53</v>
      </c>
    </row>
    <row r="6" spans="2:15" x14ac:dyDescent="0.25">
      <c r="B6" t="s">
        <v>20</v>
      </c>
      <c r="C6">
        <v>227</v>
      </c>
      <c r="E6" t="s">
        <v>14</v>
      </c>
      <c r="F6">
        <v>18</v>
      </c>
      <c r="I6" t="s">
        <v>2125</v>
      </c>
      <c r="J6" t="s">
        <v>2126</v>
      </c>
      <c r="K6" t="s">
        <v>2127</v>
      </c>
      <c r="L6" t="s">
        <v>2128</v>
      </c>
      <c r="M6" t="s">
        <v>2129</v>
      </c>
    </row>
    <row r="7" spans="2:15" x14ac:dyDescent="0.25">
      <c r="B7" t="s">
        <v>20</v>
      </c>
      <c r="C7">
        <v>220</v>
      </c>
      <c r="E7" t="s">
        <v>14</v>
      </c>
      <c r="F7">
        <v>44</v>
      </c>
      <c r="I7" t="s">
        <v>20</v>
      </c>
      <c r="J7" s="11" t="str">
        <f>"&gt;"&amp;$J$3-2*O3</f>
        <v>&gt;-1681.34099062471</v>
      </c>
      <c r="K7" s="11" t="str">
        <f>"&lt;"&amp;$J$3+2*O3</f>
        <v>&lt;3383.63479593445</v>
      </c>
      <c r="L7">
        <f>COUNTIFS(sbacklist,J7,sbacklist,K7)</f>
        <v>535</v>
      </c>
      <c r="M7">
        <f>L7/COUNT(sbacklist)</f>
        <v>0.94690265486725667</v>
      </c>
    </row>
    <row r="8" spans="2:15" x14ac:dyDescent="0.25">
      <c r="B8" t="s">
        <v>20</v>
      </c>
      <c r="C8">
        <v>98</v>
      </c>
      <c r="E8" t="s">
        <v>14</v>
      </c>
      <c r="F8">
        <v>27</v>
      </c>
      <c r="I8" t="s">
        <v>14</v>
      </c>
      <c r="J8" s="11" t="str">
        <f>"&gt;"&amp;$J$4-2*O4</f>
        <v>&gt;-1334.35824201737</v>
      </c>
      <c r="K8" s="11" t="str">
        <f>"&lt;"&amp;$J$4+2*O4</f>
        <v>&lt;2505.58901124814</v>
      </c>
      <c r="L8">
        <f>COUNTIFS(fbacklist,J8,fbacklist,K8)</f>
        <v>345</v>
      </c>
      <c r="M8">
        <f>L8/COUNT(fbacklist)</f>
        <v>0.94780219780219777</v>
      </c>
    </row>
    <row r="9" spans="2:15" x14ac:dyDescent="0.25">
      <c r="B9" t="s">
        <v>20</v>
      </c>
      <c r="C9">
        <v>100</v>
      </c>
      <c r="E9" t="s">
        <v>14</v>
      </c>
      <c r="F9">
        <v>55</v>
      </c>
    </row>
    <row r="10" spans="2:15" x14ac:dyDescent="0.25">
      <c r="B10" t="s">
        <v>20</v>
      </c>
      <c r="C10">
        <v>1249</v>
      </c>
      <c r="E10" t="s">
        <v>14</v>
      </c>
      <c r="F10">
        <v>200</v>
      </c>
      <c r="I10" s="12" t="s">
        <v>2130</v>
      </c>
    </row>
    <row r="11" spans="2:15" x14ac:dyDescent="0.25">
      <c r="B11" t="s">
        <v>20</v>
      </c>
      <c r="C11">
        <v>1396</v>
      </c>
      <c r="E11" t="s">
        <v>14</v>
      </c>
      <c r="F11">
        <v>452</v>
      </c>
    </row>
    <row r="12" spans="2:15" x14ac:dyDescent="0.25">
      <c r="B12" t="s">
        <v>20</v>
      </c>
      <c r="C12">
        <v>890</v>
      </c>
      <c r="E12" t="s">
        <v>14</v>
      </c>
      <c r="F12">
        <v>674</v>
      </c>
      <c r="I12" s="12" t="s">
        <v>2131</v>
      </c>
    </row>
    <row r="13" spans="2:15" x14ac:dyDescent="0.25">
      <c r="B13" t="s">
        <v>20</v>
      </c>
      <c r="C13">
        <v>142</v>
      </c>
      <c r="E13" t="s">
        <v>14</v>
      </c>
      <c r="F13">
        <v>558</v>
      </c>
    </row>
    <row r="14" spans="2:15" x14ac:dyDescent="0.25">
      <c r="B14" t="s">
        <v>20</v>
      </c>
      <c r="C14">
        <v>2673</v>
      </c>
      <c r="E14" t="s">
        <v>14</v>
      </c>
      <c r="F14">
        <v>15</v>
      </c>
    </row>
    <row r="15" spans="2:15" x14ac:dyDescent="0.25">
      <c r="B15" t="s">
        <v>20</v>
      </c>
      <c r="C15">
        <v>163</v>
      </c>
      <c r="E15" t="s">
        <v>14</v>
      </c>
      <c r="F15">
        <v>2307</v>
      </c>
    </row>
    <row r="16" spans="2:15" x14ac:dyDescent="0.25">
      <c r="B16" t="s">
        <v>20</v>
      </c>
      <c r="C16">
        <v>2220</v>
      </c>
      <c r="E16" t="s">
        <v>14</v>
      </c>
      <c r="F16">
        <v>88</v>
      </c>
    </row>
    <row r="17" spans="2:6" x14ac:dyDescent="0.25">
      <c r="B17" t="s">
        <v>20</v>
      </c>
      <c r="C17">
        <v>1606</v>
      </c>
      <c r="E17" t="s">
        <v>14</v>
      </c>
      <c r="F17">
        <v>48</v>
      </c>
    </row>
    <row r="18" spans="2:6" x14ac:dyDescent="0.25">
      <c r="B18" t="s">
        <v>20</v>
      </c>
      <c r="C18">
        <v>129</v>
      </c>
      <c r="E18" t="s">
        <v>14</v>
      </c>
      <c r="F18">
        <v>1</v>
      </c>
    </row>
    <row r="19" spans="2:6" x14ac:dyDescent="0.25">
      <c r="B19" t="s">
        <v>20</v>
      </c>
      <c r="C19">
        <v>226</v>
      </c>
      <c r="E19" t="s">
        <v>14</v>
      </c>
      <c r="F19">
        <v>1467</v>
      </c>
    </row>
    <row r="20" spans="2:6" x14ac:dyDescent="0.25">
      <c r="B20" t="s">
        <v>20</v>
      </c>
      <c r="C20">
        <v>5419</v>
      </c>
      <c r="E20" t="s">
        <v>14</v>
      </c>
      <c r="F20">
        <v>75</v>
      </c>
    </row>
    <row r="21" spans="2:6" x14ac:dyDescent="0.25">
      <c r="B21" t="s">
        <v>20</v>
      </c>
      <c r="C21">
        <v>165</v>
      </c>
      <c r="E21" t="s">
        <v>14</v>
      </c>
      <c r="F21">
        <v>120</v>
      </c>
    </row>
    <row r="22" spans="2:6" x14ac:dyDescent="0.25">
      <c r="B22" t="s">
        <v>20</v>
      </c>
      <c r="C22">
        <v>1965</v>
      </c>
      <c r="E22" t="s">
        <v>14</v>
      </c>
      <c r="F22">
        <v>2253</v>
      </c>
    </row>
    <row r="23" spans="2:6" x14ac:dyDescent="0.25">
      <c r="B23" t="s">
        <v>20</v>
      </c>
      <c r="C23">
        <v>16</v>
      </c>
      <c r="E23" t="s">
        <v>14</v>
      </c>
      <c r="F23">
        <v>5</v>
      </c>
    </row>
    <row r="24" spans="2:6" x14ac:dyDescent="0.25">
      <c r="B24" t="s">
        <v>20</v>
      </c>
      <c r="C24">
        <v>107</v>
      </c>
      <c r="E24" t="s">
        <v>14</v>
      </c>
      <c r="F24">
        <v>38</v>
      </c>
    </row>
    <row r="25" spans="2:6" x14ac:dyDescent="0.25">
      <c r="B25" t="s">
        <v>20</v>
      </c>
      <c r="C25">
        <v>134</v>
      </c>
      <c r="E25" t="s">
        <v>14</v>
      </c>
      <c r="F25">
        <v>12</v>
      </c>
    </row>
    <row r="26" spans="2:6" x14ac:dyDescent="0.25">
      <c r="B26" t="s">
        <v>20</v>
      </c>
      <c r="C26">
        <v>198</v>
      </c>
      <c r="E26" t="s">
        <v>14</v>
      </c>
      <c r="F26">
        <v>1684</v>
      </c>
    </row>
    <row r="27" spans="2:6" x14ac:dyDescent="0.25">
      <c r="B27" t="s">
        <v>20</v>
      </c>
      <c r="C27">
        <v>111</v>
      </c>
      <c r="E27" t="s">
        <v>14</v>
      </c>
      <c r="F27">
        <v>56</v>
      </c>
    </row>
    <row r="28" spans="2:6" x14ac:dyDescent="0.25">
      <c r="B28" t="s">
        <v>20</v>
      </c>
      <c r="C28">
        <v>222</v>
      </c>
      <c r="E28" t="s">
        <v>14</v>
      </c>
      <c r="F28">
        <v>838</v>
      </c>
    </row>
    <row r="29" spans="2:6" x14ac:dyDescent="0.25">
      <c r="B29" t="s">
        <v>20</v>
      </c>
      <c r="C29">
        <v>6212</v>
      </c>
      <c r="E29" t="s">
        <v>14</v>
      </c>
      <c r="F29">
        <v>1000</v>
      </c>
    </row>
    <row r="30" spans="2:6" x14ac:dyDescent="0.25">
      <c r="B30" t="s">
        <v>20</v>
      </c>
      <c r="C30">
        <v>98</v>
      </c>
      <c r="E30" t="s">
        <v>14</v>
      </c>
      <c r="F30">
        <v>1482</v>
      </c>
    </row>
    <row r="31" spans="2:6" x14ac:dyDescent="0.25">
      <c r="B31" t="s">
        <v>20</v>
      </c>
      <c r="C31">
        <v>92</v>
      </c>
      <c r="E31" t="s">
        <v>14</v>
      </c>
      <c r="F31">
        <v>106</v>
      </c>
    </row>
    <row r="32" spans="2:6" x14ac:dyDescent="0.25">
      <c r="B32" t="s">
        <v>20</v>
      </c>
      <c r="C32">
        <v>149</v>
      </c>
      <c r="E32" t="s">
        <v>14</v>
      </c>
      <c r="F32">
        <v>679</v>
      </c>
    </row>
    <row r="33" spans="2:6" x14ac:dyDescent="0.25">
      <c r="B33" t="s">
        <v>20</v>
      </c>
      <c r="C33">
        <v>2431</v>
      </c>
      <c r="E33" t="s">
        <v>14</v>
      </c>
      <c r="F33">
        <v>1220</v>
      </c>
    </row>
    <row r="34" spans="2:6" x14ac:dyDescent="0.25">
      <c r="B34" t="s">
        <v>20</v>
      </c>
      <c r="C34">
        <v>303</v>
      </c>
      <c r="E34" t="s">
        <v>14</v>
      </c>
      <c r="F34">
        <v>1</v>
      </c>
    </row>
    <row r="35" spans="2:6" x14ac:dyDescent="0.25">
      <c r="B35" t="s">
        <v>20</v>
      </c>
      <c r="C35">
        <v>209</v>
      </c>
      <c r="E35" t="s">
        <v>14</v>
      </c>
      <c r="F35">
        <v>37</v>
      </c>
    </row>
    <row r="36" spans="2:6" x14ac:dyDescent="0.25">
      <c r="B36" t="s">
        <v>20</v>
      </c>
      <c r="C36">
        <v>131</v>
      </c>
      <c r="E36" t="s">
        <v>14</v>
      </c>
      <c r="F36">
        <v>60</v>
      </c>
    </row>
    <row r="37" spans="2:6" x14ac:dyDescent="0.25">
      <c r="B37" t="s">
        <v>20</v>
      </c>
      <c r="C37">
        <v>164</v>
      </c>
      <c r="E37" t="s">
        <v>14</v>
      </c>
      <c r="F37">
        <v>296</v>
      </c>
    </row>
    <row r="38" spans="2:6" x14ac:dyDescent="0.25">
      <c r="B38" t="s">
        <v>20</v>
      </c>
      <c r="C38">
        <v>201</v>
      </c>
      <c r="E38" t="s">
        <v>14</v>
      </c>
      <c r="F38">
        <v>3304</v>
      </c>
    </row>
    <row r="39" spans="2:6" x14ac:dyDescent="0.25">
      <c r="B39" t="s">
        <v>20</v>
      </c>
      <c r="C39">
        <v>211</v>
      </c>
      <c r="E39" t="s">
        <v>14</v>
      </c>
      <c r="F39">
        <v>73</v>
      </c>
    </row>
    <row r="40" spans="2:6" x14ac:dyDescent="0.25">
      <c r="B40" t="s">
        <v>20</v>
      </c>
      <c r="C40">
        <v>128</v>
      </c>
      <c r="E40" t="s">
        <v>14</v>
      </c>
      <c r="F40">
        <v>3387</v>
      </c>
    </row>
    <row r="41" spans="2:6" x14ac:dyDescent="0.25">
      <c r="B41" t="s">
        <v>20</v>
      </c>
      <c r="C41">
        <v>1600</v>
      </c>
      <c r="E41" t="s">
        <v>14</v>
      </c>
      <c r="F41">
        <v>662</v>
      </c>
    </row>
    <row r="42" spans="2:6" x14ac:dyDescent="0.25">
      <c r="B42" t="s">
        <v>20</v>
      </c>
      <c r="C42">
        <v>249</v>
      </c>
      <c r="E42" t="s">
        <v>14</v>
      </c>
      <c r="F42">
        <v>774</v>
      </c>
    </row>
    <row r="43" spans="2:6" x14ac:dyDescent="0.25">
      <c r="B43" t="s">
        <v>20</v>
      </c>
      <c r="C43">
        <v>236</v>
      </c>
      <c r="E43" t="s">
        <v>14</v>
      </c>
      <c r="F43">
        <v>672</v>
      </c>
    </row>
    <row r="44" spans="2:6" x14ac:dyDescent="0.25">
      <c r="B44" t="s">
        <v>20</v>
      </c>
      <c r="C44">
        <v>4065</v>
      </c>
      <c r="E44" t="s">
        <v>14</v>
      </c>
      <c r="F44">
        <v>940</v>
      </c>
    </row>
    <row r="45" spans="2:6" x14ac:dyDescent="0.25">
      <c r="B45" t="s">
        <v>20</v>
      </c>
      <c r="C45">
        <v>246</v>
      </c>
      <c r="E45" t="s">
        <v>14</v>
      </c>
      <c r="F45">
        <v>117</v>
      </c>
    </row>
    <row r="46" spans="2:6" x14ac:dyDescent="0.25">
      <c r="B46" t="s">
        <v>20</v>
      </c>
      <c r="C46">
        <v>2475</v>
      </c>
      <c r="E46" t="s">
        <v>14</v>
      </c>
      <c r="F46">
        <v>115</v>
      </c>
    </row>
    <row r="47" spans="2:6" x14ac:dyDescent="0.25">
      <c r="B47" t="s">
        <v>20</v>
      </c>
      <c r="C47">
        <v>76</v>
      </c>
      <c r="E47" t="s">
        <v>14</v>
      </c>
      <c r="F47">
        <v>326</v>
      </c>
    </row>
    <row r="48" spans="2:6" x14ac:dyDescent="0.25">
      <c r="B48" t="s">
        <v>20</v>
      </c>
      <c r="C48">
        <v>54</v>
      </c>
      <c r="E48" t="s">
        <v>14</v>
      </c>
      <c r="F48">
        <v>1</v>
      </c>
    </row>
    <row r="49" spans="2:6" x14ac:dyDescent="0.25">
      <c r="B49" t="s">
        <v>20</v>
      </c>
      <c r="C49">
        <v>88</v>
      </c>
      <c r="E49" t="s">
        <v>14</v>
      </c>
      <c r="F49">
        <v>1467</v>
      </c>
    </row>
    <row r="50" spans="2:6" x14ac:dyDescent="0.25">
      <c r="B50" t="s">
        <v>20</v>
      </c>
      <c r="C50">
        <v>85</v>
      </c>
      <c r="E50" t="s">
        <v>14</v>
      </c>
      <c r="F50">
        <v>5681</v>
      </c>
    </row>
    <row r="51" spans="2:6" x14ac:dyDescent="0.25">
      <c r="B51" t="s">
        <v>20</v>
      </c>
      <c r="C51">
        <v>170</v>
      </c>
      <c r="E51" t="s">
        <v>14</v>
      </c>
      <c r="F51">
        <v>1059</v>
      </c>
    </row>
    <row r="52" spans="2:6" x14ac:dyDescent="0.25">
      <c r="B52" t="s">
        <v>20</v>
      </c>
      <c r="C52">
        <v>330</v>
      </c>
      <c r="E52" t="s">
        <v>14</v>
      </c>
      <c r="F52">
        <v>1194</v>
      </c>
    </row>
    <row r="53" spans="2:6" x14ac:dyDescent="0.25">
      <c r="B53" t="s">
        <v>20</v>
      </c>
      <c r="C53">
        <v>127</v>
      </c>
      <c r="E53" t="s">
        <v>14</v>
      </c>
      <c r="F53">
        <v>30</v>
      </c>
    </row>
    <row r="54" spans="2:6" x14ac:dyDescent="0.25">
      <c r="B54" t="s">
        <v>20</v>
      </c>
      <c r="C54">
        <v>411</v>
      </c>
      <c r="E54" t="s">
        <v>14</v>
      </c>
      <c r="F54">
        <v>75</v>
      </c>
    </row>
    <row r="55" spans="2:6" x14ac:dyDescent="0.25">
      <c r="B55" t="s">
        <v>20</v>
      </c>
      <c r="C55">
        <v>180</v>
      </c>
      <c r="E55" t="s">
        <v>14</v>
      </c>
      <c r="F55">
        <v>955</v>
      </c>
    </row>
    <row r="56" spans="2:6" x14ac:dyDescent="0.25">
      <c r="B56" t="s">
        <v>20</v>
      </c>
      <c r="C56">
        <v>374</v>
      </c>
      <c r="E56" t="s">
        <v>14</v>
      </c>
      <c r="F56">
        <v>67</v>
      </c>
    </row>
    <row r="57" spans="2:6" x14ac:dyDescent="0.25">
      <c r="B57" t="s">
        <v>20</v>
      </c>
      <c r="C57">
        <v>71</v>
      </c>
      <c r="E57" t="s">
        <v>14</v>
      </c>
      <c r="F57">
        <v>5</v>
      </c>
    </row>
    <row r="58" spans="2:6" x14ac:dyDescent="0.25">
      <c r="B58" t="s">
        <v>20</v>
      </c>
      <c r="C58">
        <v>203</v>
      </c>
      <c r="E58" t="s">
        <v>14</v>
      </c>
      <c r="F58">
        <v>26</v>
      </c>
    </row>
    <row r="59" spans="2:6" x14ac:dyDescent="0.25">
      <c r="B59" t="s">
        <v>20</v>
      </c>
      <c r="C59">
        <v>113</v>
      </c>
      <c r="E59" t="s">
        <v>14</v>
      </c>
      <c r="F59">
        <v>1130</v>
      </c>
    </row>
    <row r="60" spans="2:6" x14ac:dyDescent="0.25">
      <c r="B60" t="s">
        <v>20</v>
      </c>
      <c r="C60">
        <v>96</v>
      </c>
      <c r="E60" t="s">
        <v>14</v>
      </c>
      <c r="F60">
        <v>782</v>
      </c>
    </row>
    <row r="61" spans="2:6" x14ac:dyDescent="0.25">
      <c r="B61" t="s">
        <v>20</v>
      </c>
      <c r="C61">
        <v>498</v>
      </c>
      <c r="E61" t="s">
        <v>14</v>
      </c>
      <c r="F61">
        <v>210</v>
      </c>
    </row>
    <row r="62" spans="2:6" x14ac:dyDescent="0.25">
      <c r="B62" t="s">
        <v>20</v>
      </c>
      <c r="C62">
        <v>180</v>
      </c>
      <c r="E62" t="s">
        <v>14</v>
      </c>
      <c r="F62">
        <v>136</v>
      </c>
    </row>
    <row r="63" spans="2:6" x14ac:dyDescent="0.25">
      <c r="B63" t="s">
        <v>20</v>
      </c>
      <c r="C63">
        <v>27</v>
      </c>
      <c r="E63" t="s">
        <v>14</v>
      </c>
      <c r="F63">
        <v>86</v>
      </c>
    </row>
    <row r="64" spans="2:6" x14ac:dyDescent="0.25">
      <c r="B64" t="s">
        <v>20</v>
      </c>
      <c r="C64">
        <v>2331</v>
      </c>
      <c r="E64" t="s">
        <v>14</v>
      </c>
      <c r="F64">
        <v>19</v>
      </c>
    </row>
    <row r="65" spans="2:6" x14ac:dyDescent="0.25">
      <c r="B65" t="s">
        <v>20</v>
      </c>
      <c r="C65">
        <v>113</v>
      </c>
      <c r="E65" t="s">
        <v>14</v>
      </c>
      <c r="F65">
        <v>886</v>
      </c>
    </row>
    <row r="66" spans="2:6" x14ac:dyDescent="0.25">
      <c r="B66" t="s">
        <v>20</v>
      </c>
      <c r="C66">
        <v>164</v>
      </c>
      <c r="E66" t="s">
        <v>14</v>
      </c>
      <c r="F66">
        <v>35</v>
      </c>
    </row>
    <row r="67" spans="2:6" x14ac:dyDescent="0.25">
      <c r="B67" t="s">
        <v>20</v>
      </c>
      <c r="C67">
        <v>164</v>
      </c>
      <c r="E67" t="s">
        <v>14</v>
      </c>
      <c r="F67">
        <v>24</v>
      </c>
    </row>
    <row r="68" spans="2:6" x14ac:dyDescent="0.25">
      <c r="B68" t="s">
        <v>20</v>
      </c>
      <c r="C68">
        <v>336</v>
      </c>
      <c r="E68" t="s">
        <v>14</v>
      </c>
      <c r="F68">
        <v>86</v>
      </c>
    </row>
    <row r="69" spans="2:6" x14ac:dyDescent="0.25">
      <c r="B69" t="s">
        <v>20</v>
      </c>
      <c r="C69">
        <v>1917</v>
      </c>
      <c r="E69" t="s">
        <v>14</v>
      </c>
      <c r="F69">
        <v>243</v>
      </c>
    </row>
    <row r="70" spans="2:6" x14ac:dyDescent="0.25">
      <c r="B70" t="s">
        <v>20</v>
      </c>
      <c r="C70">
        <v>95</v>
      </c>
      <c r="E70" t="s">
        <v>14</v>
      </c>
      <c r="F70">
        <v>65</v>
      </c>
    </row>
    <row r="71" spans="2:6" x14ac:dyDescent="0.25">
      <c r="B71" t="s">
        <v>20</v>
      </c>
      <c r="C71">
        <v>147</v>
      </c>
      <c r="E71" t="s">
        <v>14</v>
      </c>
      <c r="F71">
        <v>100</v>
      </c>
    </row>
    <row r="72" spans="2:6" x14ac:dyDescent="0.25">
      <c r="B72" t="s">
        <v>20</v>
      </c>
      <c r="C72">
        <v>86</v>
      </c>
      <c r="E72" t="s">
        <v>14</v>
      </c>
      <c r="F72">
        <v>168</v>
      </c>
    </row>
    <row r="73" spans="2:6" x14ac:dyDescent="0.25">
      <c r="B73" t="s">
        <v>20</v>
      </c>
      <c r="C73">
        <v>83</v>
      </c>
      <c r="E73" t="s">
        <v>14</v>
      </c>
      <c r="F73">
        <v>13</v>
      </c>
    </row>
    <row r="74" spans="2:6" x14ac:dyDescent="0.25">
      <c r="B74" t="s">
        <v>20</v>
      </c>
      <c r="C74">
        <v>676</v>
      </c>
      <c r="E74" t="s">
        <v>14</v>
      </c>
      <c r="F74">
        <v>1</v>
      </c>
    </row>
    <row r="75" spans="2:6" x14ac:dyDescent="0.25">
      <c r="B75" t="s">
        <v>20</v>
      </c>
      <c r="C75">
        <v>361</v>
      </c>
      <c r="E75" t="s">
        <v>14</v>
      </c>
      <c r="F75">
        <v>40</v>
      </c>
    </row>
    <row r="76" spans="2:6" x14ac:dyDescent="0.25">
      <c r="B76" t="s">
        <v>20</v>
      </c>
      <c r="C76">
        <v>131</v>
      </c>
      <c r="E76" t="s">
        <v>14</v>
      </c>
      <c r="F76">
        <v>226</v>
      </c>
    </row>
    <row r="77" spans="2:6" x14ac:dyDescent="0.25">
      <c r="B77" t="s">
        <v>20</v>
      </c>
      <c r="C77">
        <v>126</v>
      </c>
      <c r="E77" t="s">
        <v>14</v>
      </c>
      <c r="F77">
        <v>1625</v>
      </c>
    </row>
    <row r="78" spans="2:6" x14ac:dyDescent="0.25">
      <c r="B78" t="s">
        <v>20</v>
      </c>
      <c r="C78">
        <v>275</v>
      </c>
      <c r="E78" t="s">
        <v>14</v>
      </c>
      <c r="F78">
        <v>143</v>
      </c>
    </row>
    <row r="79" spans="2:6" x14ac:dyDescent="0.25">
      <c r="B79" t="s">
        <v>20</v>
      </c>
      <c r="C79">
        <v>67</v>
      </c>
      <c r="E79" t="s">
        <v>14</v>
      </c>
      <c r="F79">
        <v>934</v>
      </c>
    </row>
    <row r="80" spans="2:6" x14ac:dyDescent="0.25">
      <c r="B80" t="s">
        <v>20</v>
      </c>
      <c r="C80">
        <v>154</v>
      </c>
      <c r="E80" t="s">
        <v>14</v>
      </c>
      <c r="F80">
        <v>17</v>
      </c>
    </row>
    <row r="81" spans="2:6" x14ac:dyDescent="0.25">
      <c r="B81" t="s">
        <v>20</v>
      </c>
      <c r="C81">
        <v>1782</v>
      </c>
      <c r="E81" t="s">
        <v>14</v>
      </c>
      <c r="F81">
        <v>2179</v>
      </c>
    </row>
    <row r="82" spans="2:6" x14ac:dyDescent="0.25">
      <c r="B82" t="s">
        <v>20</v>
      </c>
      <c r="C82">
        <v>903</v>
      </c>
      <c r="E82" t="s">
        <v>14</v>
      </c>
      <c r="F82">
        <v>931</v>
      </c>
    </row>
    <row r="83" spans="2:6" x14ac:dyDescent="0.25">
      <c r="B83" t="s">
        <v>20</v>
      </c>
      <c r="C83">
        <v>94</v>
      </c>
      <c r="E83" t="s">
        <v>14</v>
      </c>
      <c r="F83">
        <v>92</v>
      </c>
    </row>
    <row r="84" spans="2:6" x14ac:dyDescent="0.25">
      <c r="B84" t="s">
        <v>20</v>
      </c>
      <c r="C84">
        <v>180</v>
      </c>
      <c r="E84" t="s">
        <v>14</v>
      </c>
      <c r="F84">
        <v>57</v>
      </c>
    </row>
    <row r="85" spans="2:6" x14ac:dyDescent="0.25">
      <c r="B85" t="s">
        <v>20</v>
      </c>
      <c r="C85">
        <v>533</v>
      </c>
      <c r="E85" t="s">
        <v>14</v>
      </c>
      <c r="F85">
        <v>41</v>
      </c>
    </row>
    <row r="86" spans="2:6" x14ac:dyDescent="0.25">
      <c r="B86" t="s">
        <v>20</v>
      </c>
      <c r="C86">
        <v>2443</v>
      </c>
      <c r="E86" t="s">
        <v>14</v>
      </c>
      <c r="F86">
        <v>1</v>
      </c>
    </row>
    <row r="87" spans="2:6" x14ac:dyDescent="0.25">
      <c r="B87" t="s">
        <v>20</v>
      </c>
      <c r="C87">
        <v>89</v>
      </c>
      <c r="E87" t="s">
        <v>14</v>
      </c>
      <c r="F87">
        <v>101</v>
      </c>
    </row>
    <row r="88" spans="2:6" x14ac:dyDescent="0.25">
      <c r="B88" t="s">
        <v>20</v>
      </c>
      <c r="C88">
        <v>159</v>
      </c>
      <c r="E88" t="s">
        <v>14</v>
      </c>
      <c r="F88">
        <v>1335</v>
      </c>
    </row>
    <row r="89" spans="2:6" x14ac:dyDescent="0.25">
      <c r="B89" t="s">
        <v>20</v>
      </c>
      <c r="C89">
        <v>50</v>
      </c>
      <c r="E89" t="s">
        <v>14</v>
      </c>
      <c r="F89">
        <v>15</v>
      </c>
    </row>
    <row r="90" spans="2:6" x14ac:dyDescent="0.25">
      <c r="B90" t="s">
        <v>20</v>
      </c>
      <c r="C90">
        <v>186</v>
      </c>
      <c r="E90" t="s">
        <v>14</v>
      </c>
      <c r="F90">
        <v>454</v>
      </c>
    </row>
    <row r="91" spans="2:6" x14ac:dyDescent="0.25">
      <c r="B91" t="s">
        <v>20</v>
      </c>
      <c r="C91">
        <v>1071</v>
      </c>
      <c r="E91" t="s">
        <v>14</v>
      </c>
      <c r="F91">
        <v>3182</v>
      </c>
    </row>
    <row r="92" spans="2:6" x14ac:dyDescent="0.25">
      <c r="B92" t="s">
        <v>20</v>
      </c>
      <c r="C92">
        <v>117</v>
      </c>
      <c r="E92" t="s">
        <v>14</v>
      </c>
      <c r="F92">
        <v>15</v>
      </c>
    </row>
    <row r="93" spans="2:6" x14ac:dyDescent="0.25">
      <c r="B93" t="s">
        <v>20</v>
      </c>
      <c r="C93">
        <v>70</v>
      </c>
      <c r="E93" t="s">
        <v>14</v>
      </c>
      <c r="F93">
        <v>133</v>
      </c>
    </row>
    <row r="94" spans="2:6" x14ac:dyDescent="0.25">
      <c r="B94" t="s">
        <v>20</v>
      </c>
      <c r="C94">
        <v>135</v>
      </c>
      <c r="E94" t="s">
        <v>14</v>
      </c>
      <c r="F94">
        <v>2062</v>
      </c>
    </row>
    <row r="95" spans="2:6" x14ac:dyDescent="0.25">
      <c r="B95" t="s">
        <v>20</v>
      </c>
      <c r="C95">
        <v>768</v>
      </c>
      <c r="E95" t="s">
        <v>14</v>
      </c>
      <c r="F95">
        <v>29</v>
      </c>
    </row>
    <row r="96" spans="2:6" x14ac:dyDescent="0.25">
      <c r="B96" t="s">
        <v>20</v>
      </c>
      <c r="C96">
        <v>199</v>
      </c>
      <c r="E96" t="s">
        <v>14</v>
      </c>
      <c r="F96">
        <v>132</v>
      </c>
    </row>
    <row r="97" spans="2:6" x14ac:dyDescent="0.25">
      <c r="B97" t="s">
        <v>20</v>
      </c>
      <c r="C97">
        <v>107</v>
      </c>
      <c r="E97" t="s">
        <v>14</v>
      </c>
      <c r="F97">
        <v>137</v>
      </c>
    </row>
    <row r="98" spans="2:6" x14ac:dyDescent="0.25">
      <c r="B98" t="s">
        <v>20</v>
      </c>
      <c r="C98">
        <v>195</v>
      </c>
      <c r="E98" t="s">
        <v>14</v>
      </c>
      <c r="F98">
        <v>908</v>
      </c>
    </row>
    <row r="99" spans="2:6" x14ac:dyDescent="0.25">
      <c r="B99" t="s">
        <v>20</v>
      </c>
      <c r="C99">
        <v>3376</v>
      </c>
      <c r="E99" t="s">
        <v>14</v>
      </c>
      <c r="F99">
        <v>10</v>
      </c>
    </row>
    <row r="100" spans="2:6" x14ac:dyDescent="0.25">
      <c r="B100" t="s">
        <v>20</v>
      </c>
      <c r="C100">
        <v>41</v>
      </c>
      <c r="E100" t="s">
        <v>14</v>
      </c>
      <c r="F100">
        <v>1910</v>
      </c>
    </row>
    <row r="101" spans="2:6" x14ac:dyDescent="0.25">
      <c r="B101" t="s">
        <v>20</v>
      </c>
      <c r="C101">
        <v>1821</v>
      </c>
      <c r="E101" t="s">
        <v>14</v>
      </c>
      <c r="F101">
        <v>38</v>
      </c>
    </row>
    <row r="102" spans="2:6" x14ac:dyDescent="0.25">
      <c r="B102" t="s">
        <v>20</v>
      </c>
      <c r="C102">
        <v>164</v>
      </c>
      <c r="E102" t="s">
        <v>14</v>
      </c>
      <c r="F102">
        <v>104</v>
      </c>
    </row>
    <row r="103" spans="2:6" x14ac:dyDescent="0.25">
      <c r="B103" t="s">
        <v>20</v>
      </c>
      <c r="C103">
        <v>157</v>
      </c>
      <c r="E103" t="s">
        <v>14</v>
      </c>
      <c r="F103">
        <v>49</v>
      </c>
    </row>
    <row r="104" spans="2:6" x14ac:dyDescent="0.25">
      <c r="B104" t="s">
        <v>20</v>
      </c>
      <c r="C104">
        <v>246</v>
      </c>
      <c r="E104" t="s">
        <v>14</v>
      </c>
      <c r="F104">
        <v>1</v>
      </c>
    </row>
    <row r="105" spans="2:6" x14ac:dyDescent="0.25">
      <c r="B105" t="s">
        <v>20</v>
      </c>
      <c r="C105">
        <v>1396</v>
      </c>
      <c r="E105" t="s">
        <v>14</v>
      </c>
      <c r="F105">
        <v>245</v>
      </c>
    </row>
    <row r="106" spans="2:6" x14ac:dyDescent="0.25">
      <c r="B106" t="s">
        <v>20</v>
      </c>
      <c r="C106">
        <v>2506</v>
      </c>
      <c r="E106" t="s">
        <v>14</v>
      </c>
      <c r="F106">
        <v>32</v>
      </c>
    </row>
    <row r="107" spans="2:6" x14ac:dyDescent="0.25">
      <c r="B107" t="s">
        <v>20</v>
      </c>
      <c r="C107">
        <v>244</v>
      </c>
      <c r="E107" t="s">
        <v>14</v>
      </c>
      <c r="F107">
        <v>7</v>
      </c>
    </row>
    <row r="108" spans="2:6" x14ac:dyDescent="0.25">
      <c r="B108" t="s">
        <v>20</v>
      </c>
      <c r="C108">
        <v>146</v>
      </c>
      <c r="E108" t="s">
        <v>14</v>
      </c>
      <c r="F108">
        <v>803</v>
      </c>
    </row>
    <row r="109" spans="2:6" x14ac:dyDescent="0.25">
      <c r="B109" t="s">
        <v>20</v>
      </c>
      <c r="C109">
        <v>1267</v>
      </c>
      <c r="E109" t="s">
        <v>14</v>
      </c>
      <c r="F109">
        <v>16</v>
      </c>
    </row>
    <row r="110" spans="2:6" x14ac:dyDescent="0.25">
      <c r="B110" t="s">
        <v>20</v>
      </c>
      <c r="C110">
        <v>1561</v>
      </c>
      <c r="E110" t="s">
        <v>14</v>
      </c>
      <c r="F110">
        <v>31</v>
      </c>
    </row>
    <row r="111" spans="2:6" x14ac:dyDescent="0.25">
      <c r="B111" t="s">
        <v>20</v>
      </c>
      <c r="C111">
        <v>48</v>
      </c>
      <c r="E111" t="s">
        <v>14</v>
      </c>
      <c r="F111">
        <v>108</v>
      </c>
    </row>
    <row r="112" spans="2:6" x14ac:dyDescent="0.25">
      <c r="B112" t="s">
        <v>20</v>
      </c>
      <c r="C112">
        <v>2739</v>
      </c>
      <c r="E112" t="s">
        <v>14</v>
      </c>
      <c r="F112">
        <v>30</v>
      </c>
    </row>
    <row r="113" spans="2:6" x14ac:dyDescent="0.25">
      <c r="B113" t="s">
        <v>20</v>
      </c>
      <c r="C113">
        <v>3537</v>
      </c>
      <c r="E113" t="s">
        <v>14</v>
      </c>
      <c r="F113">
        <v>17</v>
      </c>
    </row>
    <row r="114" spans="2:6" x14ac:dyDescent="0.25">
      <c r="B114" t="s">
        <v>20</v>
      </c>
      <c r="C114">
        <v>2107</v>
      </c>
      <c r="E114" t="s">
        <v>14</v>
      </c>
      <c r="F114">
        <v>80</v>
      </c>
    </row>
    <row r="115" spans="2:6" x14ac:dyDescent="0.25">
      <c r="B115" t="s">
        <v>20</v>
      </c>
      <c r="C115">
        <v>3318</v>
      </c>
      <c r="E115" t="s">
        <v>14</v>
      </c>
      <c r="F115">
        <v>2468</v>
      </c>
    </row>
    <row r="116" spans="2:6" x14ac:dyDescent="0.25">
      <c r="B116" t="s">
        <v>20</v>
      </c>
      <c r="C116">
        <v>340</v>
      </c>
      <c r="E116" t="s">
        <v>14</v>
      </c>
      <c r="F116">
        <v>26</v>
      </c>
    </row>
    <row r="117" spans="2:6" x14ac:dyDescent="0.25">
      <c r="B117" t="s">
        <v>20</v>
      </c>
      <c r="C117">
        <v>1442</v>
      </c>
      <c r="E117" t="s">
        <v>14</v>
      </c>
      <c r="F117">
        <v>73</v>
      </c>
    </row>
    <row r="118" spans="2:6" x14ac:dyDescent="0.25">
      <c r="B118" t="s">
        <v>20</v>
      </c>
      <c r="C118">
        <v>126</v>
      </c>
      <c r="E118" t="s">
        <v>14</v>
      </c>
      <c r="F118">
        <v>128</v>
      </c>
    </row>
    <row r="119" spans="2:6" x14ac:dyDescent="0.25">
      <c r="B119" t="s">
        <v>20</v>
      </c>
      <c r="C119">
        <v>524</v>
      </c>
      <c r="E119" t="s">
        <v>14</v>
      </c>
      <c r="F119">
        <v>33</v>
      </c>
    </row>
    <row r="120" spans="2:6" x14ac:dyDescent="0.25">
      <c r="B120" t="s">
        <v>20</v>
      </c>
      <c r="C120">
        <v>1989</v>
      </c>
      <c r="E120" t="s">
        <v>14</v>
      </c>
      <c r="F120">
        <v>1072</v>
      </c>
    </row>
    <row r="121" spans="2:6" x14ac:dyDescent="0.25">
      <c r="B121" t="s">
        <v>20</v>
      </c>
      <c r="C121">
        <v>157</v>
      </c>
      <c r="E121" t="s">
        <v>14</v>
      </c>
      <c r="F121">
        <v>393</v>
      </c>
    </row>
    <row r="122" spans="2:6" x14ac:dyDescent="0.25">
      <c r="B122" t="s">
        <v>20</v>
      </c>
      <c r="C122">
        <v>4498</v>
      </c>
      <c r="E122" t="s">
        <v>14</v>
      </c>
      <c r="F122">
        <v>1257</v>
      </c>
    </row>
    <row r="123" spans="2:6" x14ac:dyDescent="0.25">
      <c r="B123" t="s">
        <v>20</v>
      </c>
      <c r="C123">
        <v>80</v>
      </c>
      <c r="E123" t="s">
        <v>14</v>
      </c>
      <c r="F123">
        <v>328</v>
      </c>
    </row>
    <row r="124" spans="2:6" x14ac:dyDescent="0.25">
      <c r="B124" t="s">
        <v>20</v>
      </c>
      <c r="C124">
        <v>43</v>
      </c>
      <c r="E124" t="s">
        <v>14</v>
      </c>
      <c r="F124">
        <v>147</v>
      </c>
    </row>
    <row r="125" spans="2:6" x14ac:dyDescent="0.25">
      <c r="B125" t="s">
        <v>20</v>
      </c>
      <c r="C125">
        <v>2053</v>
      </c>
      <c r="E125" t="s">
        <v>14</v>
      </c>
      <c r="F125">
        <v>830</v>
      </c>
    </row>
    <row r="126" spans="2:6" x14ac:dyDescent="0.25">
      <c r="B126" t="s">
        <v>20</v>
      </c>
      <c r="C126">
        <v>168</v>
      </c>
      <c r="E126" t="s">
        <v>14</v>
      </c>
      <c r="F126">
        <v>331</v>
      </c>
    </row>
    <row r="127" spans="2:6" x14ac:dyDescent="0.25">
      <c r="B127" t="s">
        <v>20</v>
      </c>
      <c r="C127">
        <v>4289</v>
      </c>
      <c r="E127" t="s">
        <v>14</v>
      </c>
      <c r="F127">
        <v>25</v>
      </c>
    </row>
    <row r="128" spans="2:6" x14ac:dyDescent="0.25">
      <c r="B128" t="s">
        <v>20</v>
      </c>
      <c r="C128">
        <v>165</v>
      </c>
      <c r="E128" t="s">
        <v>14</v>
      </c>
      <c r="F128">
        <v>3483</v>
      </c>
    </row>
    <row r="129" spans="2:6" x14ac:dyDescent="0.25">
      <c r="B129" t="s">
        <v>20</v>
      </c>
      <c r="C129">
        <v>1815</v>
      </c>
      <c r="E129" t="s">
        <v>14</v>
      </c>
      <c r="F129">
        <v>923</v>
      </c>
    </row>
    <row r="130" spans="2:6" x14ac:dyDescent="0.25">
      <c r="B130" t="s">
        <v>20</v>
      </c>
      <c r="C130">
        <v>397</v>
      </c>
      <c r="E130" t="s">
        <v>14</v>
      </c>
      <c r="F130">
        <v>1</v>
      </c>
    </row>
    <row r="131" spans="2:6" x14ac:dyDescent="0.25">
      <c r="B131" t="s">
        <v>20</v>
      </c>
      <c r="C131">
        <v>1539</v>
      </c>
      <c r="E131" t="s">
        <v>14</v>
      </c>
      <c r="F131">
        <v>33</v>
      </c>
    </row>
    <row r="132" spans="2:6" x14ac:dyDescent="0.25">
      <c r="B132" t="s">
        <v>20</v>
      </c>
      <c r="C132">
        <v>138</v>
      </c>
      <c r="E132" t="s">
        <v>14</v>
      </c>
      <c r="F132">
        <v>40</v>
      </c>
    </row>
    <row r="133" spans="2:6" x14ac:dyDescent="0.25">
      <c r="B133" t="s">
        <v>20</v>
      </c>
      <c r="C133">
        <v>3594</v>
      </c>
      <c r="E133" t="s">
        <v>14</v>
      </c>
      <c r="F133">
        <v>23</v>
      </c>
    </row>
    <row r="134" spans="2:6" x14ac:dyDescent="0.25">
      <c r="B134" t="s">
        <v>20</v>
      </c>
      <c r="C134">
        <v>5880</v>
      </c>
      <c r="E134" t="s">
        <v>14</v>
      </c>
      <c r="F134">
        <v>75</v>
      </c>
    </row>
    <row r="135" spans="2:6" x14ac:dyDescent="0.25">
      <c r="B135" t="s">
        <v>20</v>
      </c>
      <c r="C135">
        <v>112</v>
      </c>
      <c r="E135" t="s">
        <v>14</v>
      </c>
      <c r="F135">
        <v>2176</v>
      </c>
    </row>
    <row r="136" spans="2:6" x14ac:dyDescent="0.25">
      <c r="B136" t="s">
        <v>20</v>
      </c>
      <c r="C136">
        <v>943</v>
      </c>
      <c r="E136" t="s">
        <v>14</v>
      </c>
      <c r="F136">
        <v>441</v>
      </c>
    </row>
    <row r="137" spans="2:6" x14ac:dyDescent="0.25">
      <c r="B137" t="s">
        <v>20</v>
      </c>
      <c r="C137">
        <v>2468</v>
      </c>
      <c r="E137" t="s">
        <v>14</v>
      </c>
      <c r="F137">
        <v>25</v>
      </c>
    </row>
    <row r="138" spans="2:6" x14ac:dyDescent="0.25">
      <c r="B138" t="s">
        <v>20</v>
      </c>
      <c r="C138">
        <v>2551</v>
      </c>
      <c r="E138" t="s">
        <v>14</v>
      </c>
      <c r="F138">
        <v>127</v>
      </c>
    </row>
    <row r="139" spans="2:6" x14ac:dyDescent="0.25">
      <c r="B139" t="s">
        <v>20</v>
      </c>
      <c r="C139">
        <v>101</v>
      </c>
      <c r="E139" t="s">
        <v>14</v>
      </c>
      <c r="F139">
        <v>355</v>
      </c>
    </row>
    <row r="140" spans="2:6" x14ac:dyDescent="0.25">
      <c r="B140" t="s">
        <v>20</v>
      </c>
      <c r="C140">
        <v>92</v>
      </c>
      <c r="E140" t="s">
        <v>14</v>
      </c>
      <c r="F140">
        <v>44</v>
      </c>
    </row>
    <row r="141" spans="2:6" x14ac:dyDescent="0.25">
      <c r="B141" t="s">
        <v>20</v>
      </c>
      <c r="C141">
        <v>62</v>
      </c>
      <c r="E141" t="s">
        <v>14</v>
      </c>
      <c r="F141">
        <v>67</v>
      </c>
    </row>
    <row r="142" spans="2:6" x14ac:dyDescent="0.25">
      <c r="B142" t="s">
        <v>20</v>
      </c>
      <c r="C142">
        <v>149</v>
      </c>
      <c r="E142" t="s">
        <v>14</v>
      </c>
      <c r="F142">
        <v>1068</v>
      </c>
    </row>
    <row r="143" spans="2:6" x14ac:dyDescent="0.25">
      <c r="B143" t="s">
        <v>20</v>
      </c>
      <c r="C143">
        <v>329</v>
      </c>
      <c r="E143" t="s">
        <v>14</v>
      </c>
      <c r="F143">
        <v>424</v>
      </c>
    </row>
    <row r="144" spans="2:6" x14ac:dyDescent="0.25">
      <c r="B144" t="s">
        <v>20</v>
      </c>
      <c r="C144">
        <v>97</v>
      </c>
      <c r="E144" t="s">
        <v>14</v>
      </c>
      <c r="F144">
        <v>151</v>
      </c>
    </row>
    <row r="145" spans="2:6" x14ac:dyDescent="0.25">
      <c r="B145" t="s">
        <v>20</v>
      </c>
      <c r="C145">
        <v>1784</v>
      </c>
      <c r="E145" t="s">
        <v>14</v>
      </c>
      <c r="F145">
        <v>1608</v>
      </c>
    </row>
    <row r="146" spans="2:6" x14ac:dyDescent="0.25">
      <c r="B146" t="s">
        <v>20</v>
      </c>
      <c r="C146">
        <v>1684</v>
      </c>
      <c r="E146" t="s">
        <v>14</v>
      </c>
      <c r="F146">
        <v>941</v>
      </c>
    </row>
    <row r="147" spans="2:6" x14ac:dyDescent="0.25">
      <c r="B147" t="s">
        <v>20</v>
      </c>
      <c r="C147">
        <v>250</v>
      </c>
      <c r="E147" t="s">
        <v>14</v>
      </c>
      <c r="F147">
        <v>1</v>
      </c>
    </row>
    <row r="148" spans="2:6" x14ac:dyDescent="0.25">
      <c r="B148" t="s">
        <v>20</v>
      </c>
      <c r="C148">
        <v>238</v>
      </c>
      <c r="E148" t="s">
        <v>14</v>
      </c>
      <c r="F148">
        <v>40</v>
      </c>
    </row>
    <row r="149" spans="2:6" x14ac:dyDescent="0.25">
      <c r="B149" t="s">
        <v>20</v>
      </c>
      <c r="C149">
        <v>53</v>
      </c>
      <c r="E149" t="s">
        <v>14</v>
      </c>
      <c r="F149">
        <v>3015</v>
      </c>
    </row>
    <row r="150" spans="2:6" x14ac:dyDescent="0.25">
      <c r="B150" t="s">
        <v>20</v>
      </c>
      <c r="C150">
        <v>214</v>
      </c>
      <c r="E150" t="s">
        <v>14</v>
      </c>
      <c r="F150">
        <v>435</v>
      </c>
    </row>
    <row r="151" spans="2:6" x14ac:dyDescent="0.25">
      <c r="B151" t="s">
        <v>20</v>
      </c>
      <c r="C151">
        <v>222</v>
      </c>
      <c r="E151" t="s">
        <v>14</v>
      </c>
      <c r="F151">
        <v>714</v>
      </c>
    </row>
    <row r="152" spans="2:6" x14ac:dyDescent="0.25">
      <c r="B152" t="s">
        <v>20</v>
      </c>
      <c r="C152">
        <v>1884</v>
      </c>
      <c r="E152" t="s">
        <v>14</v>
      </c>
      <c r="F152">
        <v>5497</v>
      </c>
    </row>
    <row r="153" spans="2:6" x14ac:dyDescent="0.25">
      <c r="B153" t="s">
        <v>20</v>
      </c>
      <c r="C153">
        <v>218</v>
      </c>
      <c r="E153" t="s">
        <v>14</v>
      </c>
      <c r="F153">
        <v>418</v>
      </c>
    </row>
    <row r="154" spans="2:6" x14ac:dyDescent="0.25">
      <c r="B154" t="s">
        <v>20</v>
      </c>
      <c r="C154">
        <v>6465</v>
      </c>
      <c r="E154" t="s">
        <v>14</v>
      </c>
      <c r="F154">
        <v>1439</v>
      </c>
    </row>
    <row r="155" spans="2:6" x14ac:dyDescent="0.25">
      <c r="B155" t="s">
        <v>20</v>
      </c>
      <c r="C155">
        <v>59</v>
      </c>
      <c r="E155" t="s">
        <v>14</v>
      </c>
      <c r="F155">
        <v>15</v>
      </c>
    </row>
    <row r="156" spans="2:6" x14ac:dyDescent="0.25">
      <c r="B156" t="s">
        <v>20</v>
      </c>
      <c r="C156">
        <v>88</v>
      </c>
      <c r="E156" t="s">
        <v>14</v>
      </c>
      <c r="F156">
        <v>1999</v>
      </c>
    </row>
    <row r="157" spans="2:6" x14ac:dyDescent="0.25">
      <c r="B157" t="s">
        <v>20</v>
      </c>
      <c r="C157">
        <v>1697</v>
      </c>
      <c r="E157" t="s">
        <v>14</v>
      </c>
      <c r="F157">
        <v>118</v>
      </c>
    </row>
    <row r="158" spans="2:6" x14ac:dyDescent="0.25">
      <c r="B158" t="s">
        <v>20</v>
      </c>
      <c r="C158">
        <v>92</v>
      </c>
      <c r="E158" t="s">
        <v>14</v>
      </c>
      <c r="F158">
        <v>162</v>
      </c>
    </row>
    <row r="159" spans="2:6" x14ac:dyDescent="0.25">
      <c r="B159" t="s">
        <v>20</v>
      </c>
      <c r="C159">
        <v>186</v>
      </c>
      <c r="E159" t="s">
        <v>14</v>
      </c>
      <c r="F159">
        <v>83</v>
      </c>
    </row>
    <row r="160" spans="2:6" x14ac:dyDescent="0.25">
      <c r="B160" t="s">
        <v>20</v>
      </c>
      <c r="C160">
        <v>138</v>
      </c>
      <c r="E160" t="s">
        <v>14</v>
      </c>
      <c r="F160">
        <v>747</v>
      </c>
    </row>
    <row r="161" spans="2:6" x14ac:dyDescent="0.25">
      <c r="B161" t="s">
        <v>20</v>
      </c>
      <c r="C161">
        <v>261</v>
      </c>
      <c r="E161" t="s">
        <v>14</v>
      </c>
      <c r="F161">
        <v>84</v>
      </c>
    </row>
    <row r="162" spans="2:6" x14ac:dyDescent="0.25">
      <c r="B162" t="s">
        <v>20</v>
      </c>
      <c r="C162">
        <v>107</v>
      </c>
      <c r="E162" t="s">
        <v>14</v>
      </c>
      <c r="F162">
        <v>91</v>
      </c>
    </row>
    <row r="163" spans="2:6" x14ac:dyDescent="0.25">
      <c r="B163" t="s">
        <v>20</v>
      </c>
      <c r="C163">
        <v>199</v>
      </c>
      <c r="E163" t="s">
        <v>14</v>
      </c>
      <c r="F163">
        <v>792</v>
      </c>
    </row>
    <row r="164" spans="2:6" x14ac:dyDescent="0.25">
      <c r="B164" t="s">
        <v>20</v>
      </c>
      <c r="C164">
        <v>5512</v>
      </c>
      <c r="E164" t="s">
        <v>14</v>
      </c>
      <c r="F164">
        <v>32</v>
      </c>
    </row>
    <row r="165" spans="2:6" x14ac:dyDescent="0.25">
      <c r="B165" t="s">
        <v>20</v>
      </c>
      <c r="C165">
        <v>86</v>
      </c>
      <c r="E165" t="s">
        <v>14</v>
      </c>
      <c r="F165">
        <v>186</v>
      </c>
    </row>
    <row r="166" spans="2:6" x14ac:dyDescent="0.25">
      <c r="B166" t="s">
        <v>20</v>
      </c>
      <c r="C166">
        <v>2768</v>
      </c>
      <c r="E166" t="s">
        <v>14</v>
      </c>
      <c r="F166">
        <v>605</v>
      </c>
    </row>
    <row r="167" spans="2:6" x14ac:dyDescent="0.25">
      <c r="B167" t="s">
        <v>20</v>
      </c>
      <c r="C167">
        <v>48</v>
      </c>
      <c r="E167" t="s">
        <v>14</v>
      </c>
      <c r="F167">
        <v>1</v>
      </c>
    </row>
    <row r="168" spans="2:6" x14ac:dyDescent="0.25">
      <c r="B168" t="s">
        <v>20</v>
      </c>
      <c r="C168">
        <v>87</v>
      </c>
      <c r="E168" t="s">
        <v>14</v>
      </c>
      <c r="F168">
        <v>31</v>
      </c>
    </row>
    <row r="169" spans="2:6" x14ac:dyDescent="0.25">
      <c r="B169" t="s">
        <v>20</v>
      </c>
      <c r="C169">
        <v>1894</v>
      </c>
      <c r="E169" t="s">
        <v>14</v>
      </c>
      <c r="F169">
        <v>1181</v>
      </c>
    </row>
    <row r="170" spans="2:6" x14ac:dyDescent="0.25">
      <c r="B170" t="s">
        <v>20</v>
      </c>
      <c r="C170">
        <v>282</v>
      </c>
      <c r="E170" t="s">
        <v>14</v>
      </c>
      <c r="F170">
        <v>39</v>
      </c>
    </row>
    <row r="171" spans="2:6" x14ac:dyDescent="0.25">
      <c r="B171" t="s">
        <v>20</v>
      </c>
      <c r="C171">
        <v>116</v>
      </c>
      <c r="E171" t="s">
        <v>14</v>
      </c>
      <c r="F171">
        <v>46</v>
      </c>
    </row>
    <row r="172" spans="2:6" x14ac:dyDescent="0.25">
      <c r="B172" t="s">
        <v>20</v>
      </c>
      <c r="C172">
        <v>83</v>
      </c>
      <c r="E172" t="s">
        <v>14</v>
      </c>
      <c r="F172">
        <v>105</v>
      </c>
    </row>
    <row r="173" spans="2:6" x14ac:dyDescent="0.25">
      <c r="B173" t="s">
        <v>20</v>
      </c>
      <c r="C173">
        <v>91</v>
      </c>
      <c r="E173" t="s">
        <v>14</v>
      </c>
      <c r="F173">
        <v>535</v>
      </c>
    </row>
    <row r="174" spans="2:6" x14ac:dyDescent="0.25">
      <c r="B174" t="s">
        <v>20</v>
      </c>
      <c r="C174">
        <v>546</v>
      </c>
      <c r="E174" t="s">
        <v>14</v>
      </c>
      <c r="F174">
        <v>16</v>
      </c>
    </row>
    <row r="175" spans="2:6" x14ac:dyDescent="0.25">
      <c r="B175" t="s">
        <v>20</v>
      </c>
      <c r="C175">
        <v>393</v>
      </c>
      <c r="E175" t="s">
        <v>14</v>
      </c>
      <c r="F175">
        <v>575</v>
      </c>
    </row>
    <row r="176" spans="2:6" x14ac:dyDescent="0.25">
      <c r="B176" t="s">
        <v>20</v>
      </c>
      <c r="C176">
        <v>133</v>
      </c>
      <c r="E176" t="s">
        <v>14</v>
      </c>
      <c r="F176">
        <v>1120</v>
      </c>
    </row>
    <row r="177" spans="2:6" x14ac:dyDescent="0.25">
      <c r="B177" t="s">
        <v>20</v>
      </c>
      <c r="C177">
        <v>254</v>
      </c>
      <c r="E177" t="s">
        <v>14</v>
      </c>
      <c r="F177">
        <v>113</v>
      </c>
    </row>
    <row r="178" spans="2:6" x14ac:dyDescent="0.25">
      <c r="B178" t="s">
        <v>20</v>
      </c>
      <c r="C178">
        <v>176</v>
      </c>
      <c r="E178" t="s">
        <v>14</v>
      </c>
      <c r="F178">
        <v>1538</v>
      </c>
    </row>
    <row r="179" spans="2:6" x14ac:dyDescent="0.25">
      <c r="B179" t="s">
        <v>20</v>
      </c>
      <c r="C179">
        <v>337</v>
      </c>
      <c r="E179" t="s">
        <v>14</v>
      </c>
      <c r="F179">
        <v>9</v>
      </c>
    </row>
    <row r="180" spans="2:6" x14ac:dyDescent="0.25">
      <c r="B180" t="s">
        <v>20</v>
      </c>
      <c r="C180">
        <v>107</v>
      </c>
      <c r="E180" t="s">
        <v>14</v>
      </c>
      <c r="F180">
        <v>554</v>
      </c>
    </row>
    <row r="181" spans="2:6" x14ac:dyDescent="0.25">
      <c r="B181" t="s">
        <v>20</v>
      </c>
      <c r="C181">
        <v>183</v>
      </c>
      <c r="E181" t="s">
        <v>14</v>
      </c>
      <c r="F181">
        <v>648</v>
      </c>
    </row>
    <row r="182" spans="2:6" x14ac:dyDescent="0.25">
      <c r="B182" t="s">
        <v>20</v>
      </c>
      <c r="C182">
        <v>72</v>
      </c>
      <c r="E182" t="s">
        <v>14</v>
      </c>
      <c r="F182">
        <v>21</v>
      </c>
    </row>
    <row r="183" spans="2:6" x14ac:dyDescent="0.25">
      <c r="B183" t="s">
        <v>20</v>
      </c>
      <c r="C183">
        <v>295</v>
      </c>
      <c r="E183" t="s">
        <v>14</v>
      </c>
      <c r="F183">
        <v>54</v>
      </c>
    </row>
    <row r="184" spans="2:6" x14ac:dyDescent="0.25">
      <c r="B184" t="s">
        <v>20</v>
      </c>
      <c r="C184">
        <v>142</v>
      </c>
      <c r="E184" t="s">
        <v>14</v>
      </c>
      <c r="F184">
        <v>120</v>
      </c>
    </row>
    <row r="185" spans="2:6" x14ac:dyDescent="0.25">
      <c r="B185" t="s">
        <v>20</v>
      </c>
      <c r="C185">
        <v>85</v>
      </c>
      <c r="E185" t="s">
        <v>14</v>
      </c>
      <c r="F185">
        <v>579</v>
      </c>
    </row>
    <row r="186" spans="2:6" x14ac:dyDescent="0.25">
      <c r="B186" t="s">
        <v>20</v>
      </c>
      <c r="C186">
        <v>659</v>
      </c>
      <c r="E186" t="s">
        <v>14</v>
      </c>
      <c r="F186">
        <v>2072</v>
      </c>
    </row>
    <row r="187" spans="2:6" x14ac:dyDescent="0.25">
      <c r="B187" t="s">
        <v>20</v>
      </c>
      <c r="C187">
        <v>121</v>
      </c>
      <c r="E187" t="s">
        <v>14</v>
      </c>
      <c r="F187">
        <v>0</v>
      </c>
    </row>
    <row r="188" spans="2:6" x14ac:dyDescent="0.25">
      <c r="B188" t="s">
        <v>20</v>
      </c>
      <c r="C188">
        <v>3742</v>
      </c>
      <c r="E188" t="s">
        <v>14</v>
      </c>
      <c r="F188">
        <v>1796</v>
      </c>
    </row>
    <row r="189" spans="2:6" x14ac:dyDescent="0.25">
      <c r="B189" t="s">
        <v>20</v>
      </c>
      <c r="C189">
        <v>223</v>
      </c>
      <c r="E189" t="s">
        <v>14</v>
      </c>
      <c r="F189">
        <v>62</v>
      </c>
    </row>
    <row r="190" spans="2:6" x14ac:dyDescent="0.25">
      <c r="B190" t="s">
        <v>20</v>
      </c>
      <c r="C190">
        <v>133</v>
      </c>
      <c r="E190" t="s">
        <v>14</v>
      </c>
      <c r="F190">
        <v>347</v>
      </c>
    </row>
    <row r="191" spans="2:6" x14ac:dyDescent="0.25">
      <c r="B191" t="s">
        <v>20</v>
      </c>
      <c r="C191">
        <v>5168</v>
      </c>
      <c r="E191" t="s">
        <v>14</v>
      </c>
      <c r="F191">
        <v>19</v>
      </c>
    </row>
    <row r="192" spans="2:6" x14ac:dyDescent="0.25">
      <c r="B192" t="s">
        <v>20</v>
      </c>
      <c r="C192">
        <v>307</v>
      </c>
      <c r="E192" t="s">
        <v>14</v>
      </c>
      <c r="F192">
        <v>1258</v>
      </c>
    </row>
    <row r="193" spans="2:6" x14ac:dyDescent="0.25">
      <c r="B193" t="s">
        <v>20</v>
      </c>
      <c r="C193">
        <v>2441</v>
      </c>
      <c r="E193" t="s">
        <v>14</v>
      </c>
      <c r="F193">
        <v>362</v>
      </c>
    </row>
    <row r="194" spans="2:6" x14ac:dyDescent="0.25">
      <c r="B194" t="s">
        <v>20</v>
      </c>
      <c r="C194">
        <v>1385</v>
      </c>
      <c r="E194" t="s">
        <v>14</v>
      </c>
      <c r="F194">
        <v>133</v>
      </c>
    </row>
    <row r="195" spans="2:6" x14ac:dyDescent="0.25">
      <c r="B195" t="s">
        <v>20</v>
      </c>
      <c r="C195">
        <v>190</v>
      </c>
      <c r="E195" t="s">
        <v>14</v>
      </c>
      <c r="F195">
        <v>846</v>
      </c>
    </row>
    <row r="196" spans="2:6" x14ac:dyDescent="0.25">
      <c r="B196" t="s">
        <v>20</v>
      </c>
      <c r="C196">
        <v>470</v>
      </c>
      <c r="E196" t="s">
        <v>14</v>
      </c>
      <c r="F196">
        <v>10</v>
      </c>
    </row>
    <row r="197" spans="2:6" x14ac:dyDescent="0.25">
      <c r="B197" t="s">
        <v>20</v>
      </c>
      <c r="C197">
        <v>253</v>
      </c>
      <c r="E197" t="s">
        <v>14</v>
      </c>
      <c r="F197">
        <v>191</v>
      </c>
    </row>
    <row r="198" spans="2:6" x14ac:dyDescent="0.25">
      <c r="B198" t="s">
        <v>20</v>
      </c>
      <c r="C198">
        <v>1113</v>
      </c>
      <c r="E198" t="s">
        <v>14</v>
      </c>
      <c r="F198">
        <v>1979</v>
      </c>
    </row>
    <row r="199" spans="2:6" x14ac:dyDescent="0.25">
      <c r="B199" t="s">
        <v>20</v>
      </c>
      <c r="C199">
        <v>2283</v>
      </c>
      <c r="E199" t="s">
        <v>14</v>
      </c>
      <c r="F199">
        <v>63</v>
      </c>
    </row>
    <row r="200" spans="2:6" x14ac:dyDescent="0.25">
      <c r="B200" t="s">
        <v>20</v>
      </c>
      <c r="C200">
        <v>1095</v>
      </c>
      <c r="E200" t="s">
        <v>14</v>
      </c>
      <c r="F200">
        <v>6080</v>
      </c>
    </row>
    <row r="201" spans="2:6" x14ac:dyDescent="0.25">
      <c r="B201" t="s">
        <v>20</v>
      </c>
      <c r="C201">
        <v>1690</v>
      </c>
      <c r="E201" t="s">
        <v>14</v>
      </c>
      <c r="F201">
        <v>80</v>
      </c>
    </row>
    <row r="202" spans="2:6" x14ac:dyDescent="0.25">
      <c r="B202" t="s">
        <v>20</v>
      </c>
      <c r="C202">
        <v>191</v>
      </c>
      <c r="E202" t="s">
        <v>14</v>
      </c>
      <c r="F202">
        <v>9</v>
      </c>
    </row>
    <row r="203" spans="2:6" x14ac:dyDescent="0.25">
      <c r="B203" t="s">
        <v>20</v>
      </c>
      <c r="C203">
        <v>2013</v>
      </c>
      <c r="E203" t="s">
        <v>14</v>
      </c>
      <c r="F203">
        <v>1784</v>
      </c>
    </row>
    <row r="204" spans="2:6" x14ac:dyDescent="0.25">
      <c r="B204" t="s">
        <v>20</v>
      </c>
      <c r="C204">
        <v>1703</v>
      </c>
      <c r="E204" t="s">
        <v>14</v>
      </c>
      <c r="F204">
        <v>243</v>
      </c>
    </row>
    <row r="205" spans="2:6" x14ac:dyDescent="0.25">
      <c r="B205" t="s">
        <v>20</v>
      </c>
      <c r="C205">
        <v>80</v>
      </c>
      <c r="E205" t="s">
        <v>14</v>
      </c>
      <c r="F205">
        <v>1296</v>
      </c>
    </row>
    <row r="206" spans="2:6" x14ac:dyDescent="0.25">
      <c r="B206" t="s">
        <v>20</v>
      </c>
      <c r="C206">
        <v>41</v>
      </c>
      <c r="E206" t="s">
        <v>14</v>
      </c>
      <c r="F206">
        <v>77</v>
      </c>
    </row>
    <row r="207" spans="2:6" x14ac:dyDescent="0.25">
      <c r="B207" t="s">
        <v>20</v>
      </c>
      <c r="C207">
        <v>187</v>
      </c>
      <c r="E207" t="s">
        <v>14</v>
      </c>
      <c r="F207">
        <v>395</v>
      </c>
    </row>
    <row r="208" spans="2:6" x14ac:dyDescent="0.25">
      <c r="B208" t="s">
        <v>20</v>
      </c>
      <c r="C208">
        <v>2875</v>
      </c>
      <c r="E208" t="s">
        <v>14</v>
      </c>
      <c r="F208">
        <v>49</v>
      </c>
    </row>
    <row r="209" spans="2:6" x14ac:dyDescent="0.25">
      <c r="B209" t="s">
        <v>20</v>
      </c>
      <c r="C209">
        <v>88</v>
      </c>
      <c r="E209" t="s">
        <v>14</v>
      </c>
      <c r="F209">
        <v>180</v>
      </c>
    </row>
    <row r="210" spans="2:6" x14ac:dyDescent="0.25">
      <c r="B210" t="s">
        <v>20</v>
      </c>
      <c r="C210">
        <v>191</v>
      </c>
      <c r="E210" t="s">
        <v>14</v>
      </c>
      <c r="F210">
        <v>2690</v>
      </c>
    </row>
    <row r="211" spans="2:6" x14ac:dyDescent="0.25">
      <c r="B211" t="s">
        <v>20</v>
      </c>
      <c r="C211">
        <v>139</v>
      </c>
      <c r="E211" t="s">
        <v>14</v>
      </c>
      <c r="F211">
        <v>2779</v>
      </c>
    </row>
    <row r="212" spans="2:6" x14ac:dyDescent="0.25">
      <c r="B212" t="s">
        <v>20</v>
      </c>
      <c r="C212">
        <v>186</v>
      </c>
      <c r="E212" t="s">
        <v>14</v>
      </c>
      <c r="F212">
        <v>92</v>
      </c>
    </row>
    <row r="213" spans="2:6" x14ac:dyDescent="0.25">
      <c r="B213" t="s">
        <v>20</v>
      </c>
      <c r="C213">
        <v>112</v>
      </c>
      <c r="E213" t="s">
        <v>14</v>
      </c>
      <c r="F213">
        <v>1028</v>
      </c>
    </row>
    <row r="214" spans="2:6" x14ac:dyDescent="0.25">
      <c r="B214" t="s">
        <v>20</v>
      </c>
      <c r="C214">
        <v>101</v>
      </c>
      <c r="E214" t="s">
        <v>14</v>
      </c>
      <c r="F214">
        <v>26</v>
      </c>
    </row>
    <row r="215" spans="2:6" x14ac:dyDescent="0.25">
      <c r="B215" t="s">
        <v>20</v>
      </c>
      <c r="C215">
        <v>206</v>
      </c>
      <c r="E215" t="s">
        <v>14</v>
      </c>
      <c r="F215">
        <v>1790</v>
      </c>
    </row>
    <row r="216" spans="2:6" x14ac:dyDescent="0.25">
      <c r="B216" t="s">
        <v>20</v>
      </c>
      <c r="C216">
        <v>154</v>
      </c>
      <c r="E216" t="s">
        <v>14</v>
      </c>
      <c r="F216">
        <v>37</v>
      </c>
    </row>
    <row r="217" spans="2:6" x14ac:dyDescent="0.25">
      <c r="B217" t="s">
        <v>20</v>
      </c>
      <c r="C217">
        <v>5966</v>
      </c>
      <c r="E217" t="s">
        <v>14</v>
      </c>
      <c r="F217">
        <v>35</v>
      </c>
    </row>
    <row r="218" spans="2:6" x14ac:dyDescent="0.25">
      <c r="B218" t="s">
        <v>20</v>
      </c>
      <c r="C218">
        <v>169</v>
      </c>
      <c r="E218" t="s">
        <v>14</v>
      </c>
      <c r="F218">
        <v>558</v>
      </c>
    </row>
    <row r="219" spans="2:6" x14ac:dyDescent="0.25">
      <c r="B219" t="s">
        <v>20</v>
      </c>
      <c r="C219">
        <v>2106</v>
      </c>
      <c r="E219" t="s">
        <v>14</v>
      </c>
      <c r="F219">
        <v>64</v>
      </c>
    </row>
    <row r="220" spans="2:6" x14ac:dyDescent="0.25">
      <c r="B220" t="s">
        <v>20</v>
      </c>
      <c r="C220">
        <v>131</v>
      </c>
      <c r="E220" t="s">
        <v>14</v>
      </c>
      <c r="F220">
        <v>245</v>
      </c>
    </row>
    <row r="221" spans="2:6" x14ac:dyDescent="0.25">
      <c r="B221" t="s">
        <v>20</v>
      </c>
      <c r="C221">
        <v>84</v>
      </c>
      <c r="E221" t="s">
        <v>14</v>
      </c>
      <c r="F221">
        <v>71</v>
      </c>
    </row>
    <row r="222" spans="2:6" x14ac:dyDescent="0.25">
      <c r="B222" t="s">
        <v>20</v>
      </c>
      <c r="C222">
        <v>155</v>
      </c>
      <c r="E222" t="s">
        <v>14</v>
      </c>
      <c r="F222">
        <v>42</v>
      </c>
    </row>
    <row r="223" spans="2:6" x14ac:dyDescent="0.25">
      <c r="B223" t="s">
        <v>20</v>
      </c>
      <c r="C223">
        <v>189</v>
      </c>
      <c r="E223" t="s">
        <v>14</v>
      </c>
      <c r="F223">
        <v>156</v>
      </c>
    </row>
    <row r="224" spans="2:6" x14ac:dyDescent="0.25">
      <c r="B224" t="s">
        <v>20</v>
      </c>
      <c r="C224">
        <v>4799</v>
      </c>
      <c r="E224" t="s">
        <v>14</v>
      </c>
      <c r="F224">
        <v>1368</v>
      </c>
    </row>
    <row r="225" spans="2:6" x14ac:dyDescent="0.25">
      <c r="B225" t="s">
        <v>20</v>
      </c>
      <c r="C225">
        <v>1137</v>
      </c>
      <c r="E225" t="s">
        <v>14</v>
      </c>
      <c r="F225">
        <v>102</v>
      </c>
    </row>
    <row r="226" spans="2:6" x14ac:dyDescent="0.25">
      <c r="B226" t="s">
        <v>20</v>
      </c>
      <c r="C226">
        <v>1152</v>
      </c>
      <c r="E226" t="s">
        <v>14</v>
      </c>
      <c r="F226">
        <v>86</v>
      </c>
    </row>
    <row r="227" spans="2:6" x14ac:dyDescent="0.25">
      <c r="B227" t="s">
        <v>20</v>
      </c>
      <c r="C227">
        <v>50</v>
      </c>
      <c r="E227" t="s">
        <v>14</v>
      </c>
      <c r="F227">
        <v>253</v>
      </c>
    </row>
    <row r="228" spans="2:6" x14ac:dyDescent="0.25">
      <c r="B228" t="s">
        <v>20</v>
      </c>
      <c r="C228">
        <v>3059</v>
      </c>
      <c r="E228" t="s">
        <v>14</v>
      </c>
      <c r="F228">
        <v>157</v>
      </c>
    </row>
    <row r="229" spans="2:6" x14ac:dyDescent="0.25">
      <c r="B229" t="s">
        <v>20</v>
      </c>
      <c r="C229">
        <v>34</v>
      </c>
      <c r="E229" t="s">
        <v>14</v>
      </c>
      <c r="F229">
        <v>183</v>
      </c>
    </row>
    <row r="230" spans="2:6" x14ac:dyDescent="0.25">
      <c r="B230" t="s">
        <v>20</v>
      </c>
      <c r="C230">
        <v>220</v>
      </c>
      <c r="E230" t="s">
        <v>14</v>
      </c>
      <c r="F230">
        <v>82</v>
      </c>
    </row>
    <row r="231" spans="2:6" x14ac:dyDescent="0.25">
      <c r="B231" t="s">
        <v>20</v>
      </c>
      <c r="C231">
        <v>1604</v>
      </c>
      <c r="E231" t="s">
        <v>14</v>
      </c>
      <c r="F231">
        <v>1</v>
      </c>
    </row>
    <row r="232" spans="2:6" x14ac:dyDescent="0.25">
      <c r="B232" t="s">
        <v>20</v>
      </c>
      <c r="C232">
        <v>454</v>
      </c>
      <c r="E232" t="s">
        <v>14</v>
      </c>
      <c r="F232">
        <v>1198</v>
      </c>
    </row>
    <row r="233" spans="2:6" x14ac:dyDescent="0.25">
      <c r="B233" t="s">
        <v>20</v>
      </c>
      <c r="C233">
        <v>123</v>
      </c>
      <c r="E233" t="s">
        <v>14</v>
      </c>
      <c r="F233">
        <v>648</v>
      </c>
    </row>
    <row r="234" spans="2:6" x14ac:dyDescent="0.25">
      <c r="B234" t="s">
        <v>20</v>
      </c>
      <c r="C234">
        <v>299</v>
      </c>
      <c r="E234" t="s">
        <v>14</v>
      </c>
      <c r="F234">
        <v>64</v>
      </c>
    </row>
    <row r="235" spans="2:6" x14ac:dyDescent="0.25">
      <c r="B235" t="s">
        <v>20</v>
      </c>
      <c r="C235">
        <v>2237</v>
      </c>
      <c r="E235" t="s">
        <v>14</v>
      </c>
      <c r="F235">
        <v>62</v>
      </c>
    </row>
    <row r="236" spans="2:6" x14ac:dyDescent="0.25">
      <c r="B236" t="s">
        <v>20</v>
      </c>
      <c r="C236">
        <v>645</v>
      </c>
      <c r="E236" t="s">
        <v>14</v>
      </c>
      <c r="F236">
        <v>750</v>
      </c>
    </row>
    <row r="237" spans="2:6" x14ac:dyDescent="0.25">
      <c r="B237" t="s">
        <v>20</v>
      </c>
      <c r="C237">
        <v>484</v>
      </c>
      <c r="E237" t="s">
        <v>14</v>
      </c>
      <c r="F237">
        <v>105</v>
      </c>
    </row>
    <row r="238" spans="2:6" x14ac:dyDescent="0.25">
      <c r="B238" t="s">
        <v>20</v>
      </c>
      <c r="C238">
        <v>154</v>
      </c>
      <c r="E238" t="s">
        <v>14</v>
      </c>
      <c r="F238">
        <v>2604</v>
      </c>
    </row>
    <row r="239" spans="2:6" x14ac:dyDescent="0.25">
      <c r="B239" t="s">
        <v>20</v>
      </c>
      <c r="C239">
        <v>82</v>
      </c>
      <c r="E239" t="s">
        <v>14</v>
      </c>
      <c r="F239">
        <v>65</v>
      </c>
    </row>
    <row r="240" spans="2:6" x14ac:dyDescent="0.25">
      <c r="B240" t="s">
        <v>20</v>
      </c>
      <c r="C240">
        <v>134</v>
      </c>
      <c r="E240" t="s">
        <v>14</v>
      </c>
      <c r="F240">
        <v>94</v>
      </c>
    </row>
    <row r="241" spans="2:6" x14ac:dyDescent="0.25">
      <c r="B241" t="s">
        <v>20</v>
      </c>
      <c r="C241">
        <v>5203</v>
      </c>
      <c r="E241" t="s">
        <v>14</v>
      </c>
      <c r="F241">
        <v>257</v>
      </c>
    </row>
    <row r="242" spans="2:6" x14ac:dyDescent="0.25">
      <c r="B242" t="s">
        <v>20</v>
      </c>
      <c r="C242">
        <v>94</v>
      </c>
      <c r="E242" t="s">
        <v>14</v>
      </c>
      <c r="F242">
        <v>2928</v>
      </c>
    </row>
    <row r="243" spans="2:6" x14ac:dyDescent="0.25">
      <c r="B243" t="s">
        <v>20</v>
      </c>
      <c r="C243">
        <v>205</v>
      </c>
      <c r="E243" t="s">
        <v>14</v>
      </c>
      <c r="F243">
        <v>4697</v>
      </c>
    </row>
    <row r="244" spans="2:6" x14ac:dyDescent="0.25">
      <c r="B244" t="s">
        <v>20</v>
      </c>
      <c r="C244">
        <v>92</v>
      </c>
      <c r="E244" t="s">
        <v>14</v>
      </c>
      <c r="F244">
        <v>2915</v>
      </c>
    </row>
    <row r="245" spans="2:6" x14ac:dyDescent="0.25">
      <c r="B245" t="s">
        <v>20</v>
      </c>
      <c r="C245">
        <v>219</v>
      </c>
      <c r="E245" t="s">
        <v>14</v>
      </c>
      <c r="F245">
        <v>18</v>
      </c>
    </row>
    <row r="246" spans="2:6" x14ac:dyDescent="0.25">
      <c r="B246" t="s">
        <v>20</v>
      </c>
      <c r="C246">
        <v>2526</v>
      </c>
      <c r="E246" t="s">
        <v>14</v>
      </c>
      <c r="F246">
        <v>602</v>
      </c>
    </row>
    <row r="247" spans="2:6" x14ac:dyDescent="0.25">
      <c r="B247" t="s">
        <v>20</v>
      </c>
      <c r="C247">
        <v>94</v>
      </c>
      <c r="E247" t="s">
        <v>14</v>
      </c>
      <c r="F247">
        <v>1</v>
      </c>
    </row>
    <row r="248" spans="2:6" x14ac:dyDescent="0.25">
      <c r="B248" t="s">
        <v>20</v>
      </c>
      <c r="C248">
        <v>1713</v>
      </c>
      <c r="E248" t="s">
        <v>14</v>
      </c>
      <c r="F248">
        <v>3868</v>
      </c>
    </row>
    <row r="249" spans="2:6" x14ac:dyDescent="0.25">
      <c r="B249" t="s">
        <v>20</v>
      </c>
      <c r="C249">
        <v>249</v>
      </c>
      <c r="E249" t="s">
        <v>14</v>
      </c>
      <c r="F249">
        <v>504</v>
      </c>
    </row>
    <row r="250" spans="2:6" x14ac:dyDescent="0.25">
      <c r="B250" t="s">
        <v>20</v>
      </c>
      <c r="C250">
        <v>192</v>
      </c>
      <c r="E250" t="s">
        <v>14</v>
      </c>
      <c r="F250">
        <v>14</v>
      </c>
    </row>
    <row r="251" spans="2:6" x14ac:dyDescent="0.25">
      <c r="B251" t="s">
        <v>20</v>
      </c>
      <c r="C251">
        <v>247</v>
      </c>
      <c r="E251" t="s">
        <v>14</v>
      </c>
      <c r="F251">
        <v>750</v>
      </c>
    </row>
    <row r="252" spans="2:6" x14ac:dyDescent="0.25">
      <c r="B252" t="s">
        <v>20</v>
      </c>
      <c r="C252">
        <v>2293</v>
      </c>
      <c r="E252" t="s">
        <v>14</v>
      </c>
      <c r="F252">
        <v>77</v>
      </c>
    </row>
    <row r="253" spans="2:6" x14ac:dyDescent="0.25">
      <c r="B253" t="s">
        <v>20</v>
      </c>
      <c r="C253">
        <v>3131</v>
      </c>
      <c r="E253" t="s">
        <v>14</v>
      </c>
      <c r="F253">
        <v>752</v>
      </c>
    </row>
    <row r="254" spans="2:6" x14ac:dyDescent="0.25">
      <c r="B254" t="s">
        <v>20</v>
      </c>
      <c r="C254">
        <v>143</v>
      </c>
      <c r="E254" t="s">
        <v>14</v>
      </c>
      <c r="F254">
        <v>131</v>
      </c>
    </row>
    <row r="255" spans="2:6" x14ac:dyDescent="0.25">
      <c r="B255" t="s">
        <v>20</v>
      </c>
      <c r="C255">
        <v>296</v>
      </c>
      <c r="E255" t="s">
        <v>14</v>
      </c>
      <c r="F255">
        <v>87</v>
      </c>
    </row>
    <row r="256" spans="2:6" x14ac:dyDescent="0.25">
      <c r="B256" t="s">
        <v>20</v>
      </c>
      <c r="C256">
        <v>170</v>
      </c>
      <c r="E256" t="s">
        <v>14</v>
      </c>
      <c r="F256">
        <v>1063</v>
      </c>
    </row>
    <row r="257" spans="2:6" x14ac:dyDescent="0.25">
      <c r="B257" t="s">
        <v>20</v>
      </c>
      <c r="C257">
        <v>86</v>
      </c>
      <c r="E257" t="s">
        <v>14</v>
      </c>
      <c r="F257">
        <v>76</v>
      </c>
    </row>
    <row r="258" spans="2:6" x14ac:dyDescent="0.25">
      <c r="B258" t="s">
        <v>20</v>
      </c>
      <c r="C258">
        <v>6286</v>
      </c>
      <c r="E258" t="s">
        <v>14</v>
      </c>
      <c r="F258">
        <v>4428</v>
      </c>
    </row>
    <row r="259" spans="2:6" x14ac:dyDescent="0.25">
      <c r="B259" t="s">
        <v>20</v>
      </c>
      <c r="C259">
        <v>3727</v>
      </c>
      <c r="E259" t="s">
        <v>14</v>
      </c>
      <c r="F259">
        <v>58</v>
      </c>
    </row>
    <row r="260" spans="2:6" x14ac:dyDescent="0.25">
      <c r="B260" t="s">
        <v>20</v>
      </c>
      <c r="C260">
        <v>1605</v>
      </c>
      <c r="E260" t="s">
        <v>14</v>
      </c>
      <c r="F260">
        <v>111</v>
      </c>
    </row>
    <row r="261" spans="2:6" x14ac:dyDescent="0.25">
      <c r="B261" t="s">
        <v>20</v>
      </c>
      <c r="C261">
        <v>2120</v>
      </c>
      <c r="E261" t="s">
        <v>14</v>
      </c>
      <c r="F261">
        <v>2955</v>
      </c>
    </row>
    <row r="262" spans="2:6" x14ac:dyDescent="0.25">
      <c r="B262" t="s">
        <v>20</v>
      </c>
      <c r="C262">
        <v>50</v>
      </c>
      <c r="E262" t="s">
        <v>14</v>
      </c>
      <c r="F262">
        <v>1657</v>
      </c>
    </row>
    <row r="263" spans="2:6" x14ac:dyDescent="0.25">
      <c r="B263" t="s">
        <v>20</v>
      </c>
      <c r="C263">
        <v>2080</v>
      </c>
      <c r="E263" t="s">
        <v>14</v>
      </c>
      <c r="F263">
        <v>926</v>
      </c>
    </row>
    <row r="264" spans="2:6" x14ac:dyDescent="0.25">
      <c r="B264" t="s">
        <v>20</v>
      </c>
      <c r="C264">
        <v>2105</v>
      </c>
      <c r="E264" t="s">
        <v>14</v>
      </c>
      <c r="F264">
        <v>77</v>
      </c>
    </row>
    <row r="265" spans="2:6" x14ac:dyDescent="0.25">
      <c r="B265" t="s">
        <v>20</v>
      </c>
      <c r="C265">
        <v>2436</v>
      </c>
      <c r="E265" t="s">
        <v>14</v>
      </c>
      <c r="F265">
        <v>1748</v>
      </c>
    </row>
    <row r="266" spans="2:6" x14ac:dyDescent="0.25">
      <c r="B266" t="s">
        <v>20</v>
      </c>
      <c r="C266">
        <v>80</v>
      </c>
      <c r="E266" t="s">
        <v>14</v>
      </c>
      <c r="F266">
        <v>79</v>
      </c>
    </row>
    <row r="267" spans="2:6" x14ac:dyDescent="0.25">
      <c r="B267" t="s">
        <v>20</v>
      </c>
      <c r="C267">
        <v>42</v>
      </c>
      <c r="E267" t="s">
        <v>14</v>
      </c>
      <c r="F267">
        <v>889</v>
      </c>
    </row>
    <row r="268" spans="2:6" x14ac:dyDescent="0.25">
      <c r="B268" t="s">
        <v>20</v>
      </c>
      <c r="C268">
        <v>139</v>
      </c>
      <c r="E268" t="s">
        <v>14</v>
      </c>
      <c r="F268">
        <v>56</v>
      </c>
    </row>
    <row r="269" spans="2:6" x14ac:dyDescent="0.25">
      <c r="B269" t="s">
        <v>20</v>
      </c>
      <c r="C269">
        <v>159</v>
      </c>
      <c r="E269" t="s">
        <v>14</v>
      </c>
      <c r="F269">
        <v>1</v>
      </c>
    </row>
    <row r="270" spans="2:6" x14ac:dyDescent="0.25">
      <c r="B270" t="s">
        <v>20</v>
      </c>
      <c r="C270">
        <v>381</v>
      </c>
      <c r="E270" t="s">
        <v>14</v>
      </c>
      <c r="F270">
        <v>83</v>
      </c>
    </row>
    <row r="271" spans="2:6" x14ac:dyDescent="0.25">
      <c r="B271" t="s">
        <v>20</v>
      </c>
      <c r="C271">
        <v>194</v>
      </c>
      <c r="E271" t="s">
        <v>14</v>
      </c>
      <c r="F271">
        <v>2025</v>
      </c>
    </row>
    <row r="272" spans="2:6" x14ac:dyDescent="0.25">
      <c r="B272" t="s">
        <v>20</v>
      </c>
      <c r="C272">
        <v>106</v>
      </c>
      <c r="E272" t="s">
        <v>14</v>
      </c>
      <c r="F272">
        <v>14</v>
      </c>
    </row>
    <row r="273" spans="2:6" x14ac:dyDescent="0.25">
      <c r="B273" t="s">
        <v>20</v>
      </c>
      <c r="C273">
        <v>142</v>
      </c>
      <c r="E273" t="s">
        <v>14</v>
      </c>
      <c r="F273">
        <v>656</v>
      </c>
    </row>
    <row r="274" spans="2:6" x14ac:dyDescent="0.25">
      <c r="B274" t="s">
        <v>20</v>
      </c>
      <c r="C274">
        <v>211</v>
      </c>
      <c r="E274" t="s">
        <v>14</v>
      </c>
      <c r="F274">
        <v>1596</v>
      </c>
    </row>
    <row r="275" spans="2:6" x14ac:dyDescent="0.25">
      <c r="B275" t="s">
        <v>20</v>
      </c>
      <c r="C275">
        <v>2756</v>
      </c>
      <c r="E275" t="s">
        <v>14</v>
      </c>
      <c r="F275">
        <v>10</v>
      </c>
    </row>
    <row r="276" spans="2:6" x14ac:dyDescent="0.25">
      <c r="B276" t="s">
        <v>20</v>
      </c>
      <c r="C276">
        <v>173</v>
      </c>
      <c r="E276" t="s">
        <v>14</v>
      </c>
      <c r="F276">
        <v>1121</v>
      </c>
    </row>
    <row r="277" spans="2:6" x14ac:dyDescent="0.25">
      <c r="B277" t="s">
        <v>20</v>
      </c>
      <c r="C277">
        <v>87</v>
      </c>
      <c r="E277" t="s">
        <v>14</v>
      </c>
      <c r="F277">
        <v>15</v>
      </c>
    </row>
    <row r="278" spans="2:6" x14ac:dyDescent="0.25">
      <c r="B278" t="s">
        <v>20</v>
      </c>
      <c r="C278">
        <v>1572</v>
      </c>
      <c r="E278" t="s">
        <v>14</v>
      </c>
      <c r="F278">
        <v>191</v>
      </c>
    </row>
    <row r="279" spans="2:6" x14ac:dyDescent="0.25">
      <c r="B279" t="s">
        <v>20</v>
      </c>
      <c r="C279">
        <v>2346</v>
      </c>
      <c r="E279" t="s">
        <v>14</v>
      </c>
      <c r="F279">
        <v>16</v>
      </c>
    </row>
    <row r="280" spans="2:6" x14ac:dyDescent="0.25">
      <c r="B280" t="s">
        <v>20</v>
      </c>
      <c r="C280">
        <v>115</v>
      </c>
      <c r="E280" t="s">
        <v>14</v>
      </c>
      <c r="F280">
        <v>17</v>
      </c>
    </row>
    <row r="281" spans="2:6" x14ac:dyDescent="0.25">
      <c r="B281" t="s">
        <v>20</v>
      </c>
      <c r="C281">
        <v>85</v>
      </c>
      <c r="E281" t="s">
        <v>14</v>
      </c>
      <c r="F281">
        <v>34</v>
      </c>
    </row>
    <row r="282" spans="2:6" x14ac:dyDescent="0.25">
      <c r="B282" t="s">
        <v>20</v>
      </c>
      <c r="C282">
        <v>144</v>
      </c>
      <c r="E282" t="s">
        <v>14</v>
      </c>
      <c r="F282">
        <v>1</v>
      </c>
    </row>
    <row r="283" spans="2:6" x14ac:dyDescent="0.25">
      <c r="B283" t="s">
        <v>20</v>
      </c>
      <c r="C283">
        <v>2443</v>
      </c>
      <c r="E283" t="s">
        <v>14</v>
      </c>
      <c r="F283">
        <v>1274</v>
      </c>
    </row>
    <row r="284" spans="2:6" x14ac:dyDescent="0.25">
      <c r="B284" t="s">
        <v>20</v>
      </c>
      <c r="C284">
        <v>64</v>
      </c>
      <c r="E284" t="s">
        <v>14</v>
      </c>
      <c r="F284">
        <v>210</v>
      </c>
    </row>
    <row r="285" spans="2:6" x14ac:dyDescent="0.25">
      <c r="B285" t="s">
        <v>20</v>
      </c>
      <c r="C285">
        <v>268</v>
      </c>
      <c r="E285" t="s">
        <v>14</v>
      </c>
      <c r="F285">
        <v>248</v>
      </c>
    </row>
    <row r="286" spans="2:6" x14ac:dyDescent="0.25">
      <c r="B286" t="s">
        <v>20</v>
      </c>
      <c r="C286">
        <v>195</v>
      </c>
      <c r="E286" t="s">
        <v>14</v>
      </c>
      <c r="F286">
        <v>513</v>
      </c>
    </row>
    <row r="287" spans="2:6" x14ac:dyDescent="0.25">
      <c r="B287" t="s">
        <v>20</v>
      </c>
      <c r="C287">
        <v>186</v>
      </c>
      <c r="E287" t="s">
        <v>14</v>
      </c>
      <c r="F287">
        <v>3410</v>
      </c>
    </row>
    <row r="288" spans="2:6" x14ac:dyDescent="0.25">
      <c r="B288" t="s">
        <v>20</v>
      </c>
      <c r="C288">
        <v>460</v>
      </c>
      <c r="E288" t="s">
        <v>14</v>
      </c>
      <c r="F288">
        <v>10</v>
      </c>
    </row>
    <row r="289" spans="2:6" x14ac:dyDescent="0.25">
      <c r="B289" t="s">
        <v>20</v>
      </c>
      <c r="C289">
        <v>2528</v>
      </c>
      <c r="E289" t="s">
        <v>14</v>
      </c>
      <c r="F289">
        <v>2201</v>
      </c>
    </row>
    <row r="290" spans="2:6" x14ac:dyDescent="0.25">
      <c r="B290" t="s">
        <v>20</v>
      </c>
      <c r="C290">
        <v>3657</v>
      </c>
      <c r="E290" t="s">
        <v>14</v>
      </c>
      <c r="F290">
        <v>676</v>
      </c>
    </row>
    <row r="291" spans="2:6" x14ac:dyDescent="0.25">
      <c r="B291" t="s">
        <v>20</v>
      </c>
      <c r="C291">
        <v>131</v>
      </c>
      <c r="E291" t="s">
        <v>14</v>
      </c>
      <c r="F291">
        <v>831</v>
      </c>
    </row>
    <row r="292" spans="2:6" x14ac:dyDescent="0.25">
      <c r="B292" t="s">
        <v>20</v>
      </c>
      <c r="C292">
        <v>239</v>
      </c>
      <c r="E292" t="s">
        <v>14</v>
      </c>
      <c r="F292">
        <v>859</v>
      </c>
    </row>
    <row r="293" spans="2:6" x14ac:dyDescent="0.25">
      <c r="B293" t="s">
        <v>20</v>
      </c>
      <c r="C293">
        <v>78</v>
      </c>
      <c r="E293" t="s">
        <v>14</v>
      </c>
      <c r="F293">
        <v>45</v>
      </c>
    </row>
    <row r="294" spans="2:6" x14ac:dyDescent="0.25">
      <c r="B294" t="s">
        <v>20</v>
      </c>
      <c r="C294">
        <v>1773</v>
      </c>
      <c r="E294" t="s">
        <v>14</v>
      </c>
      <c r="F294">
        <v>6</v>
      </c>
    </row>
    <row r="295" spans="2:6" x14ac:dyDescent="0.25">
      <c r="B295" t="s">
        <v>20</v>
      </c>
      <c r="C295">
        <v>32</v>
      </c>
      <c r="E295" t="s">
        <v>14</v>
      </c>
      <c r="F295">
        <v>7</v>
      </c>
    </row>
    <row r="296" spans="2:6" x14ac:dyDescent="0.25">
      <c r="B296" t="s">
        <v>20</v>
      </c>
      <c r="C296">
        <v>369</v>
      </c>
      <c r="E296" t="s">
        <v>14</v>
      </c>
      <c r="F296">
        <v>31</v>
      </c>
    </row>
    <row r="297" spans="2:6" x14ac:dyDescent="0.25">
      <c r="B297" t="s">
        <v>20</v>
      </c>
      <c r="C297">
        <v>89</v>
      </c>
      <c r="E297" t="s">
        <v>14</v>
      </c>
      <c r="F297">
        <v>78</v>
      </c>
    </row>
    <row r="298" spans="2:6" x14ac:dyDescent="0.25">
      <c r="B298" t="s">
        <v>20</v>
      </c>
      <c r="C298">
        <v>147</v>
      </c>
      <c r="E298" t="s">
        <v>14</v>
      </c>
      <c r="F298">
        <v>1225</v>
      </c>
    </row>
    <row r="299" spans="2:6" x14ac:dyDescent="0.25">
      <c r="B299" t="s">
        <v>20</v>
      </c>
      <c r="C299">
        <v>126</v>
      </c>
      <c r="E299" t="s">
        <v>14</v>
      </c>
      <c r="F299">
        <v>1</v>
      </c>
    </row>
    <row r="300" spans="2:6" x14ac:dyDescent="0.25">
      <c r="B300" t="s">
        <v>20</v>
      </c>
      <c r="C300">
        <v>2218</v>
      </c>
      <c r="E300" t="s">
        <v>14</v>
      </c>
      <c r="F300">
        <v>67</v>
      </c>
    </row>
    <row r="301" spans="2:6" x14ac:dyDescent="0.25">
      <c r="B301" t="s">
        <v>20</v>
      </c>
      <c r="C301">
        <v>202</v>
      </c>
      <c r="E301" t="s">
        <v>14</v>
      </c>
      <c r="F301">
        <v>19</v>
      </c>
    </row>
    <row r="302" spans="2:6" x14ac:dyDescent="0.25">
      <c r="B302" t="s">
        <v>20</v>
      </c>
      <c r="C302">
        <v>140</v>
      </c>
      <c r="E302" t="s">
        <v>14</v>
      </c>
      <c r="F302">
        <v>2108</v>
      </c>
    </row>
    <row r="303" spans="2:6" x14ac:dyDescent="0.25">
      <c r="B303" t="s">
        <v>20</v>
      </c>
      <c r="C303">
        <v>1052</v>
      </c>
      <c r="E303" t="s">
        <v>14</v>
      </c>
      <c r="F303">
        <v>679</v>
      </c>
    </row>
    <row r="304" spans="2:6" x14ac:dyDescent="0.25">
      <c r="B304" t="s">
        <v>20</v>
      </c>
      <c r="C304">
        <v>247</v>
      </c>
      <c r="E304" t="s">
        <v>14</v>
      </c>
      <c r="F304">
        <v>36</v>
      </c>
    </row>
    <row r="305" spans="2:6" x14ac:dyDescent="0.25">
      <c r="B305" t="s">
        <v>20</v>
      </c>
      <c r="C305">
        <v>84</v>
      </c>
      <c r="E305" t="s">
        <v>14</v>
      </c>
      <c r="F305">
        <v>47</v>
      </c>
    </row>
    <row r="306" spans="2:6" x14ac:dyDescent="0.25">
      <c r="B306" t="s">
        <v>20</v>
      </c>
      <c r="C306">
        <v>88</v>
      </c>
      <c r="E306" t="s">
        <v>14</v>
      </c>
      <c r="F306">
        <v>70</v>
      </c>
    </row>
    <row r="307" spans="2:6" x14ac:dyDescent="0.25">
      <c r="B307" t="s">
        <v>20</v>
      </c>
      <c r="C307">
        <v>156</v>
      </c>
      <c r="E307" t="s">
        <v>14</v>
      </c>
      <c r="F307">
        <v>154</v>
      </c>
    </row>
    <row r="308" spans="2:6" x14ac:dyDescent="0.25">
      <c r="B308" t="s">
        <v>20</v>
      </c>
      <c r="C308">
        <v>2985</v>
      </c>
      <c r="E308" t="s">
        <v>14</v>
      </c>
      <c r="F308">
        <v>22</v>
      </c>
    </row>
    <row r="309" spans="2:6" x14ac:dyDescent="0.25">
      <c r="B309" t="s">
        <v>20</v>
      </c>
      <c r="C309">
        <v>762</v>
      </c>
      <c r="E309" t="s">
        <v>14</v>
      </c>
      <c r="F309">
        <v>1758</v>
      </c>
    </row>
    <row r="310" spans="2:6" x14ac:dyDescent="0.25">
      <c r="B310" t="s">
        <v>20</v>
      </c>
      <c r="C310">
        <v>554</v>
      </c>
      <c r="E310" t="s">
        <v>14</v>
      </c>
      <c r="F310">
        <v>94</v>
      </c>
    </row>
    <row r="311" spans="2:6" x14ac:dyDescent="0.25">
      <c r="B311" t="s">
        <v>20</v>
      </c>
      <c r="C311">
        <v>135</v>
      </c>
      <c r="E311" t="s">
        <v>14</v>
      </c>
      <c r="F311">
        <v>33</v>
      </c>
    </row>
    <row r="312" spans="2:6" x14ac:dyDescent="0.25">
      <c r="B312" t="s">
        <v>20</v>
      </c>
      <c r="C312">
        <v>122</v>
      </c>
      <c r="E312" t="s">
        <v>14</v>
      </c>
      <c r="F312">
        <v>1</v>
      </c>
    </row>
    <row r="313" spans="2:6" x14ac:dyDescent="0.25">
      <c r="B313" t="s">
        <v>20</v>
      </c>
      <c r="C313">
        <v>221</v>
      </c>
      <c r="E313" t="s">
        <v>14</v>
      </c>
      <c r="F313">
        <v>31</v>
      </c>
    </row>
    <row r="314" spans="2:6" x14ac:dyDescent="0.25">
      <c r="B314" t="s">
        <v>20</v>
      </c>
      <c r="C314">
        <v>126</v>
      </c>
      <c r="E314" t="s">
        <v>14</v>
      </c>
      <c r="F314">
        <v>35</v>
      </c>
    </row>
    <row r="315" spans="2:6" x14ac:dyDescent="0.25">
      <c r="B315" t="s">
        <v>20</v>
      </c>
      <c r="C315">
        <v>1022</v>
      </c>
      <c r="E315" t="s">
        <v>14</v>
      </c>
      <c r="F315">
        <v>63</v>
      </c>
    </row>
    <row r="316" spans="2:6" x14ac:dyDescent="0.25">
      <c r="B316" t="s">
        <v>20</v>
      </c>
      <c r="C316">
        <v>3177</v>
      </c>
      <c r="E316" t="s">
        <v>14</v>
      </c>
      <c r="F316">
        <v>526</v>
      </c>
    </row>
    <row r="317" spans="2:6" x14ac:dyDescent="0.25">
      <c r="B317" t="s">
        <v>20</v>
      </c>
      <c r="C317">
        <v>198</v>
      </c>
      <c r="E317" t="s">
        <v>14</v>
      </c>
      <c r="F317">
        <v>121</v>
      </c>
    </row>
    <row r="318" spans="2:6" x14ac:dyDescent="0.25">
      <c r="B318" t="s">
        <v>20</v>
      </c>
      <c r="C318">
        <v>85</v>
      </c>
      <c r="E318" t="s">
        <v>14</v>
      </c>
      <c r="F318">
        <v>67</v>
      </c>
    </row>
    <row r="319" spans="2:6" x14ac:dyDescent="0.25">
      <c r="B319" t="s">
        <v>20</v>
      </c>
      <c r="C319">
        <v>3596</v>
      </c>
      <c r="E319" t="s">
        <v>14</v>
      </c>
      <c r="F319">
        <v>57</v>
      </c>
    </row>
    <row r="320" spans="2:6" x14ac:dyDescent="0.25">
      <c r="B320" t="s">
        <v>20</v>
      </c>
      <c r="C320">
        <v>244</v>
      </c>
      <c r="E320" t="s">
        <v>14</v>
      </c>
      <c r="F320">
        <v>1229</v>
      </c>
    </row>
    <row r="321" spans="2:6" x14ac:dyDescent="0.25">
      <c r="B321" t="s">
        <v>20</v>
      </c>
      <c r="C321">
        <v>5180</v>
      </c>
      <c r="E321" t="s">
        <v>14</v>
      </c>
      <c r="F321">
        <v>12</v>
      </c>
    </row>
    <row r="322" spans="2:6" x14ac:dyDescent="0.25">
      <c r="B322" t="s">
        <v>20</v>
      </c>
      <c r="C322">
        <v>589</v>
      </c>
      <c r="E322" t="s">
        <v>14</v>
      </c>
      <c r="F322">
        <v>452</v>
      </c>
    </row>
    <row r="323" spans="2:6" x14ac:dyDescent="0.25">
      <c r="B323" t="s">
        <v>20</v>
      </c>
      <c r="C323">
        <v>2725</v>
      </c>
      <c r="E323" t="s">
        <v>14</v>
      </c>
      <c r="F323">
        <v>1886</v>
      </c>
    </row>
    <row r="324" spans="2:6" x14ac:dyDescent="0.25">
      <c r="B324" t="s">
        <v>20</v>
      </c>
      <c r="C324">
        <v>300</v>
      </c>
      <c r="E324" t="s">
        <v>14</v>
      </c>
      <c r="F324">
        <v>1825</v>
      </c>
    </row>
    <row r="325" spans="2:6" x14ac:dyDescent="0.25">
      <c r="B325" t="s">
        <v>20</v>
      </c>
      <c r="C325">
        <v>144</v>
      </c>
      <c r="E325" t="s">
        <v>14</v>
      </c>
      <c r="F325">
        <v>31</v>
      </c>
    </row>
    <row r="326" spans="2:6" x14ac:dyDescent="0.25">
      <c r="B326" t="s">
        <v>20</v>
      </c>
      <c r="C326">
        <v>87</v>
      </c>
      <c r="E326" t="s">
        <v>14</v>
      </c>
      <c r="F326">
        <v>107</v>
      </c>
    </row>
    <row r="327" spans="2:6" x14ac:dyDescent="0.25">
      <c r="B327" t="s">
        <v>20</v>
      </c>
      <c r="C327">
        <v>3116</v>
      </c>
      <c r="E327" t="s">
        <v>14</v>
      </c>
      <c r="F327">
        <v>27</v>
      </c>
    </row>
    <row r="328" spans="2:6" x14ac:dyDescent="0.25">
      <c r="B328" t="s">
        <v>20</v>
      </c>
      <c r="C328">
        <v>909</v>
      </c>
      <c r="E328" t="s">
        <v>14</v>
      </c>
      <c r="F328">
        <v>1221</v>
      </c>
    </row>
    <row r="329" spans="2:6" x14ac:dyDescent="0.25">
      <c r="B329" t="s">
        <v>20</v>
      </c>
      <c r="C329">
        <v>1613</v>
      </c>
      <c r="E329" t="s">
        <v>14</v>
      </c>
      <c r="F329">
        <v>1</v>
      </c>
    </row>
    <row r="330" spans="2:6" x14ac:dyDescent="0.25">
      <c r="B330" t="s">
        <v>20</v>
      </c>
      <c r="C330">
        <v>136</v>
      </c>
      <c r="E330" t="s">
        <v>14</v>
      </c>
      <c r="F330">
        <v>16</v>
      </c>
    </row>
    <row r="331" spans="2:6" x14ac:dyDescent="0.25">
      <c r="B331" t="s">
        <v>20</v>
      </c>
      <c r="C331">
        <v>130</v>
      </c>
      <c r="E331" t="s">
        <v>14</v>
      </c>
      <c r="F331">
        <v>41</v>
      </c>
    </row>
    <row r="332" spans="2:6" x14ac:dyDescent="0.25">
      <c r="B332" t="s">
        <v>20</v>
      </c>
      <c r="C332">
        <v>102</v>
      </c>
      <c r="E332" t="s">
        <v>14</v>
      </c>
      <c r="F332">
        <v>523</v>
      </c>
    </row>
    <row r="333" spans="2:6" x14ac:dyDescent="0.25">
      <c r="B333" t="s">
        <v>20</v>
      </c>
      <c r="C333">
        <v>4006</v>
      </c>
      <c r="E333" t="s">
        <v>14</v>
      </c>
      <c r="F333">
        <v>141</v>
      </c>
    </row>
    <row r="334" spans="2:6" x14ac:dyDescent="0.25">
      <c r="B334" t="s">
        <v>20</v>
      </c>
      <c r="C334">
        <v>1629</v>
      </c>
      <c r="E334" t="s">
        <v>14</v>
      </c>
      <c r="F334">
        <v>52</v>
      </c>
    </row>
    <row r="335" spans="2:6" x14ac:dyDescent="0.25">
      <c r="B335" t="s">
        <v>20</v>
      </c>
      <c r="C335">
        <v>2188</v>
      </c>
      <c r="E335" t="s">
        <v>14</v>
      </c>
      <c r="F335">
        <v>225</v>
      </c>
    </row>
    <row r="336" spans="2:6" x14ac:dyDescent="0.25">
      <c r="B336" t="s">
        <v>20</v>
      </c>
      <c r="C336">
        <v>2409</v>
      </c>
      <c r="E336" t="s">
        <v>14</v>
      </c>
      <c r="F336">
        <v>38</v>
      </c>
    </row>
    <row r="337" spans="2:6" x14ac:dyDescent="0.25">
      <c r="B337" t="s">
        <v>20</v>
      </c>
      <c r="C337">
        <v>194</v>
      </c>
      <c r="E337" t="s">
        <v>14</v>
      </c>
      <c r="F337">
        <v>15</v>
      </c>
    </row>
    <row r="338" spans="2:6" x14ac:dyDescent="0.25">
      <c r="B338" t="s">
        <v>20</v>
      </c>
      <c r="C338">
        <v>1140</v>
      </c>
      <c r="E338" t="s">
        <v>14</v>
      </c>
      <c r="F338">
        <v>37</v>
      </c>
    </row>
    <row r="339" spans="2:6" x14ac:dyDescent="0.25">
      <c r="B339" t="s">
        <v>20</v>
      </c>
      <c r="C339">
        <v>102</v>
      </c>
      <c r="E339" t="s">
        <v>14</v>
      </c>
      <c r="F339">
        <v>112</v>
      </c>
    </row>
    <row r="340" spans="2:6" x14ac:dyDescent="0.25">
      <c r="B340" t="s">
        <v>20</v>
      </c>
      <c r="C340">
        <v>2857</v>
      </c>
      <c r="E340" t="s">
        <v>14</v>
      </c>
      <c r="F340">
        <v>21</v>
      </c>
    </row>
    <row r="341" spans="2:6" x14ac:dyDescent="0.25">
      <c r="B341" t="s">
        <v>20</v>
      </c>
      <c r="C341">
        <v>107</v>
      </c>
      <c r="E341" t="s">
        <v>14</v>
      </c>
      <c r="F341">
        <v>67</v>
      </c>
    </row>
    <row r="342" spans="2:6" x14ac:dyDescent="0.25">
      <c r="B342" t="s">
        <v>20</v>
      </c>
      <c r="C342">
        <v>160</v>
      </c>
      <c r="E342" t="s">
        <v>14</v>
      </c>
      <c r="F342">
        <v>78</v>
      </c>
    </row>
    <row r="343" spans="2:6" x14ac:dyDescent="0.25">
      <c r="B343" t="s">
        <v>20</v>
      </c>
      <c r="C343">
        <v>2230</v>
      </c>
      <c r="E343" t="s">
        <v>14</v>
      </c>
      <c r="F343">
        <v>67</v>
      </c>
    </row>
    <row r="344" spans="2:6" x14ac:dyDescent="0.25">
      <c r="B344" t="s">
        <v>20</v>
      </c>
      <c r="C344">
        <v>316</v>
      </c>
      <c r="E344" t="s">
        <v>14</v>
      </c>
      <c r="F344">
        <v>263</v>
      </c>
    </row>
    <row r="345" spans="2:6" x14ac:dyDescent="0.25">
      <c r="B345" t="s">
        <v>20</v>
      </c>
      <c r="C345">
        <v>117</v>
      </c>
      <c r="E345" t="s">
        <v>14</v>
      </c>
      <c r="F345">
        <v>1691</v>
      </c>
    </row>
    <row r="346" spans="2:6" x14ac:dyDescent="0.25">
      <c r="B346" t="s">
        <v>20</v>
      </c>
      <c r="C346">
        <v>6406</v>
      </c>
      <c r="E346" t="s">
        <v>14</v>
      </c>
      <c r="F346">
        <v>181</v>
      </c>
    </row>
    <row r="347" spans="2:6" x14ac:dyDescent="0.25">
      <c r="B347" t="s">
        <v>20</v>
      </c>
      <c r="C347">
        <v>192</v>
      </c>
      <c r="E347" t="s">
        <v>14</v>
      </c>
      <c r="F347">
        <v>13</v>
      </c>
    </row>
    <row r="348" spans="2:6" x14ac:dyDescent="0.25">
      <c r="B348" t="s">
        <v>20</v>
      </c>
      <c r="C348">
        <v>26</v>
      </c>
      <c r="E348" t="s">
        <v>14</v>
      </c>
      <c r="F348">
        <v>1</v>
      </c>
    </row>
    <row r="349" spans="2:6" x14ac:dyDescent="0.25">
      <c r="B349" t="s">
        <v>20</v>
      </c>
      <c r="C349">
        <v>723</v>
      </c>
      <c r="E349" t="s">
        <v>14</v>
      </c>
      <c r="F349">
        <v>21</v>
      </c>
    </row>
    <row r="350" spans="2:6" x14ac:dyDescent="0.25">
      <c r="B350" t="s">
        <v>20</v>
      </c>
      <c r="C350">
        <v>170</v>
      </c>
      <c r="E350" t="s">
        <v>14</v>
      </c>
      <c r="F350">
        <v>830</v>
      </c>
    </row>
    <row r="351" spans="2:6" x14ac:dyDescent="0.25">
      <c r="B351" t="s">
        <v>20</v>
      </c>
      <c r="C351">
        <v>238</v>
      </c>
      <c r="E351" t="s">
        <v>14</v>
      </c>
      <c r="F351">
        <v>130</v>
      </c>
    </row>
    <row r="352" spans="2:6" x14ac:dyDescent="0.25">
      <c r="B352" t="s">
        <v>20</v>
      </c>
      <c r="C352">
        <v>55</v>
      </c>
      <c r="E352" t="s">
        <v>14</v>
      </c>
      <c r="F352">
        <v>55</v>
      </c>
    </row>
    <row r="353" spans="2:6" x14ac:dyDescent="0.25">
      <c r="B353" t="s">
        <v>20</v>
      </c>
      <c r="C353">
        <v>128</v>
      </c>
      <c r="E353" t="s">
        <v>14</v>
      </c>
      <c r="F353">
        <v>114</v>
      </c>
    </row>
    <row r="354" spans="2:6" x14ac:dyDescent="0.25">
      <c r="B354" t="s">
        <v>20</v>
      </c>
      <c r="C354">
        <v>2144</v>
      </c>
      <c r="E354" t="s">
        <v>14</v>
      </c>
      <c r="F354">
        <v>594</v>
      </c>
    </row>
    <row r="355" spans="2:6" x14ac:dyDescent="0.25">
      <c r="B355" t="s">
        <v>20</v>
      </c>
      <c r="C355">
        <v>2693</v>
      </c>
      <c r="E355" t="s">
        <v>14</v>
      </c>
      <c r="F355">
        <v>24</v>
      </c>
    </row>
    <row r="356" spans="2:6" x14ac:dyDescent="0.25">
      <c r="B356" t="s">
        <v>20</v>
      </c>
      <c r="C356">
        <v>432</v>
      </c>
      <c r="E356" t="s">
        <v>14</v>
      </c>
      <c r="F356">
        <v>252</v>
      </c>
    </row>
    <row r="357" spans="2:6" x14ac:dyDescent="0.25">
      <c r="B357" t="s">
        <v>20</v>
      </c>
      <c r="C357">
        <v>189</v>
      </c>
      <c r="E357" t="s">
        <v>14</v>
      </c>
      <c r="F357">
        <v>67</v>
      </c>
    </row>
    <row r="358" spans="2:6" x14ac:dyDescent="0.25">
      <c r="B358" t="s">
        <v>20</v>
      </c>
      <c r="C358">
        <v>154</v>
      </c>
      <c r="E358" t="s">
        <v>14</v>
      </c>
      <c r="F358">
        <v>742</v>
      </c>
    </row>
    <row r="359" spans="2:6" x14ac:dyDescent="0.25">
      <c r="B359" t="s">
        <v>20</v>
      </c>
      <c r="C359">
        <v>96</v>
      </c>
      <c r="E359" t="s">
        <v>14</v>
      </c>
      <c r="F359">
        <v>75</v>
      </c>
    </row>
    <row r="360" spans="2:6" x14ac:dyDescent="0.25">
      <c r="B360" t="s">
        <v>20</v>
      </c>
      <c r="C360">
        <v>3063</v>
      </c>
      <c r="E360" t="s">
        <v>14</v>
      </c>
      <c r="F360">
        <v>4405</v>
      </c>
    </row>
    <row r="361" spans="2:6" x14ac:dyDescent="0.25">
      <c r="B361" t="s">
        <v>20</v>
      </c>
      <c r="C361">
        <v>2266</v>
      </c>
      <c r="E361" t="s">
        <v>14</v>
      </c>
      <c r="F361">
        <v>92</v>
      </c>
    </row>
    <row r="362" spans="2:6" x14ac:dyDescent="0.25">
      <c r="B362" t="s">
        <v>20</v>
      </c>
      <c r="C362">
        <v>194</v>
      </c>
      <c r="E362" t="s">
        <v>14</v>
      </c>
      <c r="F362">
        <v>64</v>
      </c>
    </row>
    <row r="363" spans="2:6" x14ac:dyDescent="0.25">
      <c r="B363" t="s">
        <v>20</v>
      </c>
      <c r="C363">
        <v>129</v>
      </c>
      <c r="E363" t="s">
        <v>14</v>
      </c>
      <c r="F363">
        <v>64</v>
      </c>
    </row>
    <row r="364" spans="2:6" x14ac:dyDescent="0.25">
      <c r="B364" t="s">
        <v>20</v>
      </c>
      <c r="C364">
        <v>375</v>
      </c>
      <c r="E364" t="s">
        <v>14</v>
      </c>
      <c r="F364">
        <v>842</v>
      </c>
    </row>
    <row r="365" spans="2:6" x14ac:dyDescent="0.25">
      <c r="B365" t="s">
        <v>20</v>
      </c>
      <c r="C365">
        <v>409</v>
      </c>
      <c r="E365" t="s">
        <v>14</v>
      </c>
      <c r="F365">
        <v>112</v>
      </c>
    </row>
    <row r="366" spans="2:6" x14ac:dyDescent="0.25">
      <c r="B366" t="s">
        <v>20</v>
      </c>
      <c r="C366">
        <v>234</v>
      </c>
      <c r="E366" t="s">
        <v>14</v>
      </c>
      <c r="F366">
        <v>374</v>
      </c>
    </row>
    <row r="367" spans="2:6" x14ac:dyDescent="0.25">
      <c r="B367" t="s">
        <v>20</v>
      </c>
      <c r="C367">
        <v>3016</v>
      </c>
    </row>
    <row r="368" spans="2:6" x14ac:dyDescent="0.25">
      <c r="B368" t="s">
        <v>20</v>
      </c>
      <c r="C368">
        <v>264</v>
      </c>
    </row>
    <row r="369" spans="2:3" x14ac:dyDescent="0.25">
      <c r="B369" t="s">
        <v>20</v>
      </c>
      <c r="C369">
        <v>272</v>
      </c>
    </row>
    <row r="370" spans="2:3" x14ac:dyDescent="0.25">
      <c r="B370" t="s">
        <v>20</v>
      </c>
      <c r="C370">
        <v>419</v>
      </c>
    </row>
    <row r="371" spans="2:3" x14ac:dyDescent="0.25">
      <c r="B371" t="s">
        <v>20</v>
      </c>
      <c r="C371">
        <v>1621</v>
      </c>
    </row>
    <row r="372" spans="2:3" x14ac:dyDescent="0.25">
      <c r="B372" t="s">
        <v>20</v>
      </c>
      <c r="C372">
        <v>1101</v>
      </c>
    </row>
    <row r="373" spans="2:3" x14ac:dyDescent="0.25">
      <c r="B373" t="s">
        <v>20</v>
      </c>
      <c r="C373">
        <v>1073</v>
      </c>
    </row>
    <row r="374" spans="2:3" x14ac:dyDescent="0.25">
      <c r="B374" t="s">
        <v>20</v>
      </c>
      <c r="C374">
        <v>331</v>
      </c>
    </row>
    <row r="375" spans="2:3" x14ac:dyDescent="0.25">
      <c r="B375" t="s">
        <v>20</v>
      </c>
      <c r="C375">
        <v>1170</v>
      </c>
    </row>
    <row r="376" spans="2:3" x14ac:dyDescent="0.25">
      <c r="B376" t="s">
        <v>20</v>
      </c>
      <c r="C376">
        <v>363</v>
      </c>
    </row>
    <row r="377" spans="2:3" x14ac:dyDescent="0.25">
      <c r="B377" t="s">
        <v>20</v>
      </c>
      <c r="C377">
        <v>103</v>
      </c>
    </row>
    <row r="378" spans="2:3" x14ac:dyDescent="0.25">
      <c r="B378" t="s">
        <v>20</v>
      </c>
      <c r="C378">
        <v>147</v>
      </c>
    </row>
    <row r="379" spans="2:3" x14ac:dyDescent="0.25">
      <c r="B379" t="s">
        <v>20</v>
      </c>
      <c r="C379">
        <v>110</v>
      </c>
    </row>
    <row r="380" spans="2:3" x14ac:dyDescent="0.25">
      <c r="B380" t="s">
        <v>20</v>
      </c>
      <c r="C380">
        <v>134</v>
      </c>
    </row>
    <row r="381" spans="2:3" x14ac:dyDescent="0.25">
      <c r="B381" t="s">
        <v>20</v>
      </c>
      <c r="C381">
        <v>269</v>
      </c>
    </row>
    <row r="382" spans="2:3" x14ac:dyDescent="0.25">
      <c r="B382" t="s">
        <v>20</v>
      </c>
      <c r="C382">
        <v>175</v>
      </c>
    </row>
    <row r="383" spans="2:3" x14ac:dyDescent="0.25">
      <c r="B383" t="s">
        <v>20</v>
      </c>
      <c r="C383">
        <v>69</v>
      </c>
    </row>
    <row r="384" spans="2:3" x14ac:dyDescent="0.25">
      <c r="B384" t="s">
        <v>20</v>
      </c>
      <c r="C384">
        <v>190</v>
      </c>
    </row>
    <row r="385" spans="2:3" x14ac:dyDescent="0.25">
      <c r="B385" t="s">
        <v>20</v>
      </c>
      <c r="C385">
        <v>237</v>
      </c>
    </row>
    <row r="386" spans="2:3" x14ac:dyDescent="0.25">
      <c r="B386" t="s">
        <v>20</v>
      </c>
      <c r="C386">
        <v>196</v>
      </c>
    </row>
    <row r="387" spans="2:3" x14ac:dyDescent="0.25">
      <c r="B387" t="s">
        <v>20</v>
      </c>
      <c r="C387">
        <v>7295</v>
      </c>
    </row>
    <row r="388" spans="2:3" x14ac:dyDescent="0.25">
      <c r="B388" t="s">
        <v>20</v>
      </c>
      <c r="C388">
        <v>2893</v>
      </c>
    </row>
    <row r="389" spans="2:3" x14ac:dyDescent="0.25">
      <c r="B389" t="s">
        <v>20</v>
      </c>
      <c r="C389">
        <v>820</v>
      </c>
    </row>
    <row r="390" spans="2:3" x14ac:dyDescent="0.25">
      <c r="B390" t="s">
        <v>20</v>
      </c>
      <c r="C390">
        <v>2038</v>
      </c>
    </row>
    <row r="391" spans="2:3" x14ac:dyDescent="0.25">
      <c r="B391" t="s">
        <v>20</v>
      </c>
      <c r="C391">
        <v>116</v>
      </c>
    </row>
    <row r="392" spans="2:3" x14ac:dyDescent="0.25">
      <c r="B392" t="s">
        <v>20</v>
      </c>
      <c r="C392">
        <v>1345</v>
      </c>
    </row>
    <row r="393" spans="2:3" x14ac:dyDescent="0.25">
      <c r="B393" t="s">
        <v>20</v>
      </c>
      <c r="C393">
        <v>168</v>
      </c>
    </row>
    <row r="394" spans="2:3" x14ac:dyDescent="0.25">
      <c r="B394" t="s">
        <v>20</v>
      </c>
      <c r="C394">
        <v>137</v>
      </c>
    </row>
    <row r="395" spans="2:3" x14ac:dyDescent="0.25">
      <c r="B395" t="s">
        <v>20</v>
      </c>
      <c r="C395">
        <v>186</v>
      </c>
    </row>
    <row r="396" spans="2:3" x14ac:dyDescent="0.25">
      <c r="B396" t="s">
        <v>20</v>
      </c>
      <c r="C396">
        <v>125</v>
      </c>
    </row>
    <row r="397" spans="2:3" x14ac:dyDescent="0.25">
      <c r="B397" t="s">
        <v>20</v>
      </c>
      <c r="C397">
        <v>202</v>
      </c>
    </row>
    <row r="398" spans="2:3" x14ac:dyDescent="0.25">
      <c r="B398" t="s">
        <v>20</v>
      </c>
      <c r="C398">
        <v>103</v>
      </c>
    </row>
    <row r="399" spans="2:3" x14ac:dyDescent="0.25">
      <c r="B399" t="s">
        <v>20</v>
      </c>
      <c r="C399">
        <v>1785</v>
      </c>
    </row>
    <row r="400" spans="2:3" x14ac:dyDescent="0.25">
      <c r="B400" t="s">
        <v>20</v>
      </c>
      <c r="C400">
        <v>157</v>
      </c>
    </row>
    <row r="401" spans="2:3" x14ac:dyDescent="0.25">
      <c r="B401" t="s">
        <v>20</v>
      </c>
      <c r="C401">
        <v>555</v>
      </c>
    </row>
    <row r="402" spans="2:3" x14ac:dyDescent="0.25">
      <c r="B402" t="s">
        <v>20</v>
      </c>
      <c r="C402">
        <v>297</v>
      </c>
    </row>
    <row r="403" spans="2:3" x14ac:dyDescent="0.25">
      <c r="B403" t="s">
        <v>20</v>
      </c>
      <c r="C403">
        <v>123</v>
      </c>
    </row>
    <row r="404" spans="2:3" x14ac:dyDescent="0.25">
      <c r="B404" t="s">
        <v>20</v>
      </c>
      <c r="C404">
        <v>3036</v>
      </c>
    </row>
    <row r="405" spans="2:3" x14ac:dyDescent="0.25">
      <c r="B405" t="s">
        <v>20</v>
      </c>
      <c r="C405">
        <v>144</v>
      </c>
    </row>
    <row r="406" spans="2:3" x14ac:dyDescent="0.25">
      <c r="B406" t="s">
        <v>20</v>
      </c>
      <c r="C406">
        <v>121</v>
      </c>
    </row>
    <row r="407" spans="2:3" x14ac:dyDescent="0.25">
      <c r="B407" t="s">
        <v>20</v>
      </c>
      <c r="C407">
        <v>181</v>
      </c>
    </row>
    <row r="408" spans="2:3" x14ac:dyDescent="0.25">
      <c r="B408" t="s">
        <v>20</v>
      </c>
      <c r="C408">
        <v>122</v>
      </c>
    </row>
    <row r="409" spans="2:3" x14ac:dyDescent="0.25">
      <c r="B409" t="s">
        <v>20</v>
      </c>
      <c r="C409">
        <v>1071</v>
      </c>
    </row>
    <row r="410" spans="2:3" x14ac:dyDescent="0.25">
      <c r="B410" t="s">
        <v>20</v>
      </c>
      <c r="C410">
        <v>980</v>
      </c>
    </row>
    <row r="411" spans="2:3" x14ac:dyDescent="0.25">
      <c r="B411" t="s">
        <v>20</v>
      </c>
      <c r="C411">
        <v>536</v>
      </c>
    </row>
    <row r="412" spans="2:3" x14ac:dyDescent="0.25">
      <c r="B412" t="s">
        <v>20</v>
      </c>
      <c r="C412">
        <v>1991</v>
      </c>
    </row>
    <row r="413" spans="2:3" x14ac:dyDescent="0.25">
      <c r="B413" t="s">
        <v>20</v>
      </c>
      <c r="C413">
        <v>180</v>
      </c>
    </row>
    <row r="414" spans="2:3" x14ac:dyDescent="0.25">
      <c r="B414" t="s">
        <v>20</v>
      </c>
      <c r="C414">
        <v>130</v>
      </c>
    </row>
    <row r="415" spans="2:3" x14ac:dyDescent="0.25">
      <c r="B415" t="s">
        <v>20</v>
      </c>
      <c r="C415">
        <v>122</v>
      </c>
    </row>
    <row r="416" spans="2:3" x14ac:dyDescent="0.25">
      <c r="B416" t="s">
        <v>20</v>
      </c>
      <c r="C416">
        <v>140</v>
      </c>
    </row>
    <row r="417" spans="2:3" x14ac:dyDescent="0.25">
      <c r="B417" t="s">
        <v>20</v>
      </c>
      <c r="C417">
        <v>3388</v>
      </c>
    </row>
    <row r="418" spans="2:3" x14ac:dyDescent="0.25">
      <c r="B418" t="s">
        <v>20</v>
      </c>
      <c r="C418">
        <v>280</v>
      </c>
    </row>
    <row r="419" spans="2:3" x14ac:dyDescent="0.25">
      <c r="B419" t="s">
        <v>20</v>
      </c>
      <c r="C419">
        <v>366</v>
      </c>
    </row>
    <row r="420" spans="2:3" x14ac:dyDescent="0.25">
      <c r="B420" t="s">
        <v>20</v>
      </c>
      <c r="C420">
        <v>270</v>
      </c>
    </row>
    <row r="421" spans="2:3" x14ac:dyDescent="0.25">
      <c r="B421" t="s">
        <v>20</v>
      </c>
      <c r="C421">
        <v>137</v>
      </c>
    </row>
    <row r="422" spans="2:3" x14ac:dyDescent="0.25">
      <c r="B422" t="s">
        <v>20</v>
      </c>
      <c r="C422">
        <v>3205</v>
      </c>
    </row>
    <row r="423" spans="2:3" x14ac:dyDescent="0.25">
      <c r="B423" t="s">
        <v>20</v>
      </c>
      <c r="C423">
        <v>288</v>
      </c>
    </row>
    <row r="424" spans="2:3" x14ac:dyDescent="0.25">
      <c r="B424" t="s">
        <v>20</v>
      </c>
      <c r="C424">
        <v>148</v>
      </c>
    </row>
    <row r="425" spans="2:3" x14ac:dyDescent="0.25">
      <c r="B425" t="s">
        <v>20</v>
      </c>
      <c r="C425">
        <v>114</v>
      </c>
    </row>
    <row r="426" spans="2:3" x14ac:dyDescent="0.25">
      <c r="B426" t="s">
        <v>20</v>
      </c>
      <c r="C426">
        <v>1518</v>
      </c>
    </row>
    <row r="427" spans="2:3" x14ac:dyDescent="0.25">
      <c r="B427" t="s">
        <v>20</v>
      </c>
      <c r="C427">
        <v>166</v>
      </c>
    </row>
    <row r="428" spans="2:3" x14ac:dyDescent="0.25">
      <c r="B428" t="s">
        <v>20</v>
      </c>
      <c r="C428">
        <v>100</v>
      </c>
    </row>
    <row r="429" spans="2:3" x14ac:dyDescent="0.25">
      <c r="B429" t="s">
        <v>20</v>
      </c>
      <c r="C429">
        <v>235</v>
      </c>
    </row>
    <row r="430" spans="2:3" x14ac:dyDescent="0.25">
      <c r="B430" t="s">
        <v>20</v>
      </c>
      <c r="C430">
        <v>148</v>
      </c>
    </row>
    <row r="431" spans="2:3" x14ac:dyDescent="0.25">
      <c r="B431" t="s">
        <v>20</v>
      </c>
      <c r="C431">
        <v>198</v>
      </c>
    </row>
    <row r="432" spans="2:3" x14ac:dyDescent="0.25">
      <c r="B432" t="s">
        <v>20</v>
      </c>
      <c r="C432">
        <v>150</v>
      </c>
    </row>
    <row r="433" spans="2:3" x14ac:dyDescent="0.25">
      <c r="B433" t="s">
        <v>20</v>
      </c>
      <c r="C433">
        <v>216</v>
      </c>
    </row>
    <row r="434" spans="2:3" x14ac:dyDescent="0.25">
      <c r="B434" t="s">
        <v>20</v>
      </c>
      <c r="C434">
        <v>5139</v>
      </c>
    </row>
    <row r="435" spans="2:3" x14ac:dyDescent="0.25">
      <c r="B435" t="s">
        <v>20</v>
      </c>
      <c r="C435">
        <v>2353</v>
      </c>
    </row>
    <row r="436" spans="2:3" x14ac:dyDescent="0.25">
      <c r="B436" t="s">
        <v>20</v>
      </c>
      <c r="C436">
        <v>78</v>
      </c>
    </row>
    <row r="437" spans="2:3" x14ac:dyDescent="0.25">
      <c r="B437" t="s">
        <v>20</v>
      </c>
      <c r="C437">
        <v>174</v>
      </c>
    </row>
    <row r="438" spans="2:3" x14ac:dyDescent="0.25">
      <c r="B438" t="s">
        <v>20</v>
      </c>
      <c r="C438">
        <v>164</v>
      </c>
    </row>
    <row r="439" spans="2:3" x14ac:dyDescent="0.25">
      <c r="B439" t="s">
        <v>20</v>
      </c>
      <c r="C439">
        <v>161</v>
      </c>
    </row>
    <row r="440" spans="2:3" x14ac:dyDescent="0.25">
      <c r="B440" t="s">
        <v>20</v>
      </c>
      <c r="C440">
        <v>138</v>
      </c>
    </row>
    <row r="441" spans="2:3" x14ac:dyDescent="0.25">
      <c r="B441" t="s">
        <v>20</v>
      </c>
      <c r="C441">
        <v>3308</v>
      </c>
    </row>
    <row r="442" spans="2:3" x14ac:dyDescent="0.25">
      <c r="B442" t="s">
        <v>20</v>
      </c>
      <c r="C442">
        <v>127</v>
      </c>
    </row>
    <row r="443" spans="2:3" x14ac:dyDescent="0.25">
      <c r="B443" t="s">
        <v>20</v>
      </c>
      <c r="C443">
        <v>207</v>
      </c>
    </row>
    <row r="444" spans="2:3" x14ac:dyDescent="0.25">
      <c r="B444" t="s">
        <v>20</v>
      </c>
      <c r="C444">
        <v>181</v>
      </c>
    </row>
    <row r="445" spans="2:3" x14ac:dyDescent="0.25">
      <c r="B445" t="s">
        <v>20</v>
      </c>
      <c r="C445">
        <v>110</v>
      </c>
    </row>
    <row r="446" spans="2:3" x14ac:dyDescent="0.25">
      <c r="B446" t="s">
        <v>20</v>
      </c>
      <c r="C446">
        <v>185</v>
      </c>
    </row>
    <row r="447" spans="2:3" x14ac:dyDescent="0.25">
      <c r="B447" t="s">
        <v>20</v>
      </c>
      <c r="C447">
        <v>121</v>
      </c>
    </row>
    <row r="448" spans="2:3" x14ac:dyDescent="0.25">
      <c r="B448" t="s">
        <v>20</v>
      </c>
      <c r="C448">
        <v>106</v>
      </c>
    </row>
    <row r="449" spans="2:3" x14ac:dyDescent="0.25">
      <c r="B449" t="s">
        <v>20</v>
      </c>
      <c r="C449">
        <v>142</v>
      </c>
    </row>
    <row r="450" spans="2:3" x14ac:dyDescent="0.25">
      <c r="B450" t="s">
        <v>20</v>
      </c>
      <c r="C450">
        <v>233</v>
      </c>
    </row>
    <row r="451" spans="2:3" x14ac:dyDescent="0.25">
      <c r="B451" t="s">
        <v>20</v>
      </c>
      <c r="C451">
        <v>218</v>
      </c>
    </row>
    <row r="452" spans="2:3" x14ac:dyDescent="0.25">
      <c r="B452" t="s">
        <v>20</v>
      </c>
      <c r="C452">
        <v>76</v>
      </c>
    </row>
    <row r="453" spans="2:3" x14ac:dyDescent="0.25">
      <c r="B453" t="s">
        <v>20</v>
      </c>
      <c r="C453">
        <v>43</v>
      </c>
    </row>
    <row r="454" spans="2:3" x14ac:dyDescent="0.25">
      <c r="B454" t="s">
        <v>20</v>
      </c>
      <c r="C454">
        <v>221</v>
      </c>
    </row>
    <row r="455" spans="2:3" x14ac:dyDescent="0.25">
      <c r="B455" t="s">
        <v>20</v>
      </c>
      <c r="C455">
        <v>2805</v>
      </c>
    </row>
    <row r="456" spans="2:3" x14ac:dyDescent="0.25">
      <c r="B456" t="s">
        <v>20</v>
      </c>
      <c r="C456">
        <v>68</v>
      </c>
    </row>
    <row r="457" spans="2:3" x14ac:dyDescent="0.25">
      <c r="B457" t="s">
        <v>20</v>
      </c>
      <c r="C457">
        <v>183</v>
      </c>
    </row>
    <row r="458" spans="2:3" x14ac:dyDescent="0.25">
      <c r="B458" t="s">
        <v>20</v>
      </c>
      <c r="C458">
        <v>133</v>
      </c>
    </row>
    <row r="459" spans="2:3" x14ac:dyDescent="0.25">
      <c r="B459" t="s">
        <v>20</v>
      </c>
      <c r="C459">
        <v>2489</v>
      </c>
    </row>
    <row r="460" spans="2:3" x14ac:dyDescent="0.25">
      <c r="B460" t="s">
        <v>20</v>
      </c>
      <c r="C460">
        <v>69</v>
      </c>
    </row>
    <row r="461" spans="2:3" x14ac:dyDescent="0.25">
      <c r="B461" t="s">
        <v>20</v>
      </c>
      <c r="C461">
        <v>279</v>
      </c>
    </row>
    <row r="462" spans="2:3" x14ac:dyDescent="0.25">
      <c r="B462" t="s">
        <v>20</v>
      </c>
      <c r="C462">
        <v>210</v>
      </c>
    </row>
    <row r="463" spans="2:3" x14ac:dyDescent="0.25">
      <c r="B463" t="s">
        <v>20</v>
      </c>
      <c r="C463">
        <v>2100</v>
      </c>
    </row>
    <row r="464" spans="2:3" x14ac:dyDescent="0.25">
      <c r="B464" t="s">
        <v>20</v>
      </c>
      <c r="C464">
        <v>252</v>
      </c>
    </row>
    <row r="465" spans="2:3" x14ac:dyDescent="0.25">
      <c r="B465" t="s">
        <v>20</v>
      </c>
      <c r="C465">
        <v>1280</v>
      </c>
    </row>
    <row r="466" spans="2:3" x14ac:dyDescent="0.25">
      <c r="B466" t="s">
        <v>20</v>
      </c>
      <c r="C466">
        <v>157</v>
      </c>
    </row>
    <row r="467" spans="2:3" x14ac:dyDescent="0.25">
      <c r="B467" t="s">
        <v>20</v>
      </c>
      <c r="C467">
        <v>194</v>
      </c>
    </row>
    <row r="468" spans="2:3" x14ac:dyDescent="0.25">
      <c r="B468" t="s">
        <v>20</v>
      </c>
      <c r="C468">
        <v>82</v>
      </c>
    </row>
    <row r="469" spans="2:3" x14ac:dyDescent="0.25">
      <c r="B469" t="s">
        <v>20</v>
      </c>
      <c r="C469">
        <v>4233</v>
      </c>
    </row>
    <row r="470" spans="2:3" x14ac:dyDescent="0.25">
      <c r="B470" t="s">
        <v>20</v>
      </c>
      <c r="C470">
        <v>1297</v>
      </c>
    </row>
    <row r="471" spans="2:3" x14ac:dyDescent="0.25">
      <c r="B471" t="s">
        <v>20</v>
      </c>
      <c r="C471">
        <v>165</v>
      </c>
    </row>
    <row r="472" spans="2:3" x14ac:dyDescent="0.25">
      <c r="B472" t="s">
        <v>20</v>
      </c>
      <c r="C472">
        <v>119</v>
      </c>
    </row>
    <row r="473" spans="2:3" x14ac:dyDescent="0.25">
      <c r="B473" t="s">
        <v>20</v>
      </c>
      <c r="C473">
        <v>1797</v>
      </c>
    </row>
    <row r="474" spans="2:3" x14ac:dyDescent="0.25">
      <c r="B474" t="s">
        <v>20</v>
      </c>
      <c r="C474">
        <v>261</v>
      </c>
    </row>
    <row r="475" spans="2:3" x14ac:dyDescent="0.25">
      <c r="B475" t="s">
        <v>20</v>
      </c>
      <c r="C475">
        <v>157</v>
      </c>
    </row>
    <row r="476" spans="2:3" x14ac:dyDescent="0.25">
      <c r="B476" t="s">
        <v>20</v>
      </c>
      <c r="C476">
        <v>3533</v>
      </c>
    </row>
    <row r="477" spans="2:3" x14ac:dyDescent="0.25">
      <c r="B477" t="s">
        <v>20</v>
      </c>
      <c r="C477">
        <v>155</v>
      </c>
    </row>
    <row r="478" spans="2:3" x14ac:dyDescent="0.25">
      <c r="B478" t="s">
        <v>20</v>
      </c>
      <c r="C478">
        <v>132</v>
      </c>
    </row>
    <row r="479" spans="2:3" x14ac:dyDescent="0.25">
      <c r="B479" t="s">
        <v>20</v>
      </c>
      <c r="C479">
        <v>1354</v>
      </c>
    </row>
    <row r="480" spans="2:3" x14ac:dyDescent="0.25">
      <c r="B480" t="s">
        <v>20</v>
      </c>
      <c r="C480">
        <v>48</v>
      </c>
    </row>
    <row r="481" spans="2:3" x14ac:dyDescent="0.25">
      <c r="B481" t="s">
        <v>20</v>
      </c>
      <c r="C481">
        <v>110</v>
      </c>
    </row>
    <row r="482" spans="2:3" x14ac:dyDescent="0.25">
      <c r="B482" t="s">
        <v>20</v>
      </c>
      <c r="C482">
        <v>172</v>
      </c>
    </row>
    <row r="483" spans="2:3" x14ac:dyDescent="0.25">
      <c r="B483" t="s">
        <v>20</v>
      </c>
      <c r="C483">
        <v>307</v>
      </c>
    </row>
    <row r="484" spans="2:3" x14ac:dyDescent="0.25">
      <c r="B484" t="s">
        <v>20</v>
      </c>
      <c r="C484">
        <v>160</v>
      </c>
    </row>
    <row r="485" spans="2:3" x14ac:dyDescent="0.25">
      <c r="B485" t="s">
        <v>20</v>
      </c>
      <c r="C485">
        <v>1467</v>
      </c>
    </row>
    <row r="486" spans="2:3" x14ac:dyDescent="0.25">
      <c r="B486" t="s">
        <v>20</v>
      </c>
      <c r="C486">
        <v>2662</v>
      </c>
    </row>
    <row r="487" spans="2:3" x14ac:dyDescent="0.25">
      <c r="B487" t="s">
        <v>20</v>
      </c>
      <c r="C487">
        <v>452</v>
      </c>
    </row>
    <row r="488" spans="2:3" x14ac:dyDescent="0.25">
      <c r="B488" t="s">
        <v>20</v>
      </c>
      <c r="C488">
        <v>158</v>
      </c>
    </row>
    <row r="489" spans="2:3" x14ac:dyDescent="0.25">
      <c r="B489" t="s">
        <v>20</v>
      </c>
      <c r="C489">
        <v>225</v>
      </c>
    </row>
    <row r="490" spans="2:3" x14ac:dyDescent="0.25">
      <c r="B490" t="s">
        <v>20</v>
      </c>
      <c r="C490">
        <v>65</v>
      </c>
    </row>
    <row r="491" spans="2:3" x14ac:dyDescent="0.25">
      <c r="B491" t="s">
        <v>20</v>
      </c>
      <c r="C491">
        <v>163</v>
      </c>
    </row>
    <row r="492" spans="2:3" x14ac:dyDescent="0.25">
      <c r="B492" t="s">
        <v>20</v>
      </c>
      <c r="C492">
        <v>85</v>
      </c>
    </row>
    <row r="493" spans="2:3" x14ac:dyDescent="0.25">
      <c r="B493" t="s">
        <v>20</v>
      </c>
      <c r="C493">
        <v>217</v>
      </c>
    </row>
    <row r="494" spans="2:3" x14ac:dyDescent="0.25">
      <c r="B494" t="s">
        <v>20</v>
      </c>
      <c r="C494">
        <v>150</v>
      </c>
    </row>
    <row r="495" spans="2:3" x14ac:dyDescent="0.25">
      <c r="B495" t="s">
        <v>20</v>
      </c>
      <c r="C495">
        <v>3272</v>
      </c>
    </row>
    <row r="496" spans="2:3" x14ac:dyDescent="0.25">
      <c r="B496" t="s">
        <v>20</v>
      </c>
      <c r="C496">
        <v>300</v>
      </c>
    </row>
    <row r="497" spans="2:3" x14ac:dyDescent="0.25">
      <c r="B497" t="s">
        <v>20</v>
      </c>
      <c r="C497">
        <v>126</v>
      </c>
    </row>
    <row r="498" spans="2:3" x14ac:dyDescent="0.25">
      <c r="B498" t="s">
        <v>20</v>
      </c>
      <c r="C498">
        <v>2320</v>
      </c>
    </row>
    <row r="499" spans="2:3" x14ac:dyDescent="0.25">
      <c r="B499" t="s">
        <v>20</v>
      </c>
      <c r="C499">
        <v>81</v>
      </c>
    </row>
    <row r="500" spans="2:3" x14ac:dyDescent="0.25">
      <c r="B500" t="s">
        <v>20</v>
      </c>
      <c r="C500">
        <v>1887</v>
      </c>
    </row>
    <row r="501" spans="2:3" x14ac:dyDescent="0.25">
      <c r="B501" t="s">
        <v>20</v>
      </c>
      <c r="C501">
        <v>4358</v>
      </c>
    </row>
    <row r="502" spans="2:3" x14ac:dyDescent="0.25">
      <c r="B502" t="s">
        <v>20</v>
      </c>
      <c r="C502">
        <v>53</v>
      </c>
    </row>
    <row r="503" spans="2:3" x14ac:dyDescent="0.25">
      <c r="B503" t="s">
        <v>20</v>
      </c>
      <c r="C503">
        <v>2414</v>
      </c>
    </row>
    <row r="504" spans="2:3" x14ac:dyDescent="0.25">
      <c r="B504" t="s">
        <v>20</v>
      </c>
      <c r="C504">
        <v>80</v>
      </c>
    </row>
    <row r="505" spans="2:3" x14ac:dyDescent="0.25">
      <c r="B505" t="s">
        <v>20</v>
      </c>
      <c r="C505">
        <v>193</v>
      </c>
    </row>
    <row r="506" spans="2:3" x14ac:dyDescent="0.25">
      <c r="B506" t="s">
        <v>20</v>
      </c>
      <c r="C506">
        <v>52</v>
      </c>
    </row>
    <row r="507" spans="2:3" x14ac:dyDescent="0.25">
      <c r="B507" t="s">
        <v>20</v>
      </c>
      <c r="C507">
        <v>290</v>
      </c>
    </row>
    <row r="508" spans="2:3" x14ac:dyDescent="0.25">
      <c r="B508" t="s">
        <v>20</v>
      </c>
      <c r="C508">
        <v>122</v>
      </c>
    </row>
    <row r="509" spans="2:3" x14ac:dyDescent="0.25">
      <c r="B509" t="s">
        <v>20</v>
      </c>
      <c r="C509">
        <v>1470</v>
      </c>
    </row>
    <row r="510" spans="2:3" x14ac:dyDescent="0.25">
      <c r="B510" t="s">
        <v>20</v>
      </c>
      <c r="C510">
        <v>165</v>
      </c>
    </row>
    <row r="511" spans="2:3" x14ac:dyDescent="0.25">
      <c r="B511" t="s">
        <v>20</v>
      </c>
      <c r="C511">
        <v>182</v>
      </c>
    </row>
    <row r="512" spans="2:3" x14ac:dyDescent="0.25">
      <c r="B512" t="s">
        <v>20</v>
      </c>
      <c r="C512">
        <v>199</v>
      </c>
    </row>
    <row r="513" spans="2:3" x14ac:dyDescent="0.25">
      <c r="B513" t="s">
        <v>20</v>
      </c>
      <c r="C513">
        <v>56</v>
      </c>
    </row>
    <row r="514" spans="2:3" x14ac:dyDescent="0.25">
      <c r="B514" t="s">
        <v>20</v>
      </c>
      <c r="C514">
        <v>1460</v>
      </c>
    </row>
    <row r="515" spans="2:3" x14ac:dyDescent="0.25">
      <c r="B515" t="s">
        <v>20</v>
      </c>
      <c r="C515">
        <v>123</v>
      </c>
    </row>
    <row r="516" spans="2:3" x14ac:dyDescent="0.25">
      <c r="B516" t="s">
        <v>20</v>
      </c>
      <c r="C516">
        <v>159</v>
      </c>
    </row>
    <row r="517" spans="2:3" x14ac:dyDescent="0.25">
      <c r="B517" t="s">
        <v>20</v>
      </c>
      <c r="C517">
        <v>110</v>
      </c>
    </row>
    <row r="518" spans="2:3" x14ac:dyDescent="0.25">
      <c r="B518" t="s">
        <v>20</v>
      </c>
      <c r="C518">
        <v>236</v>
      </c>
    </row>
    <row r="519" spans="2:3" x14ac:dyDescent="0.25">
      <c r="B519" t="s">
        <v>20</v>
      </c>
      <c r="C519">
        <v>191</v>
      </c>
    </row>
    <row r="520" spans="2:3" x14ac:dyDescent="0.25">
      <c r="B520" t="s">
        <v>20</v>
      </c>
      <c r="C520">
        <v>3934</v>
      </c>
    </row>
    <row r="521" spans="2:3" x14ac:dyDescent="0.25">
      <c r="B521" t="s">
        <v>20</v>
      </c>
      <c r="C521">
        <v>80</v>
      </c>
    </row>
    <row r="522" spans="2:3" x14ac:dyDescent="0.25">
      <c r="B522" t="s">
        <v>20</v>
      </c>
      <c r="C522">
        <v>462</v>
      </c>
    </row>
    <row r="523" spans="2:3" x14ac:dyDescent="0.25">
      <c r="B523" t="s">
        <v>20</v>
      </c>
      <c r="C523">
        <v>179</v>
      </c>
    </row>
    <row r="524" spans="2:3" x14ac:dyDescent="0.25">
      <c r="B524" t="s">
        <v>20</v>
      </c>
      <c r="C524">
        <v>1866</v>
      </c>
    </row>
    <row r="525" spans="2:3" x14ac:dyDescent="0.25">
      <c r="B525" t="s">
        <v>20</v>
      </c>
      <c r="C525">
        <v>156</v>
      </c>
    </row>
    <row r="526" spans="2:3" x14ac:dyDescent="0.25">
      <c r="B526" t="s">
        <v>20</v>
      </c>
      <c r="C526">
        <v>255</v>
      </c>
    </row>
    <row r="527" spans="2:3" x14ac:dyDescent="0.25">
      <c r="B527" t="s">
        <v>20</v>
      </c>
      <c r="C527">
        <v>2261</v>
      </c>
    </row>
    <row r="528" spans="2:3" x14ac:dyDescent="0.25">
      <c r="B528" t="s">
        <v>20</v>
      </c>
      <c r="C528">
        <v>40</v>
      </c>
    </row>
    <row r="529" spans="2:3" x14ac:dyDescent="0.25">
      <c r="B529" t="s">
        <v>20</v>
      </c>
      <c r="C529">
        <v>2289</v>
      </c>
    </row>
    <row r="530" spans="2:3" x14ac:dyDescent="0.25">
      <c r="B530" t="s">
        <v>20</v>
      </c>
      <c r="C530">
        <v>65</v>
      </c>
    </row>
    <row r="531" spans="2:3" x14ac:dyDescent="0.25">
      <c r="B531" t="s">
        <v>20</v>
      </c>
      <c r="C531">
        <v>3777</v>
      </c>
    </row>
    <row r="532" spans="2:3" x14ac:dyDescent="0.25">
      <c r="B532" t="s">
        <v>20</v>
      </c>
      <c r="C532">
        <v>184</v>
      </c>
    </row>
    <row r="533" spans="2:3" x14ac:dyDescent="0.25">
      <c r="B533" t="s">
        <v>20</v>
      </c>
      <c r="C533">
        <v>85</v>
      </c>
    </row>
    <row r="534" spans="2:3" x14ac:dyDescent="0.25">
      <c r="B534" t="s">
        <v>20</v>
      </c>
      <c r="C534">
        <v>144</v>
      </c>
    </row>
    <row r="535" spans="2:3" x14ac:dyDescent="0.25">
      <c r="B535" t="s">
        <v>20</v>
      </c>
      <c r="C535">
        <v>1902</v>
      </c>
    </row>
    <row r="536" spans="2:3" x14ac:dyDescent="0.25">
      <c r="B536" t="s">
        <v>20</v>
      </c>
      <c r="C536">
        <v>105</v>
      </c>
    </row>
    <row r="537" spans="2:3" x14ac:dyDescent="0.25">
      <c r="B537" t="s">
        <v>20</v>
      </c>
      <c r="C537">
        <v>132</v>
      </c>
    </row>
    <row r="538" spans="2:3" x14ac:dyDescent="0.25">
      <c r="B538" t="s">
        <v>20</v>
      </c>
      <c r="C538">
        <v>96</v>
      </c>
    </row>
    <row r="539" spans="2:3" x14ac:dyDescent="0.25">
      <c r="B539" t="s">
        <v>20</v>
      </c>
      <c r="C539">
        <v>114</v>
      </c>
    </row>
    <row r="540" spans="2:3" x14ac:dyDescent="0.25">
      <c r="B540" t="s">
        <v>20</v>
      </c>
      <c r="C540">
        <v>203</v>
      </c>
    </row>
    <row r="541" spans="2:3" x14ac:dyDescent="0.25">
      <c r="B541" t="s">
        <v>20</v>
      </c>
      <c r="C541">
        <v>1559</v>
      </c>
    </row>
    <row r="542" spans="2:3" x14ac:dyDescent="0.25">
      <c r="B542" t="s">
        <v>20</v>
      </c>
      <c r="C542">
        <v>1548</v>
      </c>
    </row>
    <row r="543" spans="2:3" x14ac:dyDescent="0.25">
      <c r="B543" t="s">
        <v>20</v>
      </c>
      <c r="C543">
        <v>80</v>
      </c>
    </row>
    <row r="544" spans="2:3" x14ac:dyDescent="0.25">
      <c r="B544" t="s">
        <v>20</v>
      </c>
      <c r="C544">
        <v>131</v>
      </c>
    </row>
    <row r="545" spans="2:3" x14ac:dyDescent="0.25">
      <c r="B545" t="s">
        <v>20</v>
      </c>
      <c r="C545">
        <v>112</v>
      </c>
    </row>
    <row r="546" spans="2:3" x14ac:dyDescent="0.25">
      <c r="B546" t="s">
        <v>20</v>
      </c>
      <c r="C546">
        <v>155</v>
      </c>
    </row>
    <row r="547" spans="2:3" x14ac:dyDescent="0.25">
      <c r="B547" t="s">
        <v>20</v>
      </c>
      <c r="C547">
        <v>266</v>
      </c>
    </row>
    <row r="548" spans="2:3" x14ac:dyDescent="0.25">
      <c r="B548" t="s">
        <v>20</v>
      </c>
      <c r="C548">
        <v>155</v>
      </c>
    </row>
    <row r="549" spans="2:3" x14ac:dyDescent="0.25">
      <c r="B549" t="s">
        <v>20</v>
      </c>
      <c r="C549">
        <v>207</v>
      </c>
    </row>
    <row r="550" spans="2:3" x14ac:dyDescent="0.25">
      <c r="B550" t="s">
        <v>20</v>
      </c>
      <c r="C550">
        <v>245</v>
      </c>
    </row>
    <row r="551" spans="2:3" x14ac:dyDescent="0.25">
      <c r="B551" t="s">
        <v>20</v>
      </c>
      <c r="C551">
        <v>1573</v>
      </c>
    </row>
    <row r="552" spans="2:3" x14ac:dyDescent="0.25">
      <c r="B552" t="s">
        <v>20</v>
      </c>
      <c r="C552">
        <v>114</v>
      </c>
    </row>
    <row r="553" spans="2:3" x14ac:dyDescent="0.25">
      <c r="B553" t="s">
        <v>20</v>
      </c>
      <c r="C553">
        <v>93</v>
      </c>
    </row>
    <row r="554" spans="2:3" x14ac:dyDescent="0.25">
      <c r="B554" t="s">
        <v>20</v>
      </c>
      <c r="C554">
        <v>1681</v>
      </c>
    </row>
    <row r="555" spans="2:3" x14ac:dyDescent="0.25">
      <c r="B555" t="s">
        <v>20</v>
      </c>
      <c r="C555">
        <v>32</v>
      </c>
    </row>
    <row r="556" spans="2:3" x14ac:dyDescent="0.25">
      <c r="B556" t="s">
        <v>20</v>
      </c>
      <c r="C556">
        <v>135</v>
      </c>
    </row>
    <row r="557" spans="2:3" x14ac:dyDescent="0.25">
      <c r="B557" t="s">
        <v>20</v>
      </c>
      <c r="C557">
        <v>140</v>
      </c>
    </row>
    <row r="558" spans="2:3" x14ac:dyDescent="0.25">
      <c r="B558" t="s">
        <v>20</v>
      </c>
      <c r="C558">
        <v>92</v>
      </c>
    </row>
    <row r="559" spans="2:3" x14ac:dyDescent="0.25">
      <c r="B559" t="s">
        <v>20</v>
      </c>
      <c r="C559">
        <v>1015</v>
      </c>
    </row>
    <row r="560" spans="2:3" x14ac:dyDescent="0.25">
      <c r="B560" t="s">
        <v>20</v>
      </c>
      <c r="C560">
        <v>323</v>
      </c>
    </row>
    <row r="561" spans="2:3" x14ac:dyDescent="0.25">
      <c r="B561" t="s">
        <v>20</v>
      </c>
      <c r="C561">
        <v>2326</v>
      </c>
    </row>
    <row r="562" spans="2:3" x14ac:dyDescent="0.25">
      <c r="B562" t="s">
        <v>20</v>
      </c>
      <c r="C562">
        <v>381</v>
      </c>
    </row>
    <row r="563" spans="2:3" x14ac:dyDescent="0.25">
      <c r="B563" t="s">
        <v>20</v>
      </c>
      <c r="C563">
        <v>480</v>
      </c>
    </row>
    <row r="564" spans="2:3" x14ac:dyDescent="0.25">
      <c r="B564" t="s">
        <v>20</v>
      </c>
      <c r="C564">
        <v>226</v>
      </c>
    </row>
    <row r="565" spans="2:3" x14ac:dyDescent="0.25">
      <c r="B565" t="s">
        <v>20</v>
      </c>
      <c r="C565">
        <v>241</v>
      </c>
    </row>
    <row r="566" spans="2:3" x14ac:dyDescent="0.25">
      <c r="B566" t="s">
        <v>20</v>
      </c>
      <c r="C566">
        <v>132</v>
      </c>
    </row>
    <row r="567" spans="2:3" x14ac:dyDescent="0.25">
      <c r="B567" t="s">
        <v>20</v>
      </c>
      <c r="C567">
        <v>2043</v>
      </c>
    </row>
  </sheetData>
  <conditionalFormatting sqref="B3:B567">
    <cfRule type="containsText" dxfId="7" priority="5" operator="containsText" text="canceled">
      <formula>NOT(ISERROR(SEARCH("canceled",B3)))</formula>
    </cfRule>
    <cfRule type="containsText" dxfId="6" priority="6" operator="containsText" text="live">
      <formula>NOT(ISERROR(SEARCH("live",B3)))</formula>
    </cfRule>
    <cfRule type="containsText" dxfId="5" priority="7" operator="containsText" text="successful">
      <formula>NOT(ISERROR(SEARCH("successful",B3)))</formula>
    </cfRule>
    <cfRule type="containsText" dxfId="4" priority="8" operator="containsText" text="failed">
      <formula>NOT(ISERROR(SEARCH("failed",B3)))</formula>
    </cfRule>
  </conditionalFormatting>
  <conditionalFormatting sqref="E3:E366">
    <cfRule type="containsText" dxfId="3" priority="1" operator="containsText" text="canceled">
      <formula>NOT(ISERROR(SEARCH("canceled",E3)))</formula>
    </cfRule>
    <cfRule type="containsText" dxfId="2" priority="2" operator="containsText" text="live">
      <formula>NOT(ISERROR(SEARCH("live",E3)))</formula>
    </cfRule>
    <cfRule type="containsText" dxfId="1" priority="3" operator="containsText" text="successful">
      <formula>NOT(ISERROR(SEARCH("successful",E3)))</formula>
    </cfRule>
    <cfRule type="containsText" dxfId="0" priority="4" operator="containsText" text="failed">
      <formula>NOT(ISERROR(SEARCH("failed",E3)))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Crowdfunding</vt:lpstr>
      <vt:lpstr>Pivot per cat</vt:lpstr>
      <vt:lpstr>Pivot per sub</vt:lpstr>
      <vt:lpstr>Pivot Dates</vt:lpstr>
      <vt:lpstr>Project Value</vt:lpstr>
      <vt:lpstr>Summary</vt:lpstr>
      <vt:lpstr>backers</vt:lpstr>
      <vt:lpstr>fbacklist</vt:lpstr>
      <vt:lpstr>goals</vt:lpstr>
      <vt:lpstr>outcome</vt:lpstr>
      <vt:lpstr>passfail</vt:lpstr>
      <vt:lpstr>pledged</vt:lpstr>
      <vt:lpstr>sback</vt:lpstr>
      <vt:lpstr>sbacklist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Yes I Am</cp:lastModifiedBy>
  <dcterms:created xsi:type="dcterms:W3CDTF">2021-09-29T18:52:28Z</dcterms:created>
  <dcterms:modified xsi:type="dcterms:W3CDTF">2023-09-15T14:38:24Z</dcterms:modified>
</cp:coreProperties>
</file>