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Dropbox\AIC31\"/>
    </mc:Choice>
  </mc:AlternateContent>
  <bookViews>
    <workbookView xWindow="0" yWindow="0" windowWidth="28695" windowHeight="13350"/>
  </bookViews>
  <sheets>
    <sheet name="merchandise claim" sheetId="1" r:id="rId1"/>
    <sheet name="BI EE" sheetId="2" r:id="rId2"/>
    <sheet name="其他" sheetId="3" r:id="rId3"/>
  </sheets>
  <calcPr calcId="162913"/>
</workbook>
</file>

<file path=xl/calcChain.xml><?xml version="1.0" encoding="utf-8"?>
<calcChain xmlns="http://schemas.openxmlformats.org/spreadsheetml/2006/main">
  <c r="C17" i="3" l="1"/>
  <c r="I8" i="3"/>
  <c r="E6" i="3"/>
  <c r="D6" i="3"/>
  <c r="C6" i="3"/>
  <c r="C41" i="2"/>
  <c r="C38" i="2"/>
  <c r="C35" i="2"/>
  <c r="C31" i="2"/>
  <c r="C27" i="2"/>
  <c r="D22" i="2"/>
  <c r="C22" i="2"/>
  <c r="D21" i="2"/>
  <c r="D23" i="2" s="1"/>
  <c r="C21" i="2"/>
  <c r="C23" i="2" s="1"/>
  <c r="D20" i="2"/>
  <c r="C20" i="2"/>
  <c r="C12" i="2"/>
  <c r="C8" i="2"/>
  <c r="C4" i="2"/>
  <c r="D46" i="1"/>
  <c r="D47" i="1" s="1"/>
  <c r="C46" i="1"/>
  <c r="C47" i="1" s="1"/>
  <c r="D35" i="1"/>
  <c r="C35" i="1"/>
  <c r="D34" i="1"/>
  <c r="C34" i="1"/>
  <c r="D32" i="1"/>
  <c r="D39" i="1" s="1"/>
  <c r="C32" i="1"/>
  <c r="C36" i="1" s="1"/>
  <c r="C27" i="1"/>
  <c r="D21" i="1"/>
  <c r="D22" i="1" s="1"/>
  <c r="D23" i="1" s="1"/>
  <c r="C21" i="1"/>
  <c r="C22" i="1" s="1"/>
  <c r="C23" i="1" s="1"/>
  <c r="C14" i="1"/>
  <c r="C15" i="1" s="1"/>
  <c r="C8" i="1"/>
  <c r="F2" i="1"/>
  <c r="D36" i="1" l="1"/>
  <c r="C37" i="1"/>
  <c r="C38" i="1" s="1"/>
  <c r="C39" i="1"/>
  <c r="D37" i="1"/>
  <c r="D38" i="1" s="1"/>
</calcChain>
</file>

<file path=xl/sharedStrings.xml><?xml version="1.0" encoding="utf-8"?>
<sst xmlns="http://schemas.openxmlformats.org/spreadsheetml/2006/main" count="119" uniqueCount="92">
  <si>
    <t>merchandise replacement cost的组成部分</t>
  </si>
  <si>
    <t>公式</t>
  </si>
  <si>
    <t>situation 1</t>
  </si>
  <si>
    <t>被保险人从supplier购买stock的cost</t>
  </si>
  <si>
    <t>+</t>
  </si>
  <si>
    <t>trade discount/ allowance</t>
  </si>
  <si>
    <t>-</t>
  </si>
  <si>
    <t>incoming freight charge</t>
  </si>
  <si>
    <t>internal handling cost</t>
  </si>
  <si>
    <t>external handling cost</t>
  </si>
  <si>
    <t>insurance cost</t>
  </si>
  <si>
    <t>merchandise replacement cost</t>
  </si>
  <si>
    <t>merchandise replacement cost = 被保险人从supplier购买stock的cost - trade discount/ allowance + incoming freight charge + handling cost（被保险人premise上receiving/ tagging/ marking/ arranging good的cost，包括internal handling cost和external handling cost，但通常此项仅限external handling cost）</t>
  </si>
  <si>
    <t>item</t>
  </si>
  <si>
    <t>last physical inventory</t>
  </si>
  <si>
    <t>newly added inventory</t>
  </si>
  <si>
    <t>sold amount</t>
  </si>
  <si>
    <t>Amount that could have been sold</t>
  </si>
  <si>
    <t>Amount that could have been sold = last physical inventory + newly added inventory</t>
  </si>
  <si>
    <t>loss date的inventory amount (book value)</t>
  </si>
  <si>
    <t>loss date的inventory amount = Amount that could have been sold - sold amount</t>
  </si>
  <si>
    <t>revenue</t>
  </si>
  <si>
    <t>beginning inventory</t>
  </si>
  <si>
    <t>addition to inventory</t>
  </si>
  <si>
    <t>ending inventory</t>
  </si>
  <si>
    <t>Amount that could have been sold = beginning inventory + addition to inventory</t>
  </si>
  <si>
    <t>cost of goods sold</t>
  </si>
  <si>
    <t>cost of goods sold = Amount that could have been sold - ending inventory</t>
  </si>
  <si>
    <t>gross profit</t>
  </si>
  <si>
    <t>gross profit = revenue - cost of goods sold</t>
  </si>
  <si>
    <t>sales</t>
  </si>
  <si>
    <t>cost-to-sales ratio (CSR)</t>
  </si>
  <si>
    <t>cost-to-sales ratio (CSR) = cost of goods sold / sales</t>
  </si>
  <si>
    <t>Sale in which insured coinsures</t>
  </si>
  <si>
    <t>Coinsurance penalty%</t>
  </si>
  <si>
    <t>确定agreed full value</t>
  </si>
  <si>
    <t>保险公司支付的最高金额</t>
  </si>
  <si>
    <t>进行salvage sale，获得net proceed</t>
  </si>
  <si>
    <t>保险公司可获得的salvage</t>
  </si>
  <si>
    <t>被保险人可获得的salvage</t>
  </si>
  <si>
    <t>保险公司的net payment</t>
  </si>
  <si>
    <t>被保险人实际获得的payment</t>
  </si>
  <si>
    <t>被保险人的net loss</t>
  </si>
  <si>
    <t>Value Reporting Form（VRF）发生inaccurate report时的赔偿金额</t>
  </si>
  <si>
    <t>Reported value</t>
  </si>
  <si>
    <t>Actual value</t>
  </si>
  <si>
    <t>loss</t>
  </si>
  <si>
    <t>deductible</t>
  </si>
  <si>
    <t>did-should ratio</t>
  </si>
  <si>
    <t>did-should ratio = Reported value/ Actual value</t>
  </si>
  <si>
    <t>赔偿金额</t>
  </si>
  <si>
    <t>赔偿金额 = [(Reported value/ Actual value) * Loss] - Deductible</t>
  </si>
  <si>
    <t>situation1</t>
  </si>
  <si>
    <t>asset</t>
  </si>
  <si>
    <t>liability</t>
  </si>
  <si>
    <t>Owners’ Equity (net worth)</t>
  </si>
  <si>
    <t>Owners’ Equity (net worth) = Asset - Liability</t>
  </si>
  <si>
    <t>expense</t>
  </si>
  <si>
    <t>net income</t>
  </si>
  <si>
    <t>net income = revenue - expense</t>
  </si>
  <si>
    <t>sales (business revenue)</t>
  </si>
  <si>
    <t>gross profit = sales (business revenue) - cost of goods sold</t>
  </si>
  <si>
    <t>gross sales (business revenue/ net sales)</t>
  </si>
  <si>
    <t>office expense</t>
  </si>
  <si>
    <t>depreciation</t>
  </si>
  <si>
    <t>return and allowance</t>
  </si>
  <si>
    <t>advertising</t>
  </si>
  <si>
    <t>general operating expense (miscellaneous expense)</t>
  </si>
  <si>
    <t>gross profit margin</t>
  </si>
  <si>
    <t>gross profit margin = (sales - cost of goods sold) / sales</t>
  </si>
  <si>
    <t>net income = gross profit - general operating expense</t>
  </si>
  <si>
    <t>正常情况下的expected net income</t>
  </si>
  <si>
    <t>interruption period内的actually earned net income</t>
  </si>
  <si>
    <t>business income loss</t>
  </si>
  <si>
    <t>business income loss = 正常情况下的expected net income - interruption period内的actually earned net income</t>
  </si>
  <si>
    <t>应获得的earned net income</t>
  </si>
  <si>
    <t>continuing normal operating expense(含payroll)</t>
  </si>
  <si>
    <t>business income loss = 应获得的earned net income + continuing normal operating expense</t>
  </si>
  <si>
    <t>continuing expense</t>
  </si>
  <si>
    <t>business income</t>
  </si>
  <si>
    <t>business income owed amount = net income + continuing expense</t>
  </si>
  <si>
    <t>noncontinuing expense</t>
  </si>
  <si>
    <t>business income owed amount = gross profit - noncontinuing expense</t>
  </si>
  <si>
    <t>gross revenue lost</t>
  </si>
  <si>
    <t>business income owed amount = gross revenue lost - noncontinuing expense</t>
  </si>
  <si>
    <t>situation 2</t>
  </si>
  <si>
    <t>situation 3</t>
  </si>
  <si>
    <t>Replacement cost（RC）</t>
  </si>
  <si>
    <t>coinsurance%</t>
  </si>
  <si>
    <t>购买的insurance amount</t>
  </si>
  <si>
    <t>不满足coinsurance要求时的赔款</t>
  </si>
  <si>
    <t>不满足coinsurance要求时的赔款 = [购买的insurance amount/ (coinsurance% * RC)] *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</si>
</sst>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Body Font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Body Font"/>
      <charset val="134"/>
    </font>
    <font>
      <sz val="12"/>
      <color theme="1"/>
      <name val="Body Font"/>
      <charset val="134"/>
    </font>
    <font>
      <sz val="9"/>
      <name val="Body Font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1" applyFont="1"/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9" fontId="1" fillId="0" borderId="0" xfId="0" applyNumberFormat="1" applyFont="1"/>
    <xf numFmtId="0" fontId="3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28" zoomScale="115" zoomScaleNormal="115" workbookViewId="0">
      <selection activeCell="D44" sqref="D44"/>
    </sheetView>
  </sheetViews>
  <sheetFormatPr defaultColWidth="8.875" defaultRowHeight="14.25"/>
  <cols>
    <col min="1" max="1" width="39.625" customWidth="1"/>
    <col min="2" max="2" width="6.875" customWidth="1"/>
  </cols>
  <sheetData>
    <row r="1" spans="1:6" ht="15">
      <c r="A1" s="2" t="s">
        <v>0</v>
      </c>
      <c r="B1" s="2" t="s">
        <v>1</v>
      </c>
      <c r="C1" s="2" t="s">
        <v>2</v>
      </c>
    </row>
    <row r="2" spans="1:6" ht="15">
      <c r="A2" s="1" t="s">
        <v>3</v>
      </c>
      <c r="B2" s="1" t="s">
        <v>4</v>
      </c>
      <c r="C2" s="1"/>
      <c r="F2">
        <f>75-28</f>
        <v>47</v>
      </c>
    </row>
    <row r="3" spans="1:6" ht="15">
      <c r="A3" s="1" t="s">
        <v>5</v>
      </c>
      <c r="B3" s="1" t="s">
        <v>6</v>
      </c>
      <c r="C3" s="1"/>
    </row>
    <row r="4" spans="1:6" ht="15">
      <c r="A4" s="1" t="s">
        <v>7</v>
      </c>
      <c r="B4" s="1" t="s">
        <v>4</v>
      </c>
      <c r="C4" s="1"/>
    </row>
    <row r="5" spans="1:6" ht="15">
      <c r="A5" s="1" t="s">
        <v>8</v>
      </c>
      <c r="B5" s="1">
        <v>0</v>
      </c>
      <c r="C5" s="1"/>
    </row>
    <row r="6" spans="1:6" ht="15">
      <c r="A6" s="1" t="s">
        <v>9</v>
      </c>
      <c r="B6" s="1" t="s">
        <v>4</v>
      </c>
      <c r="C6" s="1"/>
    </row>
    <row r="7" spans="1:6" ht="15">
      <c r="A7" s="1" t="s">
        <v>10</v>
      </c>
      <c r="B7" s="1">
        <v>0</v>
      </c>
      <c r="C7" s="1"/>
    </row>
    <row r="8" spans="1:6" ht="15">
      <c r="A8" s="2" t="s">
        <v>11</v>
      </c>
      <c r="B8" s="2" t="s">
        <v>12</v>
      </c>
      <c r="C8" s="2">
        <f>C2+C4+C6-C3</f>
        <v>0</v>
      </c>
    </row>
    <row r="9" spans="1:6" ht="15">
      <c r="A9" s="4"/>
      <c r="B9" s="4"/>
      <c r="C9" s="4"/>
    </row>
    <row r="10" spans="1:6" ht="15">
      <c r="A10" s="2" t="s">
        <v>13</v>
      </c>
      <c r="B10" s="2" t="s">
        <v>1</v>
      </c>
      <c r="C10" s="2" t="s">
        <v>2</v>
      </c>
    </row>
    <row r="11" spans="1:6" ht="15">
      <c r="A11" s="1" t="s">
        <v>14</v>
      </c>
      <c r="B11" s="1"/>
      <c r="C11" s="1"/>
    </row>
    <row r="12" spans="1:6" ht="15">
      <c r="A12" s="1" t="s">
        <v>15</v>
      </c>
      <c r="B12" s="1"/>
      <c r="C12" s="1"/>
    </row>
    <row r="13" spans="1:6" ht="15">
      <c r="A13" s="1" t="s">
        <v>16</v>
      </c>
      <c r="B13" s="1"/>
      <c r="C13" s="1"/>
    </row>
    <row r="14" spans="1:6" ht="15">
      <c r="A14" s="2" t="s">
        <v>17</v>
      </c>
      <c r="B14" s="2" t="s">
        <v>18</v>
      </c>
      <c r="C14" s="2">
        <f>C11+C12</f>
        <v>0</v>
      </c>
    </row>
    <row r="15" spans="1:6" ht="15">
      <c r="A15" s="2" t="s">
        <v>19</v>
      </c>
      <c r="B15" s="2" t="s">
        <v>20</v>
      </c>
      <c r="C15" s="2">
        <f>C14-C13</f>
        <v>0</v>
      </c>
    </row>
    <row r="16" spans="1:6" ht="15">
      <c r="A16" s="4"/>
      <c r="B16" s="4"/>
      <c r="C16" s="4"/>
    </row>
    <row r="17" spans="1:5" ht="15">
      <c r="A17" s="1" t="s">
        <v>21</v>
      </c>
      <c r="B17" s="1"/>
      <c r="C17" s="1"/>
      <c r="D17" s="1">
        <v>76</v>
      </c>
    </row>
    <row r="18" spans="1:5" ht="15">
      <c r="A18" s="1" t="s">
        <v>22</v>
      </c>
      <c r="B18" s="1"/>
      <c r="C18" s="1">
        <v>50</v>
      </c>
      <c r="D18" s="1"/>
    </row>
    <row r="19" spans="1:5" ht="15">
      <c r="A19" s="1" t="s">
        <v>23</v>
      </c>
      <c r="B19" s="1"/>
      <c r="C19" s="1">
        <v>25</v>
      </c>
      <c r="D19" s="1"/>
    </row>
    <row r="20" spans="1:5" ht="15">
      <c r="A20" s="1" t="s">
        <v>24</v>
      </c>
      <c r="B20" s="1"/>
      <c r="C20" s="1">
        <v>28</v>
      </c>
      <c r="D20" s="1"/>
    </row>
    <row r="21" spans="1:5" ht="15">
      <c r="A21" s="2" t="s">
        <v>17</v>
      </c>
      <c r="B21" s="2" t="s">
        <v>25</v>
      </c>
      <c r="C21" s="2">
        <f>C18+C19</f>
        <v>75</v>
      </c>
      <c r="D21" s="2">
        <f>D18+D19</f>
        <v>0</v>
      </c>
    </row>
    <row r="22" spans="1:5" ht="15">
      <c r="A22" s="2" t="s">
        <v>26</v>
      </c>
      <c r="B22" s="2" t="s">
        <v>27</v>
      </c>
      <c r="C22" s="2">
        <f>C21-C20</f>
        <v>47</v>
      </c>
      <c r="D22" s="2">
        <f>D21-D20</f>
        <v>0</v>
      </c>
    </row>
    <row r="23" spans="1:5" ht="15">
      <c r="A23" s="2" t="s">
        <v>28</v>
      </c>
      <c r="B23" s="2" t="s">
        <v>29</v>
      </c>
      <c r="C23" s="2">
        <f>C17-C22</f>
        <v>-47</v>
      </c>
      <c r="D23" s="2">
        <f>D17-D22</f>
        <v>76</v>
      </c>
    </row>
    <row r="24" spans="1:5" ht="15">
      <c r="A24" s="4"/>
      <c r="B24" s="4"/>
      <c r="C24" s="4"/>
    </row>
    <row r="25" spans="1:5" ht="15">
      <c r="A25" s="1" t="s">
        <v>26</v>
      </c>
      <c r="B25" s="1"/>
      <c r="C25" s="1"/>
    </row>
    <row r="26" spans="1:5" ht="15">
      <c r="A26" s="1" t="s">
        <v>30</v>
      </c>
      <c r="B26" s="1"/>
      <c r="C26" s="1"/>
    </row>
    <row r="27" spans="1:5" ht="15">
      <c r="A27" s="2" t="s">
        <v>31</v>
      </c>
      <c r="B27" s="2" t="s">
        <v>32</v>
      </c>
      <c r="C27" s="2" t="e">
        <f>C25/C26</f>
        <v>#DIV/0!</v>
      </c>
    </row>
    <row r="28" spans="1:5" ht="15">
      <c r="A28" s="4"/>
      <c r="B28" s="4"/>
      <c r="C28" s="4"/>
    </row>
    <row r="29" spans="1:5" ht="15">
      <c r="A29" s="12" t="s">
        <v>33</v>
      </c>
      <c r="B29" s="13"/>
      <c r="C29" s="14" t="s">
        <v>6</v>
      </c>
      <c r="D29" s="14" t="s">
        <v>6</v>
      </c>
    </row>
    <row r="30" spans="1:5" ht="15">
      <c r="A30" s="1" t="s">
        <v>34</v>
      </c>
      <c r="B30" s="1"/>
      <c r="C30" s="15">
        <v>0.25</v>
      </c>
      <c r="D30" s="15">
        <v>0.25</v>
      </c>
    </row>
    <row r="31" spans="1:5" ht="15">
      <c r="A31" s="1" t="s">
        <v>35</v>
      </c>
      <c r="B31" s="1"/>
      <c r="C31" s="1">
        <v>200</v>
      </c>
      <c r="D31" s="1">
        <v>100</v>
      </c>
    </row>
    <row r="32" spans="1:5" ht="15">
      <c r="A32" s="2" t="s">
        <v>36</v>
      </c>
      <c r="B32" s="2"/>
      <c r="C32" s="2">
        <f>C31*(1-C30)</f>
        <v>150</v>
      </c>
      <c r="D32" s="2">
        <f>D31*(1-D30)</f>
        <v>75</v>
      </c>
      <c r="E32" s="16"/>
    </row>
    <row r="33" spans="1:10" ht="15">
      <c r="A33" s="1" t="s">
        <v>37</v>
      </c>
      <c r="B33" s="1"/>
      <c r="C33" s="1">
        <v>70</v>
      </c>
      <c r="D33" s="1">
        <v>35</v>
      </c>
    </row>
    <row r="34" spans="1:10" ht="15">
      <c r="A34" s="2" t="s">
        <v>38</v>
      </c>
      <c r="B34" s="2"/>
      <c r="C34" s="2">
        <f>C33*(1-C30)</f>
        <v>52.5</v>
      </c>
      <c r="D34" s="2">
        <f>D33*(1-D30)</f>
        <v>26.25</v>
      </c>
      <c r="E34" s="16"/>
    </row>
    <row r="35" spans="1:10" ht="15">
      <c r="A35" s="2" t="s">
        <v>39</v>
      </c>
      <c r="B35" s="2"/>
      <c r="C35" s="2">
        <f>C33*C30</f>
        <v>17.5</v>
      </c>
      <c r="D35" s="2">
        <f>D33*D30</f>
        <v>8.75</v>
      </c>
      <c r="E35" s="16"/>
    </row>
    <row r="36" spans="1:10" ht="15">
      <c r="A36" s="2" t="s">
        <v>40</v>
      </c>
      <c r="B36" s="2"/>
      <c r="C36" s="2">
        <f>C32-C34</f>
        <v>97.5</v>
      </c>
      <c r="D36" s="2">
        <f>D32-D34</f>
        <v>48.75</v>
      </c>
      <c r="E36" s="16"/>
    </row>
    <row r="37" spans="1:10" ht="15">
      <c r="A37" s="2" t="s">
        <v>41</v>
      </c>
      <c r="B37" s="2"/>
      <c r="C37" s="2">
        <f>C32+C35</f>
        <v>167.5</v>
      </c>
      <c r="D37" s="2">
        <f>D32+D35</f>
        <v>83.75</v>
      </c>
      <c r="E37" s="16"/>
    </row>
    <row r="38" spans="1:10" ht="15">
      <c r="A38" s="2" t="s">
        <v>42</v>
      </c>
      <c r="B38" s="2"/>
      <c r="C38" s="2">
        <f>C31-C37</f>
        <v>32.5</v>
      </c>
      <c r="D38" s="2">
        <f>D31-D37</f>
        <v>16.25</v>
      </c>
      <c r="E38" s="16"/>
    </row>
    <row r="39" spans="1:10" ht="15">
      <c r="A39" s="2" t="s">
        <v>42</v>
      </c>
      <c r="B39" s="2"/>
      <c r="C39" s="2">
        <f>C31-C32-C35</f>
        <v>32.5</v>
      </c>
      <c r="D39" s="2">
        <f>D31-D32-D35</f>
        <v>16.25</v>
      </c>
    </row>
    <row r="40" spans="1:10" ht="15">
      <c r="A40" s="4"/>
      <c r="B40" s="4"/>
      <c r="C40" s="4"/>
    </row>
    <row r="41" spans="1:10" ht="15">
      <c r="A41" s="2" t="s">
        <v>43</v>
      </c>
      <c r="B41" s="1"/>
      <c r="C41" s="1"/>
      <c r="D41" s="1"/>
      <c r="E41" s="1"/>
      <c r="F41" s="1"/>
      <c r="G41" s="1"/>
      <c r="H41" s="1"/>
      <c r="I41" s="1"/>
      <c r="J41" s="1"/>
    </row>
    <row r="42" spans="1:10" ht="15">
      <c r="A42" s="1" t="s">
        <v>44</v>
      </c>
      <c r="B42" s="1"/>
      <c r="C42" s="1">
        <v>400</v>
      </c>
      <c r="D42" s="1">
        <v>400</v>
      </c>
      <c r="E42" s="1"/>
      <c r="F42" s="1"/>
      <c r="G42" s="1"/>
      <c r="H42" s="1"/>
      <c r="I42" s="1"/>
      <c r="J42" s="1"/>
    </row>
    <row r="43" spans="1:10" ht="15">
      <c r="A43" s="1" t="s">
        <v>45</v>
      </c>
      <c r="B43" s="1"/>
      <c r="C43" s="1">
        <v>500</v>
      </c>
      <c r="D43" s="1">
        <v>400</v>
      </c>
      <c r="E43" s="1"/>
      <c r="F43" s="1"/>
      <c r="G43" s="1"/>
      <c r="H43" s="1"/>
      <c r="I43" s="1"/>
      <c r="J43" s="1"/>
    </row>
    <row r="44" spans="1:10" ht="15">
      <c r="A44" s="1" t="s">
        <v>46</v>
      </c>
      <c r="B44" s="1"/>
      <c r="C44" s="1">
        <v>700</v>
      </c>
      <c r="D44" s="1">
        <v>500</v>
      </c>
      <c r="E44" s="1"/>
      <c r="F44" s="1"/>
      <c r="G44" s="1"/>
      <c r="H44" s="1"/>
      <c r="I44" s="1"/>
      <c r="J44" s="1"/>
    </row>
    <row r="45" spans="1:10" ht="15">
      <c r="A45" s="1" t="s">
        <v>47</v>
      </c>
      <c r="B45" s="1"/>
      <c r="C45" s="1">
        <v>1</v>
      </c>
      <c r="D45" s="1">
        <v>1</v>
      </c>
      <c r="E45" s="1"/>
      <c r="F45" s="1"/>
      <c r="G45" s="1"/>
      <c r="H45" s="1"/>
      <c r="I45" s="1"/>
      <c r="J45" s="1"/>
    </row>
    <row r="46" spans="1:10" ht="15">
      <c r="A46" s="2" t="s">
        <v>48</v>
      </c>
      <c r="B46" s="2" t="s">
        <v>49</v>
      </c>
      <c r="C46" s="2">
        <f>C42/C43</f>
        <v>0.8</v>
      </c>
      <c r="D46" s="2">
        <f>D42/D43</f>
        <v>1</v>
      </c>
      <c r="E46" s="1"/>
      <c r="F46" s="1"/>
      <c r="G46" s="1"/>
      <c r="H46" s="1"/>
      <c r="I46" s="1"/>
      <c r="J46" s="1"/>
    </row>
    <row r="47" spans="1:10" ht="15">
      <c r="A47" s="2" t="s">
        <v>50</v>
      </c>
      <c r="B47" s="2" t="s">
        <v>51</v>
      </c>
      <c r="C47" s="2">
        <f>C46*C44-C45</f>
        <v>559</v>
      </c>
      <c r="D47" s="2">
        <f>D46*D44-D45</f>
        <v>499</v>
      </c>
      <c r="E47" s="1"/>
      <c r="F47" s="1"/>
      <c r="G47" s="1"/>
      <c r="H47" s="1"/>
      <c r="I47" s="1"/>
      <c r="J47" s="1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E32" sqref="E32"/>
    </sheetView>
  </sheetViews>
  <sheetFormatPr defaultColWidth="9" defaultRowHeight="12.75"/>
  <cols>
    <col min="1" max="1" width="25.625" style="5" customWidth="1"/>
    <col min="2" max="2" width="5.625" style="5" customWidth="1"/>
    <col min="3" max="16384" width="9" style="5"/>
  </cols>
  <sheetData>
    <row r="1" spans="1:4">
      <c r="A1" s="6" t="s">
        <v>13</v>
      </c>
      <c r="B1" s="6" t="s">
        <v>1</v>
      </c>
      <c r="C1" s="6" t="s">
        <v>52</v>
      </c>
    </row>
    <row r="2" spans="1:4">
      <c r="A2" s="5" t="s">
        <v>53</v>
      </c>
      <c r="C2" s="7"/>
    </row>
    <row r="3" spans="1:4">
      <c r="A3" s="5" t="s">
        <v>54</v>
      </c>
      <c r="C3" s="7"/>
    </row>
    <row r="4" spans="1:4">
      <c r="A4" s="6" t="s">
        <v>55</v>
      </c>
      <c r="B4" s="6" t="s">
        <v>56</v>
      </c>
      <c r="C4" s="8">
        <f>C2-C3</f>
        <v>0</v>
      </c>
    </row>
    <row r="5" spans="1:4">
      <c r="A5" s="9"/>
      <c r="B5" s="9"/>
      <c r="C5" s="10"/>
    </row>
    <row r="6" spans="1:4">
      <c r="A6" s="5" t="s">
        <v>21</v>
      </c>
      <c r="B6" s="6"/>
      <c r="C6" s="8"/>
    </row>
    <row r="7" spans="1:4">
      <c r="A7" s="5" t="s">
        <v>57</v>
      </c>
      <c r="B7" s="6"/>
      <c r="C7" s="8"/>
    </row>
    <row r="8" spans="1:4">
      <c r="A8" s="6" t="s">
        <v>58</v>
      </c>
      <c r="B8" s="6" t="s">
        <v>59</v>
      </c>
      <c r="C8" s="8">
        <f>C6-C7</f>
        <v>0</v>
      </c>
    </row>
    <row r="9" spans="1:4">
      <c r="A9" s="9"/>
      <c r="B9" s="9"/>
      <c r="C9" s="10"/>
    </row>
    <row r="10" spans="1:4">
      <c r="A10" s="5" t="s">
        <v>60</v>
      </c>
      <c r="B10" s="6"/>
      <c r="C10" s="8"/>
    </row>
    <row r="11" spans="1:4">
      <c r="A11" s="5" t="s">
        <v>26</v>
      </c>
      <c r="C11" s="7"/>
    </row>
    <row r="12" spans="1:4">
      <c r="A12" s="6" t="s">
        <v>28</v>
      </c>
      <c r="B12" s="6" t="s">
        <v>61</v>
      </c>
      <c r="C12" s="8">
        <f>C10-C11</f>
        <v>0</v>
      </c>
    </row>
    <row r="13" spans="1:4">
      <c r="A13" s="9"/>
      <c r="B13" s="9"/>
      <c r="C13" s="10"/>
    </row>
    <row r="14" spans="1:4">
      <c r="A14" s="5" t="s">
        <v>62</v>
      </c>
      <c r="C14" s="7">
        <v>200</v>
      </c>
      <c r="D14" s="7"/>
    </row>
    <row r="15" spans="1:4">
      <c r="A15" s="5" t="s">
        <v>26</v>
      </c>
      <c r="C15" s="7">
        <v>130</v>
      </c>
      <c r="D15" s="7"/>
    </row>
    <row r="16" spans="1:4">
      <c r="A16" s="5" t="s">
        <v>63</v>
      </c>
      <c r="C16" s="7">
        <v>38.5</v>
      </c>
      <c r="D16" s="7"/>
    </row>
    <row r="17" spans="1:4">
      <c r="A17" s="5" t="s">
        <v>64</v>
      </c>
      <c r="C17" s="7">
        <v>0</v>
      </c>
      <c r="D17" s="7"/>
    </row>
    <row r="18" spans="1:4">
      <c r="A18" s="5" t="s">
        <v>65</v>
      </c>
      <c r="C18" s="7">
        <v>3</v>
      </c>
      <c r="D18" s="7"/>
    </row>
    <row r="19" spans="1:4">
      <c r="A19" s="5" t="s">
        <v>66</v>
      </c>
      <c r="C19" s="7"/>
      <c r="D19" s="7"/>
    </row>
    <row r="20" spans="1:4" ht="25.5">
      <c r="A20" s="11" t="s">
        <v>67</v>
      </c>
      <c r="C20" s="8">
        <f>SUM(C16:C19)</f>
        <v>41.5</v>
      </c>
      <c r="D20" s="8">
        <f>SUM(D16:D19)</f>
        <v>0</v>
      </c>
    </row>
    <row r="21" spans="1:4">
      <c r="A21" s="6" t="s">
        <v>28</v>
      </c>
      <c r="B21" s="6" t="s">
        <v>61</v>
      </c>
      <c r="C21" s="8">
        <f>C14-C15</f>
        <v>70</v>
      </c>
      <c r="D21" s="8">
        <f>D14-D15</f>
        <v>0</v>
      </c>
    </row>
    <row r="22" spans="1:4">
      <c r="A22" s="6" t="s">
        <v>68</v>
      </c>
      <c r="B22" s="6" t="s">
        <v>69</v>
      </c>
      <c r="C22" s="8">
        <f>(C14-C15)/C14</f>
        <v>0.35</v>
      </c>
      <c r="D22" s="8" t="e">
        <f>(D14-D15)/D14</f>
        <v>#DIV/0!</v>
      </c>
    </row>
    <row r="23" spans="1:4">
      <c r="A23" s="6" t="s">
        <v>58</v>
      </c>
      <c r="B23" s="6" t="s">
        <v>70</v>
      </c>
      <c r="C23" s="8">
        <f>C21-C20</f>
        <v>28.5</v>
      </c>
      <c r="D23" s="8">
        <f>D21-D20</f>
        <v>0</v>
      </c>
    </row>
    <row r="24" spans="1:4">
      <c r="A24" s="9"/>
      <c r="B24" s="9"/>
      <c r="C24" s="10"/>
    </row>
    <row r="25" spans="1:4">
      <c r="A25" s="5" t="s">
        <v>71</v>
      </c>
    </row>
    <row r="26" spans="1:4">
      <c r="A26" s="5" t="s">
        <v>72</v>
      </c>
    </row>
    <row r="27" spans="1:4">
      <c r="A27" s="6" t="s">
        <v>73</v>
      </c>
      <c r="B27" s="6" t="s">
        <v>74</v>
      </c>
      <c r="C27" s="6">
        <f>C25-C26</f>
        <v>0</v>
      </c>
    </row>
    <row r="28" spans="1:4">
      <c r="A28" s="9"/>
      <c r="B28" s="9"/>
      <c r="C28" s="10"/>
    </row>
    <row r="29" spans="1:4">
      <c r="A29" s="5" t="s">
        <v>75</v>
      </c>
      <c r="B29" s="6"/>
      <c r="C29" s="6"/>
    </row>
    <row r="30" spans="1:4">
      <c r="A30" s="5" t="s">
        <v>76</v>
      </c>
      <c r="B30" s="6"/>
      <c r="C30" s="6"/>
    </row>
    <row r="31" spans="1:4">
      <c r="A31" s="6" t="s">
        <v>73</v>
      </c>
      <c r="B31" s="6" t="s">
        <v>77</v>
      </c>
      <c r="C31" s="6">
        <f>C29+C30</f>
        <v>0</v>
      </c>
    </row>
    <row r="32" spans="1:4">
      <c r="A32" s="9"/>
      <c r="B32" s="9"/>
      <c r="C32" s="10"/>
    </row>
    <row r="33" spans="1:3">
      <c r="A33" s="5" t="s">
        <v>58</v>
      </c>
    </row>
    <row r="34" spans="1:3">
      <c r="A34" s="5" t="s">
        <v>78</v>
      </c>
    </row>
    <row r="35" spans="1:3">
      <c r="A35" s="6" t="s">
        <v>79</v>
      </c>
      <c r="B35" s="6" t="s">
        <v>80</v>
      </c>
      <c r="C35" s="5">
        <f>C33+C34</f>
        <v>0</v>
      </c>
    </row>
    <row r="36" spans="1:3">
      <c r="A36" s="5" t="s">
        <v>28</v>
      </c>
    </row>
    <row r="37" spans="1:3">
      <c r="A37" s="5" t="s">
        <v>81</v>
      </c>
    </row>
    <row r="38" spans="1:3">
      <c r="A38" s="6" t="s">
        <v>79</v>
      </c>
      <c r="B38" s="6" t="s">
        <v>82</v>
      </c>
      <c r="C38" s="5">
        <f>C36-C37</f>
        <v>0</v>
      </c>
    </row>
    <row r="39" spans="1:3">
      <c r="A39" s="5" t="s">
        <v>83</v>
      </c>
      <c r="C39" s="5">
        <v>400</v>
      </c>
    </row>
    <row r="40" spans="1:3">
      <c r="A40" s="5" t="s">
        <v>81</v>
      </c>
      <c r="C40" s="5">
        <v>100</v>
      </c>
    </row>
    <row r="41" spans="1:3">
      <c r="A41" s="6" t="s">
        <v>79</v>
      </c>
      <c r="B41" s="6" t="s">
        <v>84</v>
      </c>
      <c r="C41" s="5">
        <f>C39-C40</f>
        <v>300</v>
      </c>
    </row>
    <row r="44" spans="1:3">
      <c r="A44" s="6"/>
      <c r="B44" s="6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5" sqref="D15"/>
    </sheetView>
  </sheetViews>
  <sheetFormatPr defaultColWidth="9" defaultRowHeight="12.75"/>
  <cols>
    <col min="1" max="1" width="25.625" style="1" customWidth="1"/>
    <col min="2" max="2" width="4.375" style="1" customWidth="1"/>
    <col min="3" max="16384" width="9" style="1"/>
  </cols>
  <sheetData>
    <row r="1" spans="1:9">
      <c r="B1" s="2" t="s">
        <v>1</v>
      </c>
      <c r="C1" s="2" t="s">
        <v>2</v>
      </c>
      <c r="D1" s="2" t="s">
        <v>85</v>
      </c>
      <c r="E1" s="2" t="s">
        <v>86</v>
      </c>
    </row>
    <row r="2" spans="1:9">
      <c r="A2" s="1" t="s">
        <v>87</v>
      </c>
      <c r="C2" s="1">
        <v>120</v>
      </c>
      <c r="D2" s="1">
        <v>120</v>
      </c>
    </row>
    <row r="3" spans="1:9">
      <c r="A3" s="1" t="s">
        <v>88</v>
      </c>
      <c r="C3" s="3">
        <v>0.8</v>
      </c>
      <c r="D3" s="3">
        <v>0.8</v>
      </c>
      <c r="E3" s="3"/>
    </row>
    <row r="4" spans="1:9">
      <c r="A4" s="1" t="s">
        <v>89</v>
      </c>
      <c r="C4" s="1">
        <v>80</v>
      </c>
      <c r="D4" s="1">
        <v>80</v>
      </c>
    </row>
    <row r="5" spans="1:9">
      <c r="A5" s="1" t="s">
        <v>46</v>
      </c>
      <c r="C5" s="1">
        <v>36</v>
      </c>
      <c r="D5" s="1">
        <v>36</v>
      </c>
    </row>
    <row r="6" spans="1:9">
      <c r="A6" s="2" t="s">
        <v>90</v>
      </c>
      <c r="B6" s="2" t="s">
        <v>91</v>
      </c>
      <c r="C6" s="2">
        <f>(C4/(C3*C2))*C5</f>
        <v>30</v>
      </c>
      <c r="D6" s="2">
        <f>(D4/(D3*D2))*D5</f>
        <v>30</v>
      </c>
      <c r="E6" s="2" t="e">
        <f>(E4/(E3*E2))*E5</f>
        <v>#DIV/0!</v>
      </c>
    </row>
    <row r="7" spans="1:9">
      <c r="A7" s="4"/>
      <c r="B7" s="4"/>
      <c r="C7" s="4"/>
      <c r="D7" s="4"/>
      <c r="E7" s="4"/>
    </row>
    <row r="8" spans="1:9">
      <c r="I8" s="1">
        <f>175/250</f>
        <v>0.7</v>
      </c>
    </row>
    <row r="17" spans="3:3">
      <c r="C17" s="1">
        <f>30/60*18</f>
        <v>9</v>
      </c>
    </row>
  </sheetData>
  <phoneticPr fontId="5" type="noConversion"/>
  <pageMargins left="0.69930555555555596" right="0.69930555555555596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merchandise claim</vt:lpstr>
      <vt:lpstr>BI EE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2020-08-07T20:56:00Z</dcterms:created>
  <dcterms:modified xsi:type="dcterms:W3CDTF">2020-08-21T16:17:43Z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2052-...</vt:lpwstr>
  </property>
</Properties>
</file>