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zoeys\Documents\Thesis\Census_Data\"/>
    </mc:Choice>
  </mc:AlternateContent>
  <xr:revisionPtr revIDLastSave="0" documentId="13_ncr:1_{96765279-67D2-43C0-948B-BFC24A1970C8}" xr6:coauthVersionLast="47" xr6:coauthVersionMax="47" xr10:uidLastSave="{00000000-0000-0000-0000-000000000000}"/>
  <bookViews>
    <workbookView xWindow="-21855" yWindow="-15" windowWidth="20460" windowHeight="10770" firstSheet="3" activeTab="13" xr2:uid="{45B1E735-B891-4A31-A93D-AC75CF936E9B}"/>
  </bookViews>
  <sheets>
    <sheet name="GeoID_2010to2019" sheetId="1" r:id="rId1"/>
    <sheet name="GeoID_2020to2021" sheetId="14" r:id="rId2"/>
    <sheet name="2010" sheetId="2" r:id="rId3"/>
    <sheet name="2011" sheetId="3" r:id="rId4"/>
    <sheet name="2012" sheetId="4" r:id="rId5"/>
    <sheet name="2013" sheetId="5" r:id="rId6"/>
    <sheet name="2014" sheetId="6" r:id="rId7"/>
    <sheet name="2015" sheetId="7" r:id="rId8"/>
    <sheet name="2016" sheetId="8" r:id="rId9"/>
    <sheet name="2017" sheetId="9" r:id="rId10"/>
    <sheet name="2018" sheetId="10" r:id="rId11"/>
    <sheet name="2019" sheetId="11" r:id="rId12"/>
    <sheet name="2020" sheetId="12" r:id="rId13"/>
    <sheet name="2021" sheetId="13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2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2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2" i="2"/>
  <c r="E8" i="13"/>
  <c r="E10" i="13"/>
  <c r="E16" i="13"/>
  <c r="E18" i="13"/>
  <c r="E24" i="13"/>
  <c r="E26" i="13"/>
  <c r="E32" i="13"/>
  <c r="E34" i="13"/>
  <c r="E40" i="13"/>
  <c r="E42" i="13"/>
  <c r="E48" i="13"/>
  <c r="E50" i="13"/>
  <c r="E56" i="13"/>
  <c r="E58" i="13"/>
  <c r="E64" i="13"/>
  <c r="E66" i="13"/>
  <c r="E7" i="12"/>
  <c r="E15" i="12"/>
  <c r="E23" i="12"/>
  <c r="E31" i="12"/>
  <c r="E39" i="12"/>
  <c r="E47" i="12"/>
  <c r="E55" i="12"/>
  <c r="E63" i="12"/>
  <c r="E3" i="11"/>
  <c r="E4" i="11"/>
  <c r="E9" i="11"/>
  <c r="E10" i="11"/>
  <c r="E11" i="11"/>
  <c r="E12" i="11"/>
  <c r="E17" i="11"/>
  <c r="E18" i="11"/>
  <c r="E19" i="11"/>
  <c r="E20" i="11"/>
  <c r="E25" i="11"/>
  <c r="E26" i="11"/>
  <c r="E27" i="11"/>
  <c r="E28" i="11"/>
  <c r="E33" i="11"/>
  <c r="E34" i="11"/>
  <c r="E35" i="11"/>
  <c r="E36" i="11"/>
  <c r="E41" i="11"/>
  <c r="E42" i="11"/>
  <c r="E43" i="11"/>
  <c r="E44" i="11"/>
  <c r="E49" i="11"/>
  <c r="E50" i="11"/>
  <c r="E51" i="11"/>
  <c r="E52" i="11"/>
  <c r="E57" i="11"/>
  <c r="E58" i="11"/>
  <c r="E59" i="11"/>
  <c r="E60" i="11"/>
  <c r="E4" i="10"/>
  <c r="E8" i="10"/>
  <c r="E12" i="10"/>
  <c r="E16" i="10"/>
  <c r="E20" i="10"/>
  <c r="E24" i="10"/>
  <c r="E28" i="10"/>
  <c r="E32" i="10"/>
  <c r="E36" i="10"/>
  <c r="E40" i="10"/>
  <c r="E44" i="10"/>
  <c r="E48" i="10"/>
  <c r="E52" i="10"/>
  <c r="E56" i="10"/>
  <c r="E60" i="10"/>
  <c r="E2" i="10"/>
  <c r="E3" i="9"/>
  <c r="E4" i="9"/>
  <c r="E9" i="9"/>
  <c r="E10" i="9"/>
  <c r="E11" i="9"/>
  <c r="E12" i="9"/>
  <c r="E17" i="9"/>
  <c r="E18" i="9"/>
  <c r="E19" i="9"/>
  <c r="E20" i="9"/>
  <c r="E25" i="9"/>
  <c r="E26" i="9"/>
  <c r="E27" i="9"/>
  <c r="E28" i="9"/>
  <c r="E33" i="9"/>
  <c r="E34" i="9"/>
  <c r="E35" i="9"/>
  <c r="E36" i="9"/>
  <c r="E41" i="9"/>
  <c r="E42" i="9"/>
  <c r="E43" i="9"/>
  <c r="E44" i="9"/>
  <c r="E49" i="9"/>
  <c r="E50" i="9"/>
  <c r="E51" i="9"/>
  <c r="E52" i="9"/>
  <c r="E57" i="9"/>
  <c r="E58" i="9"/>
  <c r="E59" i="9"/>
  <c r="E60" i="9"/>
  <c r="E5" i="8"/>
  <c r="E6" i="8"/>
  <c r="E7" i="8"/>
  <c r="E13" i="8"/>
  <c r="E14" i="8"/>
  <c r="E15" i="8"/>
  <c r="E21" i="8"/>
  <c r="E22" i="8"/>
  <c r="E23" i="8"/>
  <c r="E29" i="8"/>
  <c r="E30" i="8"/>
  <c r="E31" i="8"/>
  <c r="E37" i="8"/>
  <c r="E38" i="8"/>
  <c r="E39" i="8"/>
  <c r="E45" i="8"/>
  <c r="E46" i="8"/>
  <c r="E47" i="8"/>
  <c r="E53" i="8"/>
  <c r="E54" i="8"/>
  <c r="E55" i="8"/>
  <c r="E61" i="8"/>
  <c r="E4" i="7"/>
  <c r="E8" i="7"/>
  <c r="E9" i="7"/>
  <c r="E12" i="7"/>
  <c r="E16" i="7"/>
  <c r="E17" i="7"/>
  <c r="E20" i="7"/>
  <c r="E24" i="7"/>
  <c r="E25" i="7"/>
  <c r="E28" i="7"/>
  <c r="E32" i="7"/>
  <c r="E33" i="7"/>
  <c r="E36" i="7"/>
  <c r="E40" i="7"/>
  <c r="E41" i="7"/>
  <c r="E44" i="7"/>
  <c r="E48" i="7"/>
  <c r="E49" i="7"/>
  <c r="E52" i="7"/>
  <c r="E56" i="7"/>
  <c r="E57" i="7"/>
  <c r="E60" i="7"/>
  <c r="E4" i="6"/>
  <c r="E5" i="6"/>
  <c r="E8" i="6"/>
  <c r="E12" i="6"/>
  <c r="E13" i="6"/>
  <c r="E16" i="6"/>
  <c r="E20" i="6"/>
  <c r="E21" i="6"/>
  <c r="E24" i="6"/>
  <c r="E28" i="6"/>
  <c r="E29" i="6"/>
  <c r="E32" i="6"/>
  <c r="E36" i="6"/>
  <c r="E37" i="6"/>
  <c r="E40" i="6"/>
  <c r="E44" i="6"/>
  <c r="E45" i="6"/>
  <c r="E48" i="6"/>
  <c r="E52" i="6"/>
  <c r="E53" i="6"/>
  <c r="E56" i="6"/>
  <c r="E60" i="6"/>
  <c r="E61" i="6"/>
  <c r="E2" i="6"/>
  <c r="E4" i="5"/>
  <c r="E8" i="5"/>
  <c r="E9" i="5"/>
  <c r="E12" i="5"/>
  <c r="E16" i="5"/>
  <c r="E17" i="5"/>
  <c r="E20" i="5"/>
  <c r="E24" i="5"/>
  <c r="E25" i="5"/>
  <c r="E28" i="5"/>
  <c r="E32" i="5"/>
  <c r="E33" i="5"/>
  <c r="E36" i="5"/>
  <c r="E40" i="5"/>
  <c r="E41" i="5"/>
  <c r="E44" i="5"/>
  <c r="E48" i="5"/>
  <c r="E49" i="5"/>
  <c r="E52" i="5"/>
  <c r="E56" i="5"/>
  <c r="E57" i="5"/>
  <c r="E60" i="5"/>
  <c r="E7" i="4"/>
  <c r="E8" i="4"/>
  <c r="E15" i="4"/>
  <c r="E16" i="4"/>
  <c r="E23" i="4"/>
  <c r="E24" i="4"/>
  <c r="E31" i="4"/>
  <c r="E32" i="4"/>
  <c r="E39" i="4"/>
  <c r="E40" i="4"/>
  <c r="E47" i="4"/>
  <c r="E48" i="4"/>
  <c r="E55" i="4"/>
  <c r="E56" i="4"/>
  <c r="E2" i="4"/>
  <c r="E3" i="3"/>
  <c r="E4" i="3"/>
  <c r="E11" i="3"/>
  <c r="E12" i="3"/>
  <c r="E19" i="3"/>
  <c r="E20" i="3"/>
  <c r="E27" i="3"/>
  <c r="E28" i="3"/>
  <c r="E35" i="3"/>
  <c r="E36" i="3"/>
  <c r="E43" i="3"/>
  <c r="E44" i="3"/>
  <c r="E51" i="3"/>
  <c r="E52" i="3"/>
  <c r="E59" i="3"/>
  <c r="E60" i="3"/>
  <c r="E61" i="3"/>
  <c r="E6" i="2"/>
  <c r="E7" i="2"/>
  <c r="E8" i="2"/>
  <c r="E14" i="2"/>
  <c r="E15" i="2"/>
  <c r="E16" i="2"/>
  <c r="E22" i="2"/>
  <c r="E23" i="2"/>
  <c r="E24" i="2"/>
  <c r="E30" i="2"/>
  <c r="E31" i="2"/>
  <c r="E32" i="2"/>
  <c r="E38" i="2"/>
  <c r="E39" i="2"/>
  <c r="E40" i="2"/>
  <c r="E46" i="2"/>
  <c r="E47" i="2"/>
  <c r="E48" i="2"/>
  <c r="E54" i="2"/>
  <c r="E55" i="2"/>
  <c r="E56" i="2"/>
  <c r="G4" i="13"/>
  <c r="G10" i="13"/>
  <c r="G12" i="13"/>
  <c r="G18" i="13"/>
  <c r="G20" i="13"/>
  <c r="G26" i="13"/>
  <c r="G28" i="13"/>
  <c r="G34" i="13"/>
  <c r="G36" i="13"/>
  <c r="G42" i="13"/>
  <c r="G44" i="13"/>
  <c r="G50" i="13"/>
  <c r="G52" i="13"/>
  <c r="G58" i="13"/>
  <c r="G60" i="13"/>
  <c r="G66" i="13"/>
  <c r="G68" i="13"/>
  <c r="G5" i="12"/>
  <c r="G6" i="12"/>
  <c r="G13" i="12"/>
  <c r="G14" i="12"/>
  <c r="G21" i="12"/>
  <c r="G22" i="12"/>
  <c r="G29" i="12"/>
  <c r="G30" i="12"/>
  <c r="G37" i="12"/>
  <c r="G38" i="12"/>
  <c r="G45" i="12"/>
  <c r="G46" i="12"/>
  <c r="G53" i="12"/>
  <c r="G54" i="12"/>
  <c r="G61" i="12"/>
  <c r="G62" i="12"/>
  <c r="G2" i="12"/>
  <c r="G3" i="11"/>
  <c r="G4" i="11"/>
  <c r="G10" i="11"/>
  <c r="G11" i="11"/>
  <c r="G12" i="11"/>
  <c r="G18" i="11"/>
  <c r="G19" i="11"/>
  <c r="G20" i="11"/>
  <c r="G26" i="11"/>
  <c r="G27" i="11"/>
  <c r="G28" i="11"/>
  <c r="G34" i="11"/>
  <c r="G35" i="11"/>
  <c r="G36" i="11"/>
  <c r="G42" i="11"/>
  <c r="G43" i="11"/>
  <c r="G44" i="11"/>
  <c r="G50" i="11"/>
  <c r="G51" i="11"/>
  <c r="G52" i="11"/>
  <c r="G58" i="11"/>
  <c r="G59" i="11"/>
  <c r="G60" i="11"/>
  <c r="G4" i="10"/>
  <c r="G5" i="10"/>
  <c r="G12" i="10"/>
  <c r="G13" i="10"/>
  <c r="G20" i="10"/>
  <c r="G21" i="10"/>
  <c r="G28" i="10"/>
  <c r="G29" i="10"/>
  <c r="G33" i="10"/>
  <c r="G36" i="10"/>
  <c r="G37" i="10"/>
  <c r="G41" i="10"/>
  <c r="G44" i="10"/>
  <c r="G45" i="10"/>
  <c r="G49" i="10"/>
  <c r="G52" i="10"/>
  <c r="G53" i="10"/>
  <c r="G57" i="10"/>
  <c r="G60" i="10"/>
  <c r="G61" i="10"/>
  <c r="G2" i="10"/>
  <c r="G3" i="9"/>
  <c r="G9" i="9"/>
  <c r="G10" i="9"/>
  <c r="G11" i="9"/>
  <c r="G17" i="9"/>
  <c r="G18" i="9"/>
  <c r="G19" i="9"/>
  <c r="G25" i="9"/>
  <c r="G26" i="9"/>
  <c r="G27" i="9"/>
  <c r="G33" i="9"/>
  <c r="G34" i="9"/>
  <c r="G35" i="9"/>
  <c r="G41" i="9"/>
  <c r="G42" i="9"/>
  <c r="G43" i="9"/>
  <c r="G49" i="9"/>
  <c r="G50" i="9"/>
  <c r="G51" i="9"/>
  <c r="G57" i="9"/>
  <c r="G58" i="9"/>
  <c r="G59" i="9"/>
  <c r="G5" i="8"/>
  <c r="G6" i="8"/>
  <c r="G7" i="8"/>
  <c r="G9" i="8"/>
  <c r="G13" i="8"/>
  <c r="G14" i="8"/>
  <c r="G15" i="8"/>
  <c r="G17" i="8"/>
  <c r="G21" i="8"/>
  <c r="G22" i="8"/>
  <c r="G23" i="8"/>
  <c r="G25" i="8"/>
  <c r="G29" i="8"/>
  <c r="G30" i="8"/>
  <c r="G31" i="8"/>
  <c r="G33" i="8"/>
  <c r="G37" i="8"/>
  <c r="G38" i="8"/>
  <c r="G39" i="8"/>
  <c r="G41" i="8"/>
  <c r="G45" i="8"/>
  <c r="G46" i="8"/>
  <c r="G47" i="8"/>
  <c r="G49" i="8"/>
  <c r="G53" i="8"/>
  <c r="G54" i="8"/>
  <c r="G55" i="8"/>
  <c r="G57" i="8"/>
  <c r="G61" i="8"/>
  <c r="G5" i="7"/>
  <c r="G6" i="7"/>
  <c r="G7" i="7"/>
  <c r="G13" i="7"/>
  <c r="G14" i="7"/>
  <c r="G15" i="7"/>
  <c r="G21" i="7"/>
  <c r="G22" i="7"/>
  <c r="G23" i="7"/>
  <c r="G29" i="7"/>
  <c r="G30" i="7"/>
  <c r="G31" i="7"/>
  <c r="G37" i="7"/>
  <c r="G38" i="7"/>
  <c r="G39" i="7"/>
  <c r="G45" i="7"/>
  <c r="G46" i="7"/>
  <c r="G47" i="7"/>
  <c r="G53" i="7"/>
  <c r="G54" i="7"/>
  <c r="G55" i="7"/>
  <c r="G61" i="7"/>
  <c r="G3" i="6"/>
  <c r="G4" i="6"/>
  <c r="G5" i="6"/>
  <c r="G7" i="6"/>
  <c r="G11" i="6"/>
  <c r="G12" i="6"/>
  <c r="G13" i="6"/>
  <c r="G15" i="6"/>
  <c r="G19" i="6"/>
  <c r="G20" i="6"/>
  <c r="G21" i="6"/>
  <c r="G23" i="6"/>
  <c r="G27" i="6"/>
  <c r="G28" i="6"/>
  <c r="G29" i="6"/>
  <c r="G31" i="6"/>
  <c r="G35" i="6"/>
  <c r="G36" i="6"/>
  <c r="G37" i="6"/>
  <c r="G39" i="6"/>
  <c r="G43" i="6"/>
  <c r="G44" i="6"/>
  <c r="G45" i="6"/>
  <c r="G47" i="6"/>
  <c r="G51" i="6"/>
  <c r="G52" i="6"/>
  <c r="G53" i="6"/>
  <c r="G55" i="6"/>
  <c r="G59" i="6"/>
  <c r="G60" i="6"/>
  <c r="G61" i="6"/>
  <c r="G2" i="6"/>
  <c r="G4" i="5"/>
  <c r="G5" i="5"/>
  <c r="G8" i="5"/>
  <c r="G9" i="5"/>
  <c r="G12" i="5"/>
  <c r="G13" i="5"/>
  <c r="G16" i="5"/>
  <c r="G17" i="5"/>
  <c r="G20" i="5"/>
  <c r="G21" i="5"/>
  <c r="G24" i="5"/>
  <c r="G25" i="5"/>
  <c r="G28" i="5"/>
  <c r="G29" i="5"/>
  <c r="G32" i="5"/>
  <c r="G33" i="5"/>
  <c r="G36" i="5"/>
  <c r="G37" i="5"/>
  <c r="G40" i="5"/>
  <c r="G41" i="5"/>
  <c r="G44" i="5"/>
  <c r="G45" i="5"/>
  <c r="G48" i="5"/>
  <c r="G49" i="5"/>
  <c r="G52" i="5"/>
  <c r="G53" i="5"/>
  <c r="G56" i="5"/>
  <c r="G57" i="5"/>
  <c r="G60" i="5"/>
  <c r="G61" i="5"/>
  <c r="G3" i="4"/>
  <c r="G9" i="4"/>
  <c r="G10" i="4"/>
  <c r="G11" i="4"/>
  <c r="G17" i="4"/>
  <c r="G18" i="4"/>
  <c r="G19" i="4"/>
  <c r="G25" i="4"/>
  <c r="G26" i="4"/>
  <c r="G27" i="4"/>
  <c r="G33" i="4"/>
  <c r="G34" i="4"/>
  <c r="G35" i="4"/>
  <c r="G41" i="4"/>
  <c r="G42" i="4"/>
  <c r="G43" i="4"/>
  <c r="G49" i="4"/>
  <c r="G50" i="4"/>
  <c r="G51" i="4"/>
  <c r="G57" i="4"/>
  <c r="G58" i="4"/>
  <c r="G59" i="4"/>
  <c r="G3" i="3"/>
  <c r="G4" i="3"/>
  <c r="G5" i="3"/>
  <c r="G11" i="3"/>
  <c r="G12" i="3"/>
  <c r="G13" i="3"/>
  <c r="G19" i="3"/>
  <c r="G20" i="3"/>
  <c r="G21" i="3"/>
  <c r="G27" i="3"/>
  <c r="G28" i="3"/>
  <c r="G29" i="3"/>
  <c r="G35" i="3"/>
  <c r="G36" i="3"/>
  <c r="G37" i="3"/>
  <c r="G43" i="3"/>
  <c r="G44" i="3"/>
  <c r="G45" i="3"/>
  <c r="G51" i="3"/>
  <c r="G52" i="3"/>
  <c r="G53" i="3"/>
  <c r="G54" i="3"/>
  <c r="G59" i="3"/>
  <c r="G60" i="3"/>
  <c r="G61" i="3"/>
  <c r="G7" i="2"/>
  <c r="G8" i="2"/>
  <c r="G9" i="2"/>
  <c r="G15" i="2"/>
  <c r="G16" i="2"/>
  <c r="G17" i="2"/>
  <c r="G23" i="2"/>
  <c r="G24" i="2"/>
  <c r="G25" i="2"/>
  <c r="G31" i="2"/>
  <c r="G32" i="2"/>
  <c r="G33" i="2"/>
  <c r="G39" i="2"/>
  <c r="G40" i="2"/>
  <c r="G41" i="2"/>
  <c r="G47" i="2"/>
  <c r="G48" i="2"/>
  <c r="G49" i="2"/>
  <c r="G55" i="2"/>
  <c r="G56" i="2"/>
  <c r="G57" i="2"/>
  <c r="F7" i="13"/>
  <c r="F15" i="13"/>
  <c r="F23" i="13"/>
  <c r="F31" i="13"/>
  <c r="F39" i="13"/>
  <c r="F47" i="13"/>
  <c r="F55" i="13"/>
  <c r="F63" i="13"/>
  <c r="F8" i="12"/>
  <c r="F9" i="12"/>
  <c r="F16" i="12"/>
  <c r="F17" i="12"/>
  <c r="F24" i="12"/>
  <c r="F25" i="12"/>
  <c r="F32" i="12"/>
  <c r="F33" i="12"/>
  <c r="F40" i="12"/>
  <c r="F41" i="12"/>
  <c r="F48" i="12"/>
  <c r="F49" i="12"/>
  <c r="F56" i="12"/>
  <c r="F57" i="12"/>
  <c r="F64" i="12"/>
  <c r="F65" i="12"/>
  <c r="B68" i="13"/>
  <c r="E68" i="13" s="1"/>
  <c r="B67" i="13"/>
  <c r="E67" i="13" s="1"/>
  <c r="B66" i="13"/>
  <c r="F66" i="13" s="1"/>
  <c r="B65" i="13"/>
  <c r="G65" i="13" s="1"/>
  <c r="B64" i="13"/>
  <c r="G64" i="13" s="1"/>
  <c r="B63" i="13"/>
  <c r="G63" i="13" s="1"/>
  <c r="B62" i="13"/>
  <c r="G62" i="13" s="1"/>
  <c r="B61" i="13"/>
  <c r="G61" i="13" s="1"/>
  <c r="B60" i="13"/>
  <c r="E60" i="13" s="1"/>
  <c r="B59" i="13"/>
  <c r="E59" i="13" s="1"/>
  <c r="B58" i="13"/>
  <c r="F58" i="13" s="1"/>
  <c r="B57" i="13"/>
  <c r="G57" i="13" s="1"/>
  <c r="B56" i="13"/>
  <c r="G56" i="13" s="1"/>
  <c r="B55" i="13"/>
  <c r="G55" i="13" s="1"/>
  <c r="B54" i="13"/>
  <c r="G54" i="13" s="1"/>
  <c r="B53" i="13"/>
  <c r="G53" i="13" s="1"/>
  <c r="B52" i="13"/>
  <c r="E52" i="13" s="1"/>
  <c r="B51" i="13"/>
  <c r="E51" i="13" s="1"/>
  <c r="B50" i="13"/>
  <c r="F50" i="13" s="1"/>
  <c r="B49" i="13"/>
  <c r="G49" i="13" s="1"/>
  <c r="B48" i="13"/>
  <c r="G48" i="13" s="1"/>
  <c r="B47" i="13"/>
  <c r="G47" i="13" s="1"/>
  <c r="B46" i="13"/>
  <c r="G46" i="13" s="1"/>
  <c r="B45" i="13"/>
  <c r="G45" i="13" s="1"/>
  <c r="B44" i="13"/>
  <c r="E44" i="13" s="1"/>
  <c r="B43" i="13"/>
  <c r="E43" i="13" s="1"/>
  <c r="B42" i="13"/>
  <c r="F42" i="13" s="1"/>
  <c r="B41" i="13"/>
  <c r="G41" i="13" s="1"/>
  <c r="B40" i="13"/>
  <c r="G40" i="13" s="1"/>
  <c r="B39" i="13"/>
  <c r="G39" i="13" s="1"/>
  <c r="B38" i="13"/>
  <c r="G38" i="13" s="1"/>
  <c r="B37" i="13"/>
  <c r="G37" i="13" s="1"/>
  <c r="B36" i="13"/>
  <c r="E36" i="13" s="1"/>
  <c r="B35" i="13"/>
  <c r="E35" i="13" s="1"/>
  <c r="B34" i="13"/>
  <c r="F34" i="13" s="1"/>
  <c r="B33" i="13"/>
  <c r="G33" i="13" s="1"/>
  <c r="B32" i="13"/>
  <c r="G32" i="13" s="1"/>
  <c r="B31" i="13"/>
  <c r="G31" i="13" s="1"/>
  <c r="B30" i="13"/>
  <c r="G30" i="13" s="1"/>
  <c r="B29" i="13"/>
  <c r="G29" i="13" s="1"/>
  <c r="B28" i="13"/>
  <c r="E28" i="13" s="1"/>
  <c r="B27" i="13"/>
  <c r="E27" i="13" s="1"/>
  <c r="B26" i="13"/>
  <c r="F26" i="13" s="1"/>
  <c r="B25" i="13"/>
  <c r="G25" i="13" s="1"/>
  <c r="B24" i="13"/>
  <c r="G24" i="13" s="1"/>
  <c r="B23" i="13"/>
  <c r="G23" i="13" s="1"/>
  <c r="B22" i="13"/>
  <c r="G22" i="13" s="1"/>
  <c r="B21" i="13"/>
  <c r="G21" i="13" s="1"/>
  <c r="B20" i="13"/>
  <c r="E20" i="13" s="1"/>
  <c r="B19" i="13"/>
  <c r="E19" i="13" s="1"/>
  <c r="B18" i="13"/>
  <c r="F18" i="13" s="1"/>
  <c r="B17" i="13"/>
  <c r="G17" i="13" s="1"/>
  <c r="B16" i="13"/>
  <c r="G16" i="13" s="1"/>
  <c r="B15" i="13"/>
  <c r="G15" i="13" s="1"/>
  <c r="B14" i="13"/>
  <c r="G14" i="13" s="1"/>
  <c r="B13" i="13"/>
  <c r="G13" i="13" s="1"/>
  <c r="B12" i="13"/>
  <c r="E12" i="13" s="1"/>
  <c r="B11" i="13"/>
  <c r="E11" i="13" s="1"/>
  <c r="B10" i="13"/>
  <c r="F10" i="13" s="1"/>
  <c r="B9" i="13"/>
  <c r="G9" i="13" s="1"/>
  <c r="B8" i="13"/>
  <c r="G8" i="13" s="1"/>
  <c r="B7" i="13"/>
  <c r="G7" i="13" s="1"/>
  <c r="B6" i="13"/>
  <c r="G6" i="13" s="1"/>
  <c r="B5" i="13"/>
  <c r="G5" i="13" s="1"/>
  <c r="B4" i="13"/>
  <c r="E4" i="13" s="1"/>
  <c r="B3" i="13"/>
  <c r="E3" i="13" s="1"/>
  <c r="B2" i="13"/>
  <c r="G2" i="13" s="1"/>
  <c r="B68" i="12"/>
  <c r="F68" i="12" s="1"/>
  <c r="B67" i="12"/>
  <c r="F67" i="12" s="1"/>
  <c r="B66" i="12"/>
  <c r="F66" i="12" s="1"/>
  <c r="B65" i="12"/>
  <c r="E65" i="12" s="1"/>
  <c r="B64" i="12"/>
  <c r="E64" i="12" s="1"/>
  <c r="B63" i="12"/>
  <c r="G63" i="12" s="1"/>
  <c r="B62" i="12"/>
  <c r="F62" i="12" s="1"/>
  <c r="B61" i="12"/>
  <c r="F61" i="12" s="1"/>
  <c r="B60" i="12"/>
  <c r="F60" i="12" s="1"/>
  <c r="B59" i="12"/>
  <c r="F59" i="12" s="1"/>
  <c r="B58" i="12"/>
  <c r="F58" i="12" s="1"/>
  <c r="B57" i="12"/>
  <c r="E57" i="12" s="1"/>
  <c r="B56" i="12"/>
  <c r="E56" i="12" s="1"/>
  <c r="B55" i="12"/>
  <c r="G55" i="12" s="1"/>
  <c r="B54" i="12"/>
  <c r="F54" i="12" s="1"/>
  <c r="B53" i="12"/>
  <c r="F53" i="12" s="1"/>
  <c r="B52" i="12"/>
  <c r="E52" i="12" s="1"/>
  <c r="B51" i="12"/>
  <c r="F51" i="12" s="1"/>
  <c r="B50" i="12"/>
  <c r="F50" i="12" s="1"/>
  <c r="B49" i="12"/>
  <c r="E49" i="12" s="1"/>
  <c r="B48" i="12"/>
  <c r="E48" i="12" s="1"/>
  <c r="B47" i="12"/>
  <c r="G47" i="12" s="1"/>
  <c r="B46" i="12"/>
  <c r="F46" i="12" s="1"/>
  <c r="B45" i="12"/>
  <c r="F45" i="12" s="1"/>
  <c r="B44" i="12"/>
  <c r="F44" i="12" s="1"/>
  <c r="B43" i="12"/>
  <c r="F43" i="12" s="1"/>
  <c r="B42" i="12"/>
  <c r="F42" i="12" s="1"/>
  <c r="B41" i="12"/>
  <c r="E41" i="12" s="1"/>
  <c r="B40" i="12"/>
  <c r="E40" i="12" s="1"/>
  <c r="B39" i="12"/>
  <c r="G39" i="12" s="1"/>
  <c r="B38" i="12"/>
  <c r="F38" i="12" s="1"/>
  <c r="B37" i="12"/>
  <c r="F37" i="12" s="1"/>
  <c r="B36" i="12"/>
  <c r="F36" i="12" s="1"/>
  <c r="B35" i="12"/>
  <c r="F35" i="12" s="1"/>
  <c r="B34" i="12"/>
  <c r="F34" i="12" s="1"/>
  <c r="B33" i="12"/>
  <c r="E33" i="12" s="1"/>
  <c r="B32" i="12"/>
  <c r="E32" i="12" s="1"/>
  <c r="B31" i="12"/>
  <c r="G31" i="12" s="1"/>
  <c r="B30" i="12"/>
  <c r="F30" i="12" s="1"/>
  <c r="B29" i="12"/>
  <c r="F29" i="12" s="1"/>
  <c r="B28" i="12"/>
  <c r="E28" i="12" s="1"/>
  <c r="B27" i="12"/>
  <c r="F27" i="12" s="1"/>
  <c r="B26" i="12"/>
  <c r="F26" i="12" s="1"/>
  <c r="B25" i="12"/>
  <c r="E25" i="12" s="1"/>
  <c r="B24" i="12"/>
  <c r="E24" i="12" s="1"/>
  <c r="B23" i="12"/>
  <c r="G23" i="12" s="1"/>
  <c r="B22" i="12"/>
  <c r="F22" i="12" s="1"/>
  <c r="B21" i="12"/>
  <c r="F21" i="12" s="1"/>
  <c r="B20" i="12"/>
  <c r="F20" i="12" s="1"/>
  <c r="B19" i="12"/>
  <c r="F19" i="12" s="1"/>
  <c r="B18" i="12"/>
  <c r="F18" i="12" s="1"/>
  <c r="B17" i="12"/>
  <c r="E17" i="12" s="1"/>
  <c r="B16" i="12"/>
  <c r="E16" i="12" s="1"/>
  <c r="B15" i="12"/>
  <c r="G15" i="12" s="1"/>
  <c r="B14" i="12"/>
  <c r="F14" i="12" s="1"/>
  <c r="B13" i="12"/>
  <c r="F13" i="12" s="1"/>
  <c r="B12" i="12"/>
  <c r="F12" i="12" s="1"/>
  <c r="B11" i="12"/>
  <c r="F11" i="12" s="1"/>
  <c r="B10" i="12"/>
  <c r="F10" i="12" s="1"/>
  <c r="B9" i="12"/>
  <c r="E9" i="12" s="1"/>
  <c r="B8" i="12"/>
  <c r="E8" i="12" s="1"/>
  <c r="B7" i="12"/>
  <c r="G7" i="12" s="1"/>
  <c r="B6" i="12"/>
  <c r="F6" i="12" s="1"/>
  <c r="B5" i="12"/>
  <c r="F5" i="12" s="1"/>
  <c r="B4" i="12"/>
  <c r="E4" i="12" s="1"/>
  <c r="B3" i="12"/>
  <c r="F3" i="12" s="1"/>
  <c r="B2" i="12"/>
  <c r="F2" i="12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2" i="14"/>
  <c r="B2" i="1"/>
  <c r="F12" i="10"/>
  <c r="F13" i="10"/>
  <c r="F18" i="10"/>
  <c r="F34" i="10"/>
  <c r="F45" i="10"/>
  <c r="F50" i="10"/>
  <c r="F60" i="10"/>
  <c r="F61" i="10"/>
  <c r="F9" i="9"/>
  <c r="F15" i="9"/>
  <c r="F16" i="9"/>
  <c r="F33" i="9"/>
  <c r="F41" i="9"/>
  <c r="F47" i="9"/>
  <c r="F48" i="9"/>
  <c r="F3" i="8"/>
  <c r="F21" i="8"/>
  <c r="F29" i="8"/>
  <c r="F35" i="8"/>
  <c r="F53" i="8"/>
  <c r="F61" i="8"/>
  <c r="F8" i="7"/>
  <c r="F9" i="7"/>
  <c r="F24" i="7"/>
  <c r="F25" i="7"/>
  <c r="F40" i="7"/>
  <c r="F57" i="7"/>
  <c r="F12" i="6"/>
  <c r="F13" i="6"/>
  <c r="F29" i="6"/>
  <c r="F36" i="6"/>
  <c r="F53" i="6"/>
  <c r="F8" i="5"/>
  <c r="F9" i="5"/>
  <c r="F16" i="5"/>
  <c r="F17" i="5"/>
  <c r="F41" i="5"/>
  <c r="F48" i="5"/>
  <c r="F49" i="5"/>
  <c r="F19" i="4"/>
  <c r="F21" i="4"/>
  <c r="F51" i="4"/>
  <c r="F53" i="4"/>
  <c r="F9" i="3"/>
  <c r="B61" i="11"/>
  <c r="F61" i="11" s="1"/>
  <c r="B60" i="11"/>
  <c r="F60" i="11" s="1"/>
  <c r="B59" i="11"/>
  <c r="F59" i="11" s="1"/>
  <c r="B58" i="11"/>
  <c r="F58" i="11" s="1"/>
  <c r="B57" i="11"/>
  <c r="F57" i="11" s="1"/>
  <c r="B56" i="11"/>
  <c r="F56" i="11" s="1"/>
  <c r="B55" i="11"/>
  <c r="F55" i="11" s="1"/>
  <c r="B54" i="11"/>
  <c r="F54" i="11" s="1"/>
  <c r="B53" i="11"/>
  <c r="F53" i="11" s="1"/>
  <c r="B52" i="11"/>
  <c r="F52" i="11" s="1"/>
  <c r="B51" i="11"/>
  <c r="F51" i="11" s="1"/>
  <c r="B50" i="11"/>
  <c r="F50" i="11" s="1"/>
  <c r="B49" i="11"/>
  <c r="F49" i="11" s="1"/>
  <c r="B48" i="11"/>
  <c r="F48" i="11" s="1"/>
  <c r="B47" i="11"/>
  <c r="F47" i="11" s="1"/>
  <c r="B46" i="11"/>
  <c r="F46" i="11" s="1"/>
  <c r="B45" i="11"/>
  <c r="F45" i="11" s="1"/>
  <c r="B44" i="11"/>
  <c r="F44" i="11" s="1"/>
  <c r="B43" i="11"/>
  <c r="F43" i="11" s="1"/>
  <c r="B42" i="11"/>
  <c r="F42" i="11" s="1"/>
  <c r="B41" i="11"/>
  <c r="F41" i="11" s="1"/>
  <c r="B40" i="11"/>
  <c r="F40" i="11" s="1"/>
  <c r="B39" i="11"/>
  <c r="F39" i="11" s="1"/>
  <c r="B38" i="11"/>
  <c r="F38" i="11" s="1"/>
  <c r="B37" i="11"/>
  <c r="F37" i="11" s="1"/>
  <c r="B36" i="11"/>
  <c r="F36" i="11" s="1"/>
  <c r="B35" i="11"/>
  <c r="F35" i="11" s="1"/>
  <c r="B34" i="11"/>
  <c r="F34" i="11" s="1"/>
  <c r="B33" i="11"/>
  <c r="G33" i="11" s="1"/>
  <c r="B32" i="11"/>
  <c r="F32" i="11" s="1"/>
  <c r="B31" i="11"/>
  <c r="F31" i="11" s="1"/>
  <c r="B30" i="11"/>
  <c r="F30" i="11" s="1"/>
  <c r="B29" i="11"/>
  <c r="F29" i="11" s="1"/>
  <c r="B28" i="11"/>
  <c r="F28" i="11" s="1"/>
  <c r="B27" i="11"/>
  <c r="F27" i="11" s="1"/>
  <c r="B26" i="11"/>
  <c r="F26" i="11" s="1"/>
  <c r="B25" i="11"/>
  <c r="F25" i="11" s="1"/>
  <c r="B24" i="11"/>
  <c r="F24" i="11" s="1"/>
  <c r="B23" i="11"/>
  <c r="F23" i="11" s="1"/>
  <c r="B22" i="11"/>
  <c r="F22" i="11" s="1"/>
  <c r="B21" i="11"/>
  <c r="F21" i="11" s="1"/>
  <c r="B20" i="11"/>
  <c r="F20" i="11" s="1"/>
  <c r="B19" i="11"/>
  <c r="F19" i="11" s="1"/>
  <c r="B18" i="11"/>
  <c r="F18" i="11" s="1"/>
  <c r="B17" i="11"/>
  <c r="F17" i="11" s="1"/>
  <c r="B16" i="11"/>
  <c r="F16" i="11" s="1"/>
  <c r="B15" i="11"/>
  <c r="F15" i="11" s="1"/>
  <c r="B14" i="11"/>
  <c r="F14" i="11" s="1"/>
  <c r="B13" i="11"/>
  <c r="F13" i="11" s="1"/>
  <c r="B12" i="11"/>
  <c r="F12" i="11" s="1"/>
  <c r="B11" i="11"/>
  <c r="F11" i="11" s="1"/>
  <c r="B10" i="11"/>
  <c r="F10" i="11" s="1"/>
  <c r="B9" i="11"/>
  <c r="F9" i="11" s="1"/>
  <c r="B8" i="11"/>
  <c r="F8" i="11" s="1"/>
  <c r="B7" i="11"/>
  <c r="F7" i="11" s="1"/>
  <c r="B6" i="11"/>
  <c r="F6" i="11" s="1"/>
  <c r="B5" i="11"/>
  <c r="F5" i="11" s="1"/>
  <c r="B4" i="11"/>
  <c r="F4" i="11" s="1"/>
  <c r="B3" i="11"/>
  <c r="F3" i="11" s="1"/>
  <c r="B2" i="11"/>
  <c r="G2" i="11" s="1"/>
  <c r="B61" i="10"/>
  <c r="E61" i="10" s="1"/>
  <c r="B60" i="10"/>
  <c r="B59" i="10"/>
  <c r="F59" i="10" s="1"/>
  <c r="B58" i="10"/>
  <c r="F58" i="10" s="1"/>
  <c r="B57" i="10"/>
  <c r="F57" i="10" s="1"/>
  <c r="B56" i="10"/>
  <c r="F56" i="10" s="1"/>
  <c r="B55" i="10"/>
  <c r="F55" i="10" s="1"/>
  <c r="B54" i="10"/>
  <c r="F54" i="10" s="1"/>
  <c r="B53" i="10"/>
  <c r="F53" i="10" s="1"/>
  <c r="B52" i="10"/>
  <c r="F52" i="10" s="1"/>
  <c r="B51" i="10"/>
  <c r="F51" i="10" s="1"/>
  <c r="B50" i="10"/>
  <c r="E50" i="10" s="1"/>
  <c r="B49" i="10"/>
  <c r="F49" i="10" s="1"/>
  <c r="B48" i="10"/>
  <c r="F48" i="10" s="1"/>
  <c r="B47" i="10"/>
  <c r="F47" i="10" s="1"/>
  <c r="B46" i="10"/>
  <c r="F46" i="10" s="1"/>
  <c r="B45" i="10"/>
  <c r="E45" i="10" s="1"/>
  <c r="B44" i="10"/>
  <c r="F44" i="10" s="1"/>
  <c r="B43" i="10"/>
  <c r="F43" i="10" s="1"/>
  <c r="B42" i="10"/>
  <c r="F42" i="10" s="1"/>
  <c r="B41" i="10"/>
  <c r="F41" i="10" s="1"/>
  <c r="B40" i="10"/>
  <c r="F40" i="10" s="1"/>
  <c r="B39" i="10"/>
  <c r="F39" i="10" s="1"/>
  <c r="B38" i="10"/>
  <c r="F38" i="10" s="1"/>
  <c r="B37" i="10"/>
  <c r="F37" i="10" s="1"/>
  <c r="B36" i="10"/>
  <c r="F36" i="10" s="1"/>
  <c r="B35" i="10"/>
  <c r="F35" i="10" s="1"/>
  <c r="B34" i="10"/>
  <c r="E34" i="10" s="1"/>
  <c r="B33" i="10"/>
  <c r="F33" i="10" s="1"/>
  <c r="B32" i="10"/>
  <c r="F32" i="10" s="1"/>
  <c r="B31" i="10"/>
  <c r="F31" i="10" s="1"/>
  <c r="B30" i="10"/>
  <c r="F30" i="10" s="1"/>
  <c r="B29" i="10"/>
  <c r="F29" i="10" s="1"/>
  <c r="B28" i="10"/>
  <c r="F28" i="10" s="1"/>
  <c r="B27" i="10"/>
  <c r="F27" i="10" s="1"/>
  <c r="B26" i="10"/>
  <c r="F26" i="10" s="1"/>
  <c r="B25" i="10"/>
  <c r="F25" i="10" s="1"/>
  <c r="B24" i="10"/>
  <c r="F24" i="10" s="1"/>
  <c r="B23" i="10"/>
  <c r="F23" i="10" s="1"/>
  <c r="B22" i="10"/>
  <c r="F22" i="10" s="1"/>
  <c r="B21" i="10"/>
  <c r="F21" i="10" s="1"/>
  <c r="B20" i="10"/>
  <c r="F20" i="10" s="1"/>
  <c r="B19" i="10"/>
  <c r="F19" i="10" s="1"/>
  <c r="B18" i="10"/>
  <c r="E18" i="10" s="1"/>
  <c r="B17" i="10"/>
  <c r="F17" i="10" s="1"/>
  <c r="B16" i="10"/>
  <c r="F16" i="10" s="1"/>
  <c r="B15" i="10"/>
  <c r="F15" i="10" s="1"/>
  <c r="B14" i="10"/>
  <c r="F14" i="10" s="1"/>
  <c r="B13" i="10"/>
  <c r="E13" i="10" s="1"/>
  <c r="B12" i="10"/>
  <c r="B11" i="10"/>
  <c r="F11" i="10" s="1"/>
  <c r="B10" i="10"/>
  <c r="F10" i="10" s="1"/>
  <c r="B9" i="10"/>
  <c r="F9" i="10" s="1"/>
  <c r="B8" i="10"/>
  <c r="F8" i="10" s="1"/>
  <c r="B7" i="10"/>
  <c r="F7" i="10" s="1"/>
  <c r="B6" i="10"/>
  <c r="F6" i="10" s="1"/>
  <c r="B5" i="10"/>
  <c r="F5" i="10" s="1"/>
  <c r="B4" i="10"/>
  <c r="F4" i="10" s="1"/>
  <c r="B3" i="10"/>
  <c r="F3" i="10" s="1"/>
  <c r="B2" i="10"/>
  <c r="F2" i="10" s="1"/>
  <c r="B61" i="9"/>
  <c r="F61" i="9" s="1"/>
  <c r="B60" i="9"/>
  <c r="F60" i="9" s="1"/>
  <c r="B59" i="9"/>
  <c r="F59" i="9" s="1"/>
  <c r="B58" i="9"/>
  <c r="F58" i="9" s="1"/>
  <c r="B57" i="9"/>
  <c r="F57" i="9" s="1"/>
  <c r="B56" i="9"/>
  <c r="F56" i="9" s="1"/>
  <c r="B55" i="9"/>
  <c r="F55" i="9" s="1"/>
  <c r="B54" i="9"/>
  <c r="F54" i="9" s="1"/>
  <c r="B53" i="9"/>
  <c r="F53" i="9" s="1"/>
  <c r="B52" i="9"/>
  <c r="F52" i="9" s="1"/>
  <c r="B51" i="9"/>
  <c r="F51" i="9" s="1"/>
  <c r="B50" i="9"/>
  <c r="F50" i="9" s="1"/>
  <c r="B49" i="9"/>
  <c r="F49" i="9" s="1"/>
  <c r="B48" i="9"/>
  <c r="E48" i="9" s="1"/>
  <c r="B47" i="9"/>
  <c r="G47" i="9" s="1"/>
  <c r="B46" i="9"/>
  <c r="F46" i="9" s="1"/>
  <c r="B45" i="9"/>
  <c r="F45" i="9" s="1"/>
  <c r="B44" i="9"/>
  <c r="F44" i="9" s="1"/>
  <c r="B43" i="9"/>
  <c r="F43" i="9" s="1"/>
  <c r="B42" i="9"/>
  <c r="F42" i="9" s="1"/>
  <c r="B41" i="9"/>
  <c r="B40" i="9"/>
  <c r="F40" i="9" s="1"/>
  <c r="B39" i="9"/>
  <c r="F39" i="9" s="1"/>
  <c r="B38" i="9"/>
  <c r="F38" i="9" s="1"/>
  <c r="B37" i="9"/>
  <c r="F37" i="9" s="1"/>
  <c r="B36" i="9"/>
  <c r="F36" i="9" s="1"/>
  <c r="B35" i="9"/>
  <c r="F35" i="9" s="1"/>
  <c r="B34" i="9"/>
  <c r="F34" i="9" s="1"/>
  <c r="B33" i="9"/>
  <c r="B32" i="9"/>
  <c r="E32" i="9" s="1"/>
  <c r="B31" i="9"/>
  <c r="F31" i="9" s="1"/>
  <c r="B30" i="9"/>
  <c r="F30" i="9" s="1"/>
  <c r="B29" i="9"/>
  <c r="F29" i="9" s="1"/>
  <c r="B28" i="9"/>
  <c r="F28" i="9" s="1"/>
  <c r="B27" i="9"/>
  <c r="F27" i="9" s="1"/>
  <c r="B26" i="9"/>
  <c r="F26" i="9" s="1"/>
  <c r="B25" i="9"/>
  <c r="F25" i="9" s="1"/>
  <c r="B24" i="9"/>
  <c r="F24" i="9" s="1"/>
  <c r="B23" i="9"/>
  <c r="F23" i="9" s="1"/>
  <c r="B22" i="9"/>
  <c r="F22" i="9" s="1"/>
  <c r="B21" i="9"/>
  <c r="F21" i="9" s="1"/>
  <c r="B20" i="9"/>
  <c r="F20" i="9" s="1"/>
  <c r="B19" i="9"/>
  <c r="F19" i="9" s="1"/>
  <c r="B18" i="9"/>
  <c r="F18" i="9" s="1"/>
  <c r="B17" i="9"/>
  <c r="F17" i="9" s="1"/>
  <c r="B16" i="9"/>
  <c r="E16" i="9" s="1"/>
  <c r="B15" i="9"/>
  <c r="E15" i="9" s="1"/>
  <c r="B14" i="9"/>
  <c r="F14" i="9" s="1"/>
  <c r="B13" i="9"/>
  <c r="F13" i="9" s="1"/>
  <c r="B12" i="9"/>
  <c r="F12" i="9" s="1"/>
  <c r="B11" i="9"/>
  <c r="F11" i="9" s="1"/>
  <c r="B10" i="9"/>
  <c r="F10" i="9" s="1"/>
  <c r="B9" i="9"/>
  <c r="B8" i="9"/>
  <c r="F8" i="9" s="1"/>
  <c r="B7" i="9"/>
  <c r="F7" i="9" s="1"/>
  <c r="B6" i="9"/>
  <c r="F6" i="9" s="1"/>
  <c r="B5" i="9"/>
  <c r="F5" i="9" s="1"/>
  <c r="B4" i="9"/>
  <c r="F4" i="9" s="1"/>
  <c r="B3" i="9"/>
  <c r="F3" i="9" s="1"/>
  <c r="B2" i="9"/>
  <c r="F2" i="9" s="1"/>
  <c r="B61" i="8"/>
  <c r="B60" i="8"/>
  <c r="F60" i="8" s="1"/>
  <c r="B59" i="8"/>
  <c r="F59" i="8" s="1"/>
  <c r="B58" i="8"/>
  <c r="F58" i="8" s="1"/>
  <c r="B57" i="8"/>
  <c r="E57" i="8" s="1"/>
  <c r="B56" i="8"/>
  <c r="F56" i="8" s="1"/>
  <c r="B55" i="8"/>
  <c r="F55" i="8" s="1"/>
  <c r="B54" i="8"/>
  <c r="F54" i="8" s="1"/>
  <c r="B53" i="8"/>
  <c r="B52" i="8"/>
  <c r="F52" i="8" s="1"/>
  <c r="B51" i="8"/>
  <c r="G51" i="8" s="1"/>
  <c r="B50" i="8"/>
  <c r="F50" i="8" s="1"/>
  <c r="B49" i="8"/>
  <c r="F49" i="8" s="1"/>
  <c r="B48" i="8"/>
  <c r="F48" i="8" s="1"/>
  <c r="B47" i="8"/>
  <c r="F47" i="8" s="1"/>
  <c r="B46" i="8"/>
  <c r="F46" i="8" s="1"/>
  <c r="B45" i="8"/>
  <c r="F45" i="8" s="1"/>
  <c r="B44" i="8"/>
  <c r="F44" i="8" s="1"/>
  <c r="B43" i="8"/>
  <c r="F43" i="8" s="1"/>
  <c r="B42" i="8"/>
  <c r="F42" i="8" s="1"/>
  <c r="B41" i="8"/>
  <c r="E41" i="8" s="1"/>
  <c r="B40" i="8"/>
  <c r="F40" i="8" s="1"/>
  <c r="B39" i="8"/>
  <c r="F39" i="8" s="1"/>
  <c r="B38" i="8"/>
  <c r="F38" i="8" s="1"/>
  <c r="B37" i="8"/>
  <c r="F37" i="8" s="1"/>
  <c r="B36" i="8"/>
  <c r="F36" i="8" s="1"/>
  <c r="B35" i="8"/>
  <c r="E35" i="8" s="1"/>
  <c r="B34" i="8"/>
  <c r="F34" i="8" s="1"/>
  <c r="B33" i="8"/>
  <c r="F33" i="8" s="1"/>
  <c r="B32" i="8"/>
  <c r="F32" i="8" s="1"/>
  <c r="B31" i="8"/>
  <c r="F31" i="8" s="1"/>
  <c r="B30" i="8"/>
  <c r="F30" i="8" s="1"/>
  <c r="B29" i="8"/>
  <c r="B28" i="8"/>
  <c r="F28" i="8" s="1"/>
  <c r="B27" i="8"/>
  <c r="F27" i="8" s="1"/>
  <c r="B26" i="8"/>
  <c r="F26" i="8" s="1"/>
  <c r="B25" i="8"/>
  <c r="E25" i="8" s="1"/>
  <c r="B24" i="8"/>
  <c r="F24" i="8" s="1"/>
  <c r="B23" i="8"/>
  <c r="F23" i="8" s="1"/>
  <c r="B22" i="8"/>
  <c r="F22" i="8" s="1"/>
  <c r="B21" i="8"/>
  <c r="B20" i="8"/>
  <c r="F20" i="8" s="1"/>
  <c r="B19" i="8"/>
  <c r="E19" i="8" s="1"/>
  <c r="B18" i="8"/>
  <c r="F18" i="8" s="1"/>
  <c r="B17" i="8"/>
  <c r="F17" i="8" s="1"/>
  <c r="B16" i="8"/>
  <c r="F16" i="8" s="1"/>
  <c r="B15" i="8"/>
  <c r="F15" i="8" s="1"/>
  <c r="B14" i="8"/>
  <c r="F14" i="8" s="1"/>
  <c r="B13" i="8"/>
  <c r="F13" i="8" s="1"/>
  <c r="B12" i="8"/>
  <c r="F12" i="8" s="1"/>
  <c r="B11" i="8"/>
  <c r="F11" i="8" s="1"/>
  <c r="B10" i="8"/>
  <c r="F10" i="8" s="1"/>
  <c r="B9" i="8"/>
  <c r="E9" i="8" s="1"/>
  <c r="B8" i="8"/>
  <c r="F8" i="8" s="1"/>
  <c r="B7" i="8"/>
  <c r="F7" i="8" s="1"/>
  <c r="B6" i="8"/>
  <c r="F6" i="8" s="1"/>
  <c r="B5" i="8"/>
  <c r="F5" i="8" s="1"/>
  <c r="B4" i="8"/>
  <c r="F4" i="8" s="1"/>
  <c r="B3" i="8"/>
  <c r="E3" i="8" s="1"/>
  <c r="B2" i="8"/>
  <c r="F2" i="8" s="1"/>
  <c r="B61" i="7"/>
  <c r="F61" i="7" s="1"/>
  <c r="B60" i="7"/>
  <c r="F60" i="7" s="1"/>
  <c r="B59" i="7"/>
  <c r="F59" i="7" s="1"/>
  <c r="B58" i="7"/>
  <c r="F58" i="7" s="1"/>
  <c r="B57" i="7"/>
  <c r="G57" i="7" s="1"/>
  <c r="B56" i="7"/>
  <c r="G56" i="7" s="1"/>
  <c r="B55" i="7"/>
  <c r="F55" i="7" s="1"/>
  <c r="B54" i="7"/>
  <c r="F54" i="7" s="1"/>
  <c r="B53" i="7"/>
  <c r="F53" i="7" s="1"/>
  <c r="B52" i="7"/>
  <c r="F52" i="7" s="1"/>
  <c r="B51" i="7"/>
  <c r="F51" i="7" s="1"/>
  <c r="B50" i="7"/>
  <c r="F50" i="7" s="1"/>
  <c r="B49" i="7"/>
  <c r="F49" i="7" s="1"/>
  <c r="B48" i="7"/>
  <c r="F48" i="7" s="1"/>
  <c r="B47" i="7"/>
  <c r="F47" i="7" s="1"/>
  <c r="B46" i="7"/>
  <c r="F46" i="7" s="1"/>
  <c r="B45" i="7"/>
  <c r="F45" i="7" s="1"/>
  <c r="B44" i="7"/>
  <c r="F44" i="7" s="1"/>
  <c r="B43" i="7"/>
  <c r="F43" i="7" s="1"/>
  <c r="B42" i="7"/>
  <c r="F42" i="7" s="1"/>
  <c r="B41" i="7"/>
  <c r="F41" i="7" s="1"/>
  <c r="B40" i="7"/>
  <c r="G40" i="7" s="1"/>
  <c r="B39" i="7"/>
  <c r="F39" i="7" s="1"/>
  <c r="B38" i="7"/>
  <c r="F38" i="7" s="1"/>
  <c r="B37" i="7"/>
  <c r="F37" i="7" s="1"/>
  <c r="B36" i="7"/>
  <c r="F36" i="7" s="1"/>
  <c r="B35" i="7"/>
  <c r="F35" i="7" s="1"/>
  <c r="B34" i="7"/>
  <c r="F34" i="7" s="1"/>
  <c r="B33" i="7"/>
  <c r="F33" i="7" s="1"/>
  <c r="B32" i="7"/>
  <c r="F32" i="7" s="1"/>
  <c r="B31" i="7"/>
  <c r="F31" i="7" s="1"/>
  <c r="B30" i="7"/>
  <c r="F30" i="7" s="1"/>
  <c r="B29" i="7"/>
  <c r="F29" i="7" s="1"/>
  <c r="B28" i="7"/>
  <c r="F28" i="7" s="1"/>
  <c r="B27" i="7"/>
  <c r="F27" i="7" s="1"/>
  <c r="B26" i="7"/>
  <c r="F26" i="7" s="1"/>
  <c r="B25" i="7"/>
  <c r="G25" i="7" s="1"/>
  <c r="B24" i="7"/>
  <c r="G24" i="7" s="1"/>
  <c r="B23" i="7"/>
  <c r="F23" i="7" s="1"/>
  <c r="B22" i="7"/>
  <c r="F22" i="7" s="1"/>
  <c r="B21" i="7"/>
  <c r="F21" i="7" s="1"/>
  <c r="B20" i="7"/>
  <c r="F20" i="7" s="1"/>
  <c r="B19" i="7"/>
  <c r="F19" i="7" s="1"/>
  <c r="B18" i="7"/>
  <c r="F18" i="7" s="1"/>
  <c r="B17" i="7"/>
  <c r="F17" i="7" s="1"/>
  <c r="B16" i="7"/>
  <c r="F16" i="7" s="1"/>
  <c r="B15" i="7"/>
  <c r="F15" i="7" s="1"/>
  <c r="B14" i="7"/>
  <c r="F14" i="7" s="1"/>
  <c r="B13" i="7"/>
  <c r="F13" i="7" s="1"/>
  <c r="B12" i="7"/>
  <c r="F12" i="7" s="1"/>
  <c r="B11" i="7"/>
  <c r="F11" i="7" s="1"/>
  <c r="B10" i="7"/>
  <c r="F10" i="7" s="1"/>
  <c r="B9" i="7"/>
  <c r="G9" i="7" s="1"/>
  <c r="B8" i="7"/>
  <c r="G8" i="7" s="1"/>
  <c r="B7" i="7"/>
  <c r="F7" i="7" s="1"/>
  <c r="B6" i="7"/>
  <c r="F6" i="7" s="1"/>
  <c r="B5" i="7"/>
  <c r="F5" i="7" s="1"/>
  <c r="B4" i="7"/>
  <c r="F4" i="7" s="1"/>
  <c r="B3" i="7"/>
  <c r="F3" i="7" s="1"/>
  <c r="B2" i="7"/>
  <c r="F2" i="7" s="1"/>
  <c r="B61" i="6"/>
  <c r="F61" i="6" s="1"/>
  <c r="B60" i="6"/>
  <c r="F60" i="6" s="1"/>
  <c r="B59" i="6"/>
  <c r="F59" i="6" s="1"/>
  <c r="B58" i="6"/>
  <c r="F58" i="6" s="1"/>
  <c r="B57" i="6"/>
  <c r="F57" i="6" s="1"/>
  <c r="B56" i="6"/>
  <c r="F56" i="6" s="1"/>
  <c r="B55" i="6"/>
  <c r="F55" i="6" s="1"/>
  <c r="B54" i="6"/>
  <c r="F54" i="6" s="1"/>
  <c r="B53" i="6"/>
  <c r="B52" i="6"/>
  <c r="F52" i="6" s="1"/>
  <c r="B51" i="6"/>
  <c r="F51" i="6" s="1"/>
  <c r="B50" i="6"/>
  <c r="F50" i="6" s="1"/>
  <c r="B49" i="6"/>
  <c r="F49" i="6" s="1"/>
  <c r="B48" i="6"/>
  <c r="F48" i="6" s="1"/>
  <c r="B47" i="6"/>
  <c r="F47" i="6" s="1"/>
  <c r="B46" i="6"/>
  <c r="F46" i="6" s="1"/>
  <c r="B45" i="6"/>
  <c r="F45" i="6" s="1"/>
  <c r="B44" i="6"/>
  <c r="F44" i="6" s="1"/>
  <c r="B43" i="6"/>
  <c r="F43" i="6" s="1"/>
  <c r="B42" i="6"/>
  <c r="F42" i="6" s="1"/>
  <c r="B41" i="6"/>
  <c r="F41" i="6" s="1"/>
  <c r="B40" i="6"/>
  <c r="F40" i="6" s="1"/>
  <c r="B39" i="6"/>
  <c r="F39" i="6" s="1"/>
  <c r="B38" i="6"/>
  <c r="F38" i="6" s="1"/>
  <c r="B37" i="6"/>
  <c r="F37" i="6" s="1"/>
  <c r="B36" i="6"/>
  <c r="B35" i="6"/>
  <c r="F35" i="6" s="1"/>
  <c r="B34" i="6"/>
  <c r="F34" i="6" s="1"/>
  <c r="B33" i="6"/>
  <c r="F33" i="6" s="1"/>
  <c r="B32" i="6"/>
  <c r="F32" i="6" s="1"/>
  <c r="B31" i="6"/>
  <c r="F31" i="6" s="1"/>
  <c r="B30" i="6"/>
  <c r="F30" i="6" s="1"/>
  <c r="B29" i="6"/>
  <c r="B28" i="6"/>
  <c r="F28" i="6" s="1"/>
  <c r="B27" i="6"/>
  <c r="F27" i="6" s="1"/>
  <c r="B26" i="6"/>
  <c r="F26" i="6" s="1"/>
  <c r="B25" i="6"/>
  <c r="F25" i="6" s="1"/>
  <c r="B24" i="6"/>
  <c r="F24" i="6" s="1"/>
  <c r="B23" i="6"/>
  <c r="F23" i="6" s="1"/>
  <c r="B22" i="6"/>
  <c r="F22" i="6" s="1"/>
  <c r="B21" i="6"/>
  <c r="F21" i="6" s="1"/>
  <c r="B20" i="6"/>
  <c r="F20" i="6" s="1"/>
  <c r="B19" i="6"/>
  <c r="F19" i="6" s="1"/>
  <c r="B18" i="6"/>
  <c r="F18" i="6" s="1"/>
  <c r="B17" i="6"/>
  <c r="F17" i="6" s="1"/>
  <c r="B16" i="6"/>
  <c r="F16" i="6" s="1"/>
  <c r="B15" i="6"/>
  <c r="F15" i="6" s="1"/>
  <c r="B14" i="6"/>
  <c r="F14" i="6" s="1"/>
  <c r="B13" i="6"/>
  <c r="B12" i="6"/>
  <c r="B11" i="6"/>
  <c r="F11" i="6" s="1"/>
  <c r="B10" i="6"/>
  <c r="F10" i="6" s="1"/>
  <c r="B9" i="6"/>
  <c r="F9" i="6" s="1"/>
  <c r="B8" i="6"/>
  <c r="F8" i="6" s="1"/>
  <c r="B7" i="6"/>
  <c r="F7" i="6" s="1"/>
  <c r="B6" i="6"/>
  <c r="F6" i="6" s="1"/>
  <c r="B5" i="6"/>
  <c r="F5" i="6" s="1"/>
  <c r="B4" i="6"/>
  <c r="F4" i="6" s="1"/>
  <c r="B3" i="6"/>
  <c r="F3" i="6" s="1"/>
  <c r="B2" i="6"/>
  <c r="F2" i="6" s="1"/>
  <c r="B61" i="5"/>
  <c r="F61" i="5" s="1"/>
  <c r="B60" i="5"/>
  <c r="F60" i="5" s="1"/>
  <c r="B59" i="5"/>
  <c r="E59" i="5" s="1"/>
  <c r="B58" i="5"/>
  <c r="E58" i="5" s="1"/>
  <c r="B57" i="5"/>
  <c r="F57" i="5" s="1"/>
  <c r="B56" i="5"/>
  <c r="F56" i="5" s="1"/>
  <c r="B55" i="5"/>
  <c r="F55" i="5" s="1"/>
  <c r="B54" i="5"/>
  <c r="F54" i="5" s="1"/>
  <c r="B53" i="5"/>
  <c r="F53" i="5" s="1"/>
  <c r="B52" i="5"/>
  <c r="F52" i="5" s="1"/>
  <c r="B51" i="5"/>
  <c r="F51" i="5" s="1"/>
  <c r="B50" i="5"/>
  <c r="F50" i="5" s="1"/>
  <c r="B49" i="5"/>
  <c r="B48" i="5"/>
  <c r="B47" i="5"/>
  <c r="F47" i="5" s="1"/>
  <c r="B46" i="5"/>
  <c r="F46" i="5" s="1"/>
  <c r="B45" i="5"/>
  <c r="F45" i="5" s="1"/>
  <c r="B44" i="5"/>
  <c r="F44" i="5" s="1"/>
  <c r="B43" i="5"/>
  <c r="F43" i="5" s="1"/>
  <c r="B42" i="5"/>
  <c r="F42" i="5" s="1"/>
  <c r="B41" i="5"/>
  <c r="B40" i="5"/>
  <c r="F40" i="5" s="1"/>
  <c r="B39" i="5"/>
  <c r="F39" i="5" s="1"/>
  <c r="B38" i="5"/>
  <c r="F38" i="5" s="1"/>
  <c r="B37" i="5"/>
  <c r="F37" i="5" s="1"/>
  <c r="B36" i="5"/>
  <c r="F36" i="5" s="1"/>
  <c r="B35" i="5"/>
  <c r="F35" i="5" s="1"/>
  <c r="B34" i="5"/>
  <c r="F34" i="5" s="1"/>
  <c r="B33" i="5"/>
  <c r="F33" i="5" s="1"/>
  <c r="B32" i="5"/>
  <c r="F32" i="5" s="1"/>
  <c r="B31" i="5"/>
  <c r="F31" i="5" s="1"/>
  <c r="B30" i="5"/>
  <c r="F30" i="5" s="1"/>
  <c r="B29" i="5"/>
  <c r="F29" i="5" s="1"/>
  <c r="B28" i="5"/>
  <c r="F28" i="5" s="1"/>
  <c r="B27" i="5"/>
  <c r="F27" i="5" s="1"/>
  <c r="B26" i="5"/>
  <c r="F26" i="5" s="1"/>
  <c r="B25" i="5"/>
  <c r="F25" i="5" s="1"/>
  <c r="B24" i="5"/>
  <c r="F24" i="5" s="1"/>
  <c r="B23" i="5"/>
  <c r="F23" i="5" s="1"/>
  <c r="B22" i="5"/>
  <c r="F22" i="5" s="1"/>
  <c r="B21" i="5"/>
  <c r="F21" i="5" s="1"/>
  <c r="B20" i="5"/>
  <c r="F20" i="5" s="1"/>
  <c r="B19" i="5"/>
  <c r="F19" i="5" s="1"/>
  <c r="B18" i="5"/>
  <c r="F18" i="5" s="1"/>
  <c r="B17" i="5"/>
  <c r="B16" i="5"/>
  <c r="B15" i="5"/>
  <c r="F15" i="5" s="1"/>
  <c r="B14" i="5"/>
  <c r="F14" i="5" s="1"/>
  <c r="B13" i="5"/>
  <c r="F13" i="5" s="1"/>
  <c r="B12" i="5"/>
  <c r="F12" i="5" s="1"/>
  <c r="B11" i="5"/>
  <c r="F11" i="5" s="1"/>
  <c r="B10" i="5"/>
  <c r="F10" i="5" s="1"/>
  <c r="B9" i="5"/>
  <c r="B8" i="5"/>
  <c r="B7" i="5"/>
  <c r="F7" i="5" s="1"/>
  <c r="B6" i="5"/>
  <c r="F6" i="5" s="1"/>
  <c r="B5" i="5"/>
  <c r="F5" i="5" s="1"/>
  <c r="B4" i="5"/>
  <c r="F4" i="5" s="1"/>
  <c r="B3" i="5"/>
  <c r="F3" i="5" s="1"/>
  <c r="B2" i="5"/>
  <c r="F2" i="5" s="1"/>
  <c r="B61" i="4"/>
  <c r="F61" i="4" s="1"/>
  <c r="B60" i="4"/>
  <c r="F60" i="4" s="1"/>
  <c r="B59" i="4"/>
  <c r="F59" i="4" s="1"/>
  <c r="B58" i="4"/>
  <c r="F58" i="4" s="1"/>
  <c r="B57" i="4"/>
  <c r="F57" i="4" s="1"/>
  <c r="B56" i="4"/>
  <c r="F56" i="4" s="1"/>
  <c r="B55" i="4"/>
  <c r="F55" i="4" s="1"/>
  <c r="B54" i="4"/>
  <c r="F54" i="4" s="1"/>
  <c r="B53" i="4"/>
  <c r="G53" i="4" s="1"/>
  <c r="B52" i="4"/>
  <c r="F52" i="4" s="1"/>
  <c r="B51" i="4"/>
  <c r="E51" i="4" s="1"/>
  <c r="B50" i="4"/>
  <c r="F50" i="4" s="1"/>
  <c r="B49" i="4"/>
  <c r="F49" i="4" s="1"/>
  <c r="B48" i="4"/>
  <c r="F48" i="4" s="1"/>
  <c r="B47" i="4"/>
  <c r="F47" i="4" s="1"/>
  <c r="B46" i="4"/>
  <c r="G46" i="4" s="1"/>
  <c r="B45" i="4"/>
  <c r="F45" i="4" s="1"/>
  <c r="B44" i="4"/>
  <c r="F44" i="4" s="1"/>
  <c r="B43" i="4"/>
  <c r="F43" i="4" s="1"/>
  <c r="B42" i="4"/>
  <c r="F42" i="4" s="1"/>
  <c r="B41" i="4"/>
  <c r="F41" i="4" s="1"/>
  <c r="B40" i="4"/>
  <c r="F40" i="4" s="1"/>
  <c r="B39" i="4"/>
  <c r="F39" i="4" s="1"/>
  <c r="B38" i="4"/>
  <c r="G38" i="4" s="1"/>
  <c r="B37" i="4"/>
  <c r="G37" i="4" s="1"/>
  <c r="B36" i="4"/>
  <c r="F36" i="4" s="1"/>
  <c r="B35" i="4"/>
  <c r="E35" i="4" s="1"/>
  <c r="B34" i="4"/>
  <c r="F34" i="4" s="1"/>
  <c r="B33" i="4"/>
  <c r="F33" i="4" s="1"/>
  <c r="B32" i="4"/>
  <c r="F32" i="4" s="1"/>
  <c r="B31" i="4"/>
  <c r="F31" i="4" s="1"/>
  <c r="B30" i="4"/>
  <c r="G30" i="4" s="1"/>
  <c r="B29" i="4"/>
  <c r="F29" i="4" s="1"/>
  <c r="B28" i="4"/>
  <c r="F28" i="4" s="1"/>
  <c r="B27" i="4"/>
  <c r="F27" i="4" s="1"/>
  <c r="B26" i="4"/>
  <c r="F26" i="4" s="1"/>
  <c r="B25" i="4"/>
  <c r="F25" i="4" s="1"/>
  <c r="B24" i="4"/>
  <c r="F24" i="4" s="1"/>
  <c r="B23" i="4"/>
  <c r="F23" i="4" s="1"/>
  <c r="B22" i="4"/>
  <c r="F22" i="4" s="1"/>
  <c r="B21" i="4"/>
  <c r="G21" i="4" s="1"/>
  <c r="B20" i="4"/>
  <c r="F20" i="4" s="1"/>
  <c r="B19" i="4"/>
  <c r="E19" i="4" s="1"/>
  <c r="B18" i="4"/>
  <c r="F18" i="4" s="1"/>
  <c r="B17" i="4"/>
  <c r="F17" i="4" s="1"/>
  <c r="B16" i="4"/>
  <c r="F16" i="4" s="1"/>
  <c r="B15" i="4"/>
  <c r="F15" i="4" s="1"/>
  <c r="B14" i="4"/>
  <c r="G14" i="4" s="1"/>
  <c r="B13" i="4"/>
  <c r="F13" i="4" s="1"/>
  <c r="B12" i="4"/>
  <c r="F12" i="4" s="1"/>
  <c r="B11" i="4"/>
  <c r="F11" i="4" s="1"/>
  <c r="B10" i="4"/>
  <c r="F10" i="4" s="1"/>
  <c r="B9" i="4"/>
  <c r="F9" i="4" s="1"/>
  <c r="B8" i="4"/>
  <c r="F8" i="4" s="1"/>
  <c r="B7" i="4"/>
  <c r="F7" i="4" s="1"/>
  <c r="B6" i="4"/>
  <c r="G6" i="4" s="1"/>
  <c r="B5" i="4"/>
  <c r="G5" i="4" s="1"/>
  <c r="B4" i="4"/>
  <c r="F4" i="4" s="1"/>
  <c r="B3" i="4"/>
  <c r="E3" i="4" s="1"/>
  <c r="B2" i="4"/>
  <c r="F2" i="4" s="1"/>
  <c r="B61" i="3"/>
  <c r="F61" i="3" s="1"/>
  <c r="B60" i="3"/>
  <c r="F60" i="3" s="1"/>
  <c r="B59" i="3"/>
  <c r="F59" i="3" s="1"/>
  <c r="B58" i="3"/>
  <c r="F58" i="3" s="1"/>
  <c r="B57" i="3"/>
  <c r="F57" i="3" s="1"/>
  <c r="B56" i="3"/>
  <c r="F56" i="3" s="1"/>
  <c r="B55" i="3"/>
  <c r="F55" i="3" s="1"/>
  <c r="B54" i="3"/>
  <c r="F54" i="3" s="1"/>
  <c r="B53" i="3"/>
  <c r="F53" i="3" s="1"/>
  <c r="B52" i="3"/>
  <c r="F52" i="3" s="1"/>
  <c r="B51" i="3"/>
  <c r="F51" i="3" s="1"/>
  <c r="B50" i="3"/>
  <c r="F50" i="3" s="1"/>
  <c r="B49" i="3"/>
  <c r="F49" i="3" s="1"/>
  <c r="B48" i="3"/>
  <c r="F48" i="3" s="1"/>
  <c r="B47" i="3"/>
  <c r="F47" i="3" s="1"/>
  <c r="B46" i="3"/>
  <c r="F46" i="3" s="1"/>
  <c r="B45" i="3"/>
  <c r="F45" i="3" s="1"/>
  <c r="B44" i="3"/>
  <c r="F44" i="3" s="1"/>
  <c r="B43" i="3"/>
  <c r="F43" i="3" s="1"/>
  <c r="B42" i="3"/>
  <c r="F42" i="3" s="1"/>
  <c r="B41" i="3"/>
  <c r="F41" i="3" s="1"/>
  <c r="B40" i="3"/>
  <c r="F40" i="3" s="1"/>
  <c r="B39" i="3"/>
  <c r="F39" i="3" s="1"/>
  <c r="B38" i="3"/>
  <c r="F38" i="3" s="1"/>
  <c r="B37" i="3"/>
  <c r="F37" i="3" s="1"/>
  <c r="B36" i="3"/>
  <c r="F36" i="3" s="1"/>
  <c r="B35" i="3"/>
  <c r="F35" i="3" s="1"/>
  <c r="B34" i="3"/>
  <c r="F34" i="3" s="1"/>
  <c r="B33" i="3"/>
  <c r="F33" i="3" s="1"/>
  <c r="B32" i="3"/>
  <c r="F32" i="3" s="1"/>
  <c r="B31" i="3"/>
  <c r="F31" i="3" s="1"/>
  <c r="B30" i="3"/>
  <c r="F30" i="3" s="1"/>
  <c r="B29" i="3"/>
  <c r="F29" i="3" s="1"/>
  <c r="B28" i="3"/>
  <c r="F28" i="3" s="1"/>
  <c r="B27" i="3"/>
  <c r="F27" i="3" s="1"/>
  <c r="B26" i="3"/>
  <c r="F26" i="3" s="1"/>
  <c r="B25" i="3"/>
  <c r="F25" i="3" s="1"/>
  <c r="B24" i="3"/>
  <c r="F24" i="3" s="1"/>
  <c r="B23" i="3"/>
  <c r="F23" i="3" s="1"/>
  <c r="B22" i="3"/>
  <c r="F22" i="3" s="1"/>
  <c r="B21" i="3"/>
  <c r="F21" i="3" s="1"/>
  <c r="B20" i="3"/>
  <c r="F20" i="3" s="1"/>
  <c r="B19" i="3"/>
  <c r="F19" i="3" s="1"/>
  <c r="B18" i="3"/>
  <c r="F18" i="3" s="1"/>
  <c r="B17" i="3"/>
  <c r="F17" i="3" s="1"/>
  <c r="B16" i="3"/>
  <c r="F16" i="3" s="1"/>
  <c r="B15" i="3"/>
  <c r="F15" i="3" s="1"/>
  <c r="B14" i="3"/>
  <c r="F14" i="3" s="1"/>
  <c r="B13" i="3"/>
  <c r="F13" i="3" s="1"/>
  <c r="B12" i="3"/>
  <c r="F12" i="3" s="1"/>
  <c r="B11" i="3"/>
  <c r="F11" i="3" s="1"/>
  <c r="B10" i="3"/>
  <c r="F10" i="3" s="1"/>
  <c r="B9" i="3"/>
  <c r="G9" i="3" s="1"/>
  <c r="B8" i="3"/>
  <c r="F8" i="3" s="1"/>
  <c r="B7" i="3"/>
  <c r="F7" i="3" s="1"/>
  <c r="B6" i="3"/>
  <c r="F6" i="3" s="1"/>
  <c r="B5" i="3"/>
  <c r="F5" i="3" s="1"/>
  <c r="B4" i="3"/>
  <c r="F4" i="3" s="1"/>
  <c r="B3" i="3"/>
  <c r="F3" i="3" s="1"/>
  <c r="B2" i="3"/>
  <c r="F2" i="3" s="1"/>
  <c r="B61" i="2"/>
  <c r="F61" i="2" s="1"/>
  <c r="B60" i="2"/>
  <c r="F60" i="2" s="1"/>
  <c r="B59" i="2"/>
  <c r="F59" i="2" s="1"/>
  <c r="B58" i="2"/>
  <c r="F58" i="2" s="1"/>
  <c r="B57" i="2"/>
  <c r="F57" i="2" s="1"/>
  <c r="B56" i="2"/>
  <c r="F56" i="2" s="1"/>
  <c r="B55" i="2"/>
  <c r="F55" i="2" s="1"/>
  <c r="B54" i="2"/>
  <c r="F54" i="2" s="1"/>
  <c r="B53" i="2"/>
  <c r="F53" i="2" s="1"/>
  <c r="B52" i="2"/>
  <c r="F52" i="2" s="1"/>
  <c r="B51" i="2"/>
  <c r="F51" i="2" s="1"/>
  <c r="B50" i="2"/>
  <c r="F50" i="2" s="1"/>
  <c r="B49" i="2"/>
  <c r="F49" i="2" s="1"/>
  <c r="B48" i="2"/>
  <c r="F48" i="2" s="1"/>
  <c r="B47" i="2"/>
  <c r="F47" i="2" s="1"/>
  <c r="B46" i="2"/>
  <c r="F46" i="2" s="1"/>
  <c r="B45" i="2"/>
  <c r="F45" i="2" s="1"/>
  <c r="B44" i="2"/>
  <c r="F44" i="2" s="1"/>
  <c r="B43" i="2"/>
  <c r="F43" i="2" s="1"/>
  <c r="B42" i="2"/>
  <c r="F42" i="2" s="1"/>
  <c r="B41" i="2"/>
  <c r="F41" i="2" s="1"/>
  <c r="B40" i="2"/>
  <c r="F40" i="2" s="1"/>
  <c r="B39" i="2"/>
  <c r="F39" i="2" s="1"/>
  <c r="B38" i="2"/>
  <c r="F38" i="2" s="1"/>
  <c r="B37" i="2"/>
  <c r="F37" i="2" s="1"/>
  <c r="B36" i="2"/>
  <c r="F36" i="2" s="1"/>
  <c r="B35" i="2"/>
  <c r="F35" i="2" s="1"/>
  <c r="B34" i="2"/>
  <c r="F34" i="2" s="1"/>
  <c r="B33" i="2"/>
  <c r="F33" i="2" s="1"/>
  <c r="B32" i="2"/>
  <c r="F32" i="2" s="1"/>
  <c r="B31" i="2"/>
  <c r="F31" i="2" s="1"/>
  <c r="B30" i="2"/>
  <c r="F30" i="2" s="1"/>
  <c r="B29" i="2"/>
  <c r="F29" i="2" s="1"/>
  <c r="B28" i="2"/>
  <c r="F28" i="2" s="1"/>
  <c r="B27" i="2"/>
  <c r="F27" i="2" s="1"/>
  <c r="B26" i="2"/>
  <c r="F26" i="2" s="1"/>
  <c r="B25" i="2"/>
  <c r="F25" i="2" s="1"/>
  <c r="B24" i="2"/>
  <c r="F24" i="2" s="1"/>
  <c r="B23" i="2"/>
  <c r="F23" i="2" s="1"/>
  <c r="B22" i="2"/>
  <c r="F22" i="2" s="1"/>
  <c r="B21" i="2"/>
  <c r="F21" i="2" s="1"/>
  <c r="B20" i="2"/>
  <c r="F20" i="2" s="1"/>
  <c r="B19" i="2"/>
  <c r="F19" i="2" s="1"/>
  <c r="B18" i="2"/>
  <c r="F18" i="2" s="1"/>
  <c r="B17" i="2"/>
  <c r="F17" i="2" s="1"/>
  <c r="B16" i="2"/>
  <c r="F16" i="2" s="1"/>
  <c r="B15" i="2"/>
  <c r="F15" i="2" s="1"/>
  <c r="B14" i="2"/>
  <c r="F14" i="2" s="1"/>
  <c r="B13" i="2"/>
  <c r="F13" i="2" s="1"/>
  <c r="B12" i="2"/>
  <c r="F12" i="2" s="1"/>
  <c r="B11" i="2"/>
  <c r="F11" i="2" s="1"/>
  <c r="B10" i="2"/>
  <c r="F10" i="2" s="1"/>
  <c r="B9" i="2"/>
  <c r="F9" i="2" s="1"/>
  <c r="B8" i="2"/>
  <c r="F8" i="2" s="1"/>
  <c r="B7" i="2"/>
  <c r="F7" i="2" s="1"/>
  <c r="B6" i="2"/>
  <c r="F6" i="2" s="1"/>
  <c r="B5" i="2"/>
  <c r="F5" i="2" s="1"/>
  <c r="B4" i="2"/>
  <c r="F4" i="2" s="1"/>
  <c r="B3" i="2"/>
  <c r="F3" i="2" s="1"/>
  <c r="B2" i="2"/>
  <c r="F2" i="2" s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F65" i="13" l="1"/>
  <c r="F57" i="13"/>
  <c r="F49" i="13"/>
  <c r="F41" i="13"/>
  <c r="F33" i="13"/>
  <c r="F25" i="13"/>
  <c r="F17" i="13"/>
  <c r="F9" i="13"/>
  <c r="F64" i="13"/>
  <c r="F56" i="13"/>
  <c r="F48" i="13"/>
  <c r="F40" i="13"/>
  <c r="F32" i="13"/>
  <c r="F24" i="13"/>
  <c r="F16" i="13"/>
  <c r="F8" i="13"/>
  <c r="G67" i="13"/>
  <c r="G59" i="13"/>
  <c r="G51" i="13"/>
  <c r="G43" i="13"/>
  <c r="G35" i="13"/>
  <c r="G27" i="13"/>
  <c r="G19" i="13"/>
  <c r="G11" i="13"/>
  <c r="G3" i="13"/>
  <c r="E65" i="13"/>
  <c r="E57" i="13"/>
  <c r="E49" i="13"/>
  <c r="E41" i="13"/>
  <c r="E33" i="13"/>
  <c r="E25" i="13"/>
  <c r="E17" i="13"/>
  <c r="E9" i="13"/>
  <c r="F62" i="13"/>
  <c r="F54" i="13"/>
  <c r="F46" i="13"/>
  <c r="F38" i="13"/>
  <c r="F30" i="13"/>
  <c r="F22" i="13"/>
  <c r="F14" i="13"/>
  <c r="F6" i="13"/>
  <c r="E63" i="13"/>
  <c r="E55" i="13"/>
  <c r="E47" i="13"/>
  <c r="E39" i="13"/>
  <c r="E31" i="13"/>
  <c r="E23" i="13"/>
  <c r="E15" i="13"/>
  <c r="E7" i="13"/>
  <c r="F2" i="13"/>
  <c r="F61" i="13"/>
  <c r="F53" i="13"/>
  <c r="F45" i="13"/>
  <c r="F37" i="13"/>
  <c r="F29" i="13"/>
  <c r="F21" i="13"/>
  <c r="F13" i="13"/>
  <c r="F5" i="13"/>
  <c r="E62" i="13"/>
  <c r="E54" i="13"/>
  <c r="E46" i="13"/>
  <c r="E38" i="13"/>
  <c r="E30" i="13"/>
  <c r="E22" i="13"/>
  <c r="E14" i="13"/>
  <c r="E6" i="13"/>
  <c r="F68" i="13"/>
  <c r="F60" i="13"/>
  <c r="F52" i="13"/>
  <c r="F44" i="13"/>
  <c r="F36" i="13"/>
  <c r="F28" i="13"/>
  <c r="F20" i="13"/>
  <c r="F12" i="13"/>
  <c r="F4" i="13"/>
  <c r="E2" i="13"/>
  <c r="E61" i="13"/>
  <c r="E53" i="13"/>
  <c r="E45" i="13"/>
  <c r="E37" i="13"/>
  <c r="E29" i="13"/>
  <c r="E21" i="13"/>
  <c r="E13" i="13"/>
  <c r="E5" i="13"/>
  <c r="F67" i="13"/>
  <c r="F59" i="13"/>
  <c r="F51" i="13"/>
  <c r="F43" i="13"/>
  <c r="F35" i="13"/>
  <c r="F27" i="13"/>
  <c r="F19" i="13"/>
  <c r="F11" i="13"/>
  <c r="F3" i="13"/>
  <c r="E62" i="12"/>
  <c r="E54" i="12"/>
  <c r="E46" i="12"/>
  <c r="E38" i="12"/>
  <c r="E30" i="12"/>
  <c r="E22" i="12"/>
  <c r="E14" i="12"/>
  <c r="E6" i="12"/>
  <c r="F63" i="12"/>
  <c r="F55" i="12"/>
  <c r="F47" i="12"/>
  <c r="F39" i="12"/>
  <c r="F31" i="12"/>
  <c r="F23" i="12"/>
  <c r="F15" i="12"/>
  <c r="F7" i="12"/>
  <c r="G68" i="12"/>
  <c r="G60" i="12"/>
  <c r="G52" i="12"/>
  <c r="G44" i="12"/>
  <c r="G36" i="12"/>
  <c r="G28" i="12"/>
  <c r="G20" i="12"/>
  <c r="G12" i="12"/>
  <c r="G4" i="12"/>
  <c r="E2" i="12"/>
  <c r="E61" i="12"/>
  <c r="E53" i="12"/>
  <c r="E45" i="12"/>
  <c r="E37" i="12"/>
  <c r="E29" i="12"/>
  <c r="E21" i="12"/>
  <c r="E13" i="12"/>
  <c r="E5" i="12"/>
  <c r="G67" i="12"/>
  <c r="G43" i="12"/>
  <c r="G3" i="12"/>
  <c r="E60" i="12"/>
  <c r="E36" i="12"/>
  <c r="E12" i="12"/>
  <c r="G66" i="12"/>
  <c r="G58" i="12"/>
  <c r="G50" i="12"/>
  <c r="G42" i="12"/>
  <c r="G34" i="12"/>
  <c r="G26" i="12"/>
  <c r="G18" i="12"/>
  <c r="G10" i="12"/>
  <c r="E67" i="12"/>
  <c r="E59" i="12"/>
  <c r="E51" i="12"/>
  <c r="E43" i="12"/>
  <c r="E35" i="12"/>
  <c r="E27" i="12"/>
  <c r="E19" i="12"/>
  <c r="E11" i="12"/>
  <c r="E3" i="12"/>
  <c r="G59" i="12"/>
  <c r="G35" i="12"/>
  <c r="G11" i="12"/>
  <c r="E68" i="12"/>
  <c r="E44" i="12"/>
  <c r="E20" i="12"/>
  <c r="F52" i="12"/>
  <c r="F28" i="12"/>
  <c r="F4" i="12"/>
  <c r="G65" i="12"/>
  <c r="G57" i="12"/>
  <c r="G49" i="12"/>
  <c r="G41" i="12"/>
  <c r="G33" i="12"/>
  <c r="G25" i="12"/>
  <c r="G17" i="12"/>
  <c r="G9" i="12"/>
  <c r="E66" i="12"/>
  <c r="E58" i="12"/>
  <c r="E50" i="12"/>
  <c r="E42" i="12"/>
  <c r="E34" i="12"/>
  <c r="E26" i="12"/>
  <c r="E18" i="12"/>
  <c r="E10" i="12"/>
  <c r="G51" i="12"/>
  <c r="G27" i="12"/>
  <c r="G19" i="12"/>
  <c r="G64" i="12"/>
  <c r="G56" i="12"/>
  <c r="G48" i="12"/>
  <c r="G40" i="12"/>
  <c r="G32" i="12"/>
  <c r="G24" i="12"/>
  <c r="G16" i="12"/>
  <c r="G8" i="12"/>
  <c r="G61" i="11"/>
  <c r="G45" i="11"/>
  <c r="G37" i="11"/>
  <c r="G21" i="11"/>
  <c r="G5" i="11"/>
  <c r="G57" i="11"/>
  <c r="G41" i="11"/>
  <c r="G25" i="11"/>
  <c r="G9" i="11"/>
  <c r="E48" i="11"/>
  <c r="E32" i="11"/>
  <c r="E16" i="11"/>
  <c r="F2" i="11"/>
  <c r="G56" i="11"/>
  <c r="G48" i="11"/>
  <c r="G40" i="11"/>
  <c r="G32" i="11"/>
  <c r="G24" i="11"/>
  <c r="G16" i="11"/>
  <c r="G8" i="11"/>
  <c r="E55" i="11"/>
  <c r="E47" i="11"/>
  <c r="E39" i="11"/>
  <c r="E31" i="11"/>
  <c r="E23" i="11"/>
  <c r="E15" i="11"/>
  <c r="E7" i="11"/>
  <c r="F33" i="11"/>
  <c r="G55" i="11"/>
  <c r="G47" i="11"/>
  <c r="G39" i="11"/>
  <c r="G31" i="11"/>
  <c r="G23" i="11"/>
  <c r="G15" i="11"/>
  <c r="G7" i="11"/>
  <c r="E2" i="11"/>
  <c r="E54" i="11"/>
  <c r="E46" i="11"/>
  <c r="E38" i="11"/>
  <c r="E30" i="11"/>
  <c r="E22" i="11"/>
  <c r="E14" i="11"/>
  <c r="E6" i="11"/>
  <c r="G53" i="11"/>
  <c r="G29" i="11"/>
  <c r="G13" i="11"/>
  <c r="G49" i="11"/>
  <c r="G17" i="11"/>
  <c r="E56" i="11"/>
  <c r="E40" i="11"/>
  <c r="E24" i="11"/>
  <c r="E8" i="11"/>
  <c r="G54" i="11"/>
  <c r="G46" i="11"/>
  <c r="G38" i="11"/>
  <c r="G30" i="11"/>
  <c r="G22" i="11"/>
  <c r="G14" i="11"/>
  <c r="G6" i="11"/>
  <c r="E61" i="11"/>
  <c r="E53" i="11"/>
  <c r="E45" i="11"/>
  <c r="E37" i="11"/>
  <c r="E29" i="11"/>
  <c r="E21" i="11"/>
  <c r="E13" i="11"/>
  <c r="E5" i="11"/>
  <c r="E55" i="10"/>
  <c r="E47" i="10"/>
  <c r="E39" i="10"/>
  <c r="E31" i="10"/>
  <c r="E23" i="10"/>
  <c r="E15" i="10"/>
  <c r="E7" i="10"/>
  <c r="G59" i="10"/>
  <c r="G51" i="10"/>
  <c r="G43" i="10"/>
  <c r="G35" i="10"/>
  <c r="G27" i="10"/>
  <c r="G19" i="10"/>
  <c r="G11" i="10"/>
  <c r="G3" i="10"/>
  <c r="E54" i="10"/>
  <c r="E46" i="10"/>
  <c r="E38" i="10"/>
  <c r="E30" i="10"/>
  <c r="E22" i="10"/>
  <c r="E14" i="10"/>
  <c r="E6" i="10"/>
  <c r="G58" i="10"/>
  <c r="G50" i="10"/>
  <c r="G42" i="10"/>
  <c r="G34" i="10"/>
  <c r="G26" i="10"/>
  <c r="G18" i="10"/>
  <c r="G10" i="10"/>
  <c r="E53" i="10"/>
  <c r="E37" i="10"/>
  <c r="E29" i="10"/>
  <c r="E21" i="10"/>
  <c r="E5" i="10"/>
  <c r="G25" i="10"/>
  <c r="G17" i="10"/>
  <c r="G9" i="10"/>
  <c r="G56" i="10"/>
  <c r="G48" i="10"/>
  <c r="G40" i="10"/>
  <c r="G32" i="10"/>
  <c r="G24" i="10"/>
  <c r="G16" i="10"/>
  <c r="G8" i="10"/>
  <c r="E59" i="10"/>
  <c r="E51" i="10"/>
  <c r="E43" i="10"/>
  <c r="E35" i="10"/>
  <c r="E27" i="10"/>
  <c r="E19" i="10"/>
  <c r="E11" i="10"/>
  <c r="E3" i="10"/>
  <c r="G55" i="10"/>
  <c r="G47" i="10"/>
  <c r="G39" i="10"/>
  <c r="G31" i="10"/>
  <c r="G23" i="10"/>
  <c r="G15" i="10"/>
  <c r="G7" i="10"/>
  <c r="E58" i="10"/>
  <c r="E42" i="10"/>
  <c r="E26" i="10"/>
  <c r="E10" i="10"/>
  <c r="G54" i="10"/>
  <c r="G46" i="10"/>
  <c r="G38" i="10"/>
  <c r="G30" i="10"/>
  <c r="G22" i="10"/>
  <c r="G14" i="10"/>
  <c r="G6" i="10"/>
  <c r="E57" i="10"/>
  <c r="E49" i="10"/>
  <c r="E41" i="10"/>
  <c r="E33" i="10"/>
  <c r="E25" i="10"/>
  <c r="E17" i="10"/>
  <c r="E9" i="10"/>
  <c r="G48" i="9"/>
  <c r="G40" i="9"/>
  <c r="G32" i="9"/>
  <c r="G24" i="9"/>
  <c r="G16" i="9"/>
  <c r="G8" i="9"/>
  <c r="F32" i="9"/>
  <c r="G55" i="9"/>
  <c r="G39" i="9"/>
  <c r="G31" i="9"/>
  <c r="G23" i="9"/>
  <c r="G7" i="9"/>
  <c r="E56" i="9"/>
  <c r="E40" i="9"/>
  <c r="E24" i="9"/>
  <c r="E8" i="9"/>
  <c r="G54" i="9"/>
  <c r="G46" i="9"/>
  <c r="G30" i="9"/>
  <c r="G14" i="9"/>
  <c r="E47" i="9"/>
  <c r="E31" i="9"/>
  <c r="E7" i="9"/>
  <c r="G61" i="9"/>
  <c r="G53" i="9"/>
  <c r="G45" i="9"/>
  <c r="G37" i="9"/>
  <c r="G29" i="9"/>
  <c r="G21" i="9"/>
  <c r="G13" i="9"/>
  <c r="G5" i="9"/>
  <c r="E2" i="9"/>
  <c r="E54" i="9"/>
  <c r="E46" i="9"/>
  <c r="E38" i="9"/>
  <c r="E30" i="9"/>
  <c r="E22" i="9"/>
  <c r="E14" i="9"/>
  <c r="E6" i="9"/>
  <c r="G56" i="9"/>
  <c r="G15" i="9"/>
  <c r="G2" i="9"/>
  <c r="G38" i="9"/>
  <c r="G22" i="9"/>
  <c r="G6" i="9"/>
  <c r="E55" i="9"/>
  <c r="E39" i="9"/>
  <c r="E23" i="9"/>
  <c r="G60" i="9"/>
  <c r="G52" i="9"/>
  <c r="G44" i="9"/>
  <c r="G36" i="9"/>
  <c r="G28" i="9"/>
  <c r="G20" i="9"/>
  <c r="G12" i="9"/>
  <c r="G4" i="9"/>
  <c r="E61" i="9"/>
  <c r="E53" i="9"/>
  <c r="E45" i="9"/>
  <c r="E37" i="9"/>
  <c r="E29" i="9"/>
  <c r="E21" i="9"/>
  <c r="E13" i="9"/>
  <c r="E5" i="9"/>
  <c r="E2" i="8"/>
  <c r="G2" i="8"/>
  <c r="F51" i="8"/>
  <c r="F19" i="8"/>
  <c r="E60" i="8"/>
  <c r="E44" i="8"/>
  <c r="E28" i="8"/>
  <c r="E12" i="8"/>
  <c r="G60" i="8"/>
  <c r="G36" i="8"/>
  <c r="G20" i="8"/>
  <c r="G4" i="8"/>
  <c r="E51" i="8"/>
  <c r="E27" i="8"/>
  <c r="E11" i="8"/>
  <c r="F41" i="8"/>
  <c r="F9" i="8"/>
  <c r="G59" i="8"/>
  <c r="G43" i="8"/>
  <c r="G35" i="8"/>
  <c r="G27" i="8"/>
  <c r="G19" i="8"/>
  <c r="G11" i="8"/>
  <c r="G3" i="8"/>
  <c r="E58" i="8"/>
  <c r="E50" i="8"/>
  <c r="E42" i="8"/>
  <c r="E34" i="8"/>
  <c r="E26" i="8"/>
  <c r="E18" i="8"/>
  <c r="E10" i="8"/>
  <c r="E56" i="8"/>
  <c r="E48" i="8"/>
  <c r="E40" i="8"/>
  <c r="E32" i="8"/>
  <c r="E24" i="8"/>
  <c r="E16" i="8"/>
  <c r="E8" i="8"/>
  <c r="G56" i="8"/>
  <c r="G48" i="8"/>
  <c r="G40" i="8"/>
  <c r="G32" i="8"/>
  <c r="G24" i="8"/>
  <c r="G16" i="8"/>
  <c r="G8" i="8"/>
  <c r="F57" i="8"/>
  <c r="F25" i="8"/>
  <c r="E52" i="8"/>
  <c r="E36" i="8"/>
  <c r="E20" i="8"/>
  <c r="E4" i="8"/>
  <c r="G52" i="8"/>
  <c r="G44" i="8"/>
  <c r="G28" i="8"/>
  <c r="G12" i="8"/>
  <c r="E59" i="8"/>
  <c r="E43" i="8"/>
  <c r="G58" i="8"/>
  <c r="G50" i="8"/>
  <c r="G42" i="8"/>
  <c r="G34" i="8"/>
  <c r="G26" i="8"/>
  <c r="G18" i="8"/>
  <c r="G10" i="8"/>
  <c r="E49" i="8"/>
  <c r="E33" i="8"/>
  <c r="E17" i="8"/>
  <c r="E59" i="7"/>
  <c r="E43" i="7"/>
  <c r="E27" i="7"/>
  <c r="E11" i="7"/>
  <c r="G60" i="7"/>
  <c r="G52" i="7"/>
  <c r="G44" i="7"/>
  <c r="G36" i="7"/>
  <c r="G28" i="7"/>
  <c r="G20" i="7"/>
  <c r="G12" i="7"/>
  <c r="G4" i="7"/>
  <c r="G51" i="7"/>
  <c r="G43" i="7"/>
  <c r="G19" i="7"/>
  <c r="G3" i="7"/>
  <c r="G58" i="7"/>
  <c r="G42" i="7"/>
  <c r="G26" i="7"/>
  <c r="G10" i="7"/>
  <c r="E47" i="7"/>
  <c r="E31" i="7"/>
  <c r="E15" i="7"/>
  <c r="F56" i="7"/>
  <c r="G49" i="7"/>
  <c r="G41" i="7"/>
  <c r="G33" i="7"/>
  <c r="G17" i="7"/>
  <c r="E2" i="7"/>
  <c r="E54" i="7"/>
  <c r="E46" i="7"/>
  <c r="E38" i="7"/>
  <c r="E30" i="7"/>
  <c r="E22" i="7"/>
  <c r="E14" i="7"/>
  <c r="E6" i="7"/>
  <c r="G2" i="7"/>
  <c r="E51" i="7"/>
  <c r="E35" i="7"/>
  <c r="E19" i="7"/>
  <c r="E3" i="7"/>
  <c r="E58" i="7"/>
  <c r="E50" i="7"/>
  <c r="E42" i="7"/>
  <c r="E34" i="7"/>
  <c r="E26" i="7"/>
  <c r="E18" i="7"/>
  <c r="E10" i="7"/>
  <c r="G59" i="7"/>
  <c r="G35" i="7"/>
  <c r="G27" i="7"/>
  <c r="G11" i="7"/>
  <c r="G50" i="7"/>
  <c r="G34" i="7"/>
  <c r="G18" i="7"/>
  <c r="E55" i="7"/>
  <c r="E39" i="7"/>
  <c r="E23" i="7"/>
  <c r="E7" i="7"/>
  <c r="G48" i="7"/>
  <c r="G32" i="7"/>
  <c r="G16" i="7"/>
  <c r="E61" i="7"/>
  <c r="E53" i="7"/>
  <c r="E45" i="7"/>
  <c r="E37" i="7"/>
  <c r="E29" i="7"/>
  <c r="E21" i="7"/>
  <c r="E13" i="7"/>
  <c r="E5" i="7"/>
  <c r="G38" i="6"/>
  <c r="E39" i="6"/>
  <c r="E46" i="6"/>
  <c r="E30" i="6"/>
  <c r="E6" i="6"/>
  <c r="G57" i="6"/>
  <c r="G49" i="6"/>
  <c r="G41" i="6"/>
  <c r="G33" i="6"/>
  <c r="G25" i="6"/>
  <c r="G17" i="6"/>
  <c r="G9" i="6"/>
  <c r="E58" i="6"/>
  <c r="E50" i="6"/>
  <c r="E42" i="6"/>
  <c r="E34" i="6"/>
  <c r="E26" i="6"/>
  <c r="E18" i="6"/>
  <c r="E10" i="6"/>
  <c r="G54" i="6"/>
  <c r="G46" i="6"/>
  <c r="G30" i="6"/>
  <c r="G22" i="6"/>
  <c r="G14" i="6"/>
  <c r="G6" i="6"/>
  <c r="E55" i="6"/>
  <c r="E47" i="6"/>
  <c r="E31" i="6"/>
  <c r="E23" i="6"/>
  <c r="E15" i="6"/>
  <c r="E7" i="6"/>
  <c r="E54" i="6"/>
  <c r="E38" i="6"/>
  <c r="E22" i="6"/>
  <c r="E14" i="6"/>
  <c r="G58" i="6"/>
  <c r="G50" i="6"/>
  <c r="G42" i="6"/>
  <c r="G34" i="6"/>
  <c r="G26" i="6"/>
  <c r="G18" i="6"/>
  <c r="G10" i="6"/>
  <c r="E59" i="6"/>
  <c r="E51" i="6"/>
  <c r="E43" i="6"/>
  <c r="E35" i="6"/>
  <c r="E27" i="6"/>
  <c r="E19" i="6"/>
  <c r="E11" i="6"/>
  <c r="E3" i="6"/>
  <c r="G56" i="6"/>
  <c r="G48" i="6"/>
  <c r="G40" i="6"/>
  <c r="G32" i="6"/>
  <c r="G24" i="6"/>
  <c r="G16" i="6"/>
  <c r="G8" i="6"/>
  <c r="E57" i="6"/>
  <c r="E49" i="6"/>
  <c r="E41" i="6"/>
  <c r="E33" i="6"/>
  <c r="E25" i="6"/>
  <c r="E17" i="6"/>
  <c r="E9" i="6"/>
  <c r="E43" i="5"/>
  <c r="E27" i="5"/>
  <c r="E11" i="5"/>
  <c r="G59" i="5"/>
  <c r="G43" i="5"/>
  <c r="G27" i="5"/>
  <c r="G11" i="5"/>
  <c r="E50" i="5"/>
  <c r="E42" i="5"/>
  <c r="E26" i="5"/>
  <c r="E18" i="5"/>
  <c r="G58" i="5"/>
  <c r="G42" i="5"/>
  <c r="G34" i="5"/>
  <c r="G26" i="5"/>
  <c r="G18" i="5"/>
  <c r="E55" i="5"/>
  <c r="E15" i="5"/>
  <c r="G55" i="5"/>
  <c r="G47" i="5"/>
  <c r="G39" i="5"/>
  <c r="G31" i="5"/>
  <c r="G23" i="5"/>
  <c r="G15" i="5"/>
  <c r="G7" i="5"/>
  <c r="E2" i="5"/>
  <c r="E54" i="5"/>
  <c r="E46" i="5"/>
  <c r="E38" i="5"/>
  <c r="E30" i="5"/>
  <c r="E22" i="5"/>
  <c r="E14" i="5"/>
  <c r="E6" i="5"/>
  <c r="F59" i="5"/>
  <c r="E51" i="5"/>
  <c r="E35" i="5"/>
  <c r="E19" i="5"/>
  <c r="E3" i="5"/>
  <c r="F58" i="5"/>
  <c r="G51" i="5"/>
  <c r="G35" i="5"/>
  <c r="G19" i="5"/>
  <c r="G3" i="5"/>
  <c r="E34" i="5"/>
  <c r="E10" i="5"/>
  <c r="G50" i="5"/>
  <c r="G10" i="5"/>
  <c r="E47" i="5"/>
  <c r="E39" i="5"/>
  <c r="E31" i="5"/>
  <c r="E23" i="5"/>
  <c r="E7" i="5"/>
  <c r="G2" i="5"/>
  <c r="G54" i="5"/>
  <c r="G46" i="5"/>
  <c r="G38" i="5"/>
  <c r="G30" i="5"/>
  <c r="G22" i="5"/>
  <c r="G14" i="5"/>
  <c r="G6" i="5"/>
  <c r="E61" i="5"/>
  <c r="E53" i="5"/>
  <c r="E45" i="5"/>
  <c r="E37" i="5"/>
  <c r="E29" i="5"/>
  <c r="E21" i="5"/>
  <c r="E13" i="5"/>
  <c r="E5" i="5"/>
  <c r="F14" i="4"/>
  <c r="E38" i="4"/>
  <c r="E30" i="4"/>
  <c r="E6" i="4"/>
  <c r="F38" i="4"/>
  <c r="F6" i="4"/>
  <c r="E53" i="4"/>
  <c r="E29" i="4"/>
  <c r="E13" i="4"/>
  <c r="F5" i="4"/>
  <c r="G48" i="4"/>
  <c r="G32" i="4"/>
  <c r="G16" i="4"/>
  <c r="E44" i="4"/>
  <c r="E28" i="4"/>
  <c r="F35" i="4"/>
  <c r="F3" i="4"/>
  <c r="G55" i="4"/>
  <c r="G47" i="4"/>
  <c r="G39" i="4"/>
  <c r="G31" i="4"/>
  <c r="G23" i="4"/>
  <c r="G15" i="4"/>
  <c r="G7" i="4"/>
  <c r="E59" i="4"/>
  <c r="E43" i="4"/>
  <c r="E27" i="4"/>
  <c r="E11" i="4"/>
  <c r="G52" i="4"/>
  <c r="G36" i="4"/>
  <c r="G20" i="4"/>
  <c r="G12" i="4"/>
  <c r="F46" i="4"/>
  <c r="E54" i="4"/>
  <c r="E46" i="4"/>
  <c r="E22" i="4"/>
  <c r="E14" i="4"/>
  <c r="E61" i="4"/>
  <c r="E45" i="4"/>
  <c r="E21" i="4"/>
  <c r="E5" i="4"/>
  <c r="F37" i="4"/>
  <c r="G40" i="4"/>
  <c r="G8" i="4"/>
  <c r="E52" i="4"/>
  <c r="E12" i="4"/>
  <c r="F30" i="4"/>
  <c r="G2" i="4"/>
  <c r="G54" i="4"/>
  <c r="G22" i="4"/>
  <c r="E58" i="4"/>
  <c r="E50" i="4"/>
  <c r="E42" i="4"/>
  <c r="E34" i="4"/>
  <c r="E26" i="4"/>
  <c r="E18" i="4"/>
  <c r="E10" i="4"/>
  <c r="G60" i="4"/>
  <c r="G44" i="4"/>
  <c r="G28" i="4"/>
  <c r="G4" i="4"/>
  <c r="E37" i="4"/>
  <c r="G56" i="4"/>
  <c r="G24" i="4"/>
  <c r="E60" i="4"/>
  <c r="E36" i="4"/>
  <c r="E20" i="4"/>
  <c r="E4" i="4"/>
  <c r="G61" i="4"/>
  <c r="G45" i="4"/>
  <c r="G29" i="4"/>
  <c r="G13" i="4"/>
  <c r="E57" i="4"/>
  <c r="E49" i="4"/>
  <c r="E41" i="4"/>
  <c r="E33" i="4"/>
  <c r="E25" i="4"/>
  <c r="E17" i="4"/>
  <c r="E9" i="4"/>
  <c r="E58" i="3"/>
  <c r="E50" i="3"/>
  <c r="E42" i="3"/>
  <c r="E34" i="3"/>
  <c r="E26" i="3"/>
  <c r="E18" i="3"/>
  <c r="E10" i="3"/>
  <c r="G58" i="3"/>
  <c r="G50" i="3"/>
  <c r="G42" i="3"/>
  <c r="G34" i="3"/>
  <c r="G26" i="3"/>
  <c r="G18" i="3"/>
  <c r="G10" i="3"/>
  <c r="E57" i="3"/>
  <c r="E49" i="3"/>
  <c r="E41" i="3"/>
  <c r="E33" i="3"/>
  <c r="E25" i="3"/>
  <c r="E17" i="3"/>
  <c r="E9" i="3"/>
  <c r="G57" i="3"/>
  <c r="G49" i="3"/>
  <c r="G41" i="3"/>
  <c r="G33" i="3"/>
  <c r="G25" i="3"/>
  <c r="G17" i="3"/>
  <c r="E56" i="3"/>
  <c r="E48" i="3"/>
  <c r="E40" i="3"/>
  <c r="E32" i="3"/>
  <c r="E24" i="3"/>
  <c r="E16" i="3"/>
  <c r="E8" i="3"/>
  <c r="G56" i="3"/>
  <c r="G48" i="3"/>
  <c r="G40" i="3"/>
  <c r="G32" i="3"/>
  <c r="G24" i="3"/>
  <c r="G16" i="3"/>
  <c r="G8" i="3"/>
  <c r="E55" i="3"/>
  <c r="E47" i="3"/>
  <c r="E39" i="3"/>
  <c r="E31" i="3"/>
  <c r="E23" i="3"/>
  <c r="E15" i="3"/>
  <c r="E7" i="3"/>
  <c r="G55" i="3"/>
  <c r="G47" i="3"/>
  <c r="G39" i="3"/>
  <c r="G31" i="3"/>
  <c r="G23" i="3"/>
  <c r="G15" i="3"/>
  <c r="G7" i="3"/>
  <c r="E2" i="3"/>
  <c r="E54" i="3"/>
  <c r="E46" i="3"/>
  <c r="E38" i="3"/>
  <c r="E30" i="3"/>
  <c r="E22" i="3"/>
  <c r="E14" i="3"/>
  <c r="E6" i="3"/>
  <c r="G2" i="3"/>
  <c r="G46" i="3"/>
  <c r="G38" i="3"/>
  <c r="G30" i="3"/>
  <c r="G22" i="3"/>
  <c r="G14" i="3"/>
  <c r="G6" i="3"/>
  <c r="E53" i="3"/>
  <c r="E45" i="3"/>
  <c r="E37" i="3"/>
  <c r="E29" i="3"/>
  <c r="E21" i="3"/>
  <c r="E13" i="3"/>
  <c r="E5" i="3"/>
  <c r="G58" i="2"/>
  <c r="G42" i="2"/>
  <c r="G26" i="2"/>
  <c r="G10" i="2"/>
  <c r="E45" i="2"/>
  <c r="G54" i="2"/>
  <c r="G38" i="2"/>
  <c r="G22" i="2"/>
  <c r="G14" i="2"/>
  <c r="E60" i="2"/>
  <c r="E52" i="2"/>
  <c r="E20" i="2"/>
  <c r="E12" i="2"/>
  <c r="G61" i="2"/>
  <c r="G53" i="2"/>
  <c r="G45" i="2"/>
  <c r="G37" i="2"/>
  <c r="G29" i="2"/>
  <c r="G21" i="2"/>
  <c r="G13" i="2"/>
  <c r="G5" i="2"/>
  <c r="E59" i="2"/>
  <c r="E51" i="2"/>
  <c r="E43" i="2"/>
  <c r="E35" i="2"/>
  <c r="E27" i="2"/>
  <c r="E19" i="2"/>
  <c r="E11" i="2"/>
  <c r="E3" i="2"/>
  <c r="G50" i="2"/>
  <c r="G34" i="2"/>
  <c r="G18" i="2"/>
  <c r="E61" i="2"/>
  <c r="E53" i="2"/>
  <c r="E37" i="2"/>
  <c r="E29" i="2"/>
  <c r="E21" i="2"/>
  <c r="E13" i="2"/>
  <c r="E5" i="2"/>
  <c r="G46" i="2"/>
  <c r="G30" i="2"/>
  <c r="G6" i="2"/>
  <c r="E44" i="2"/>
  <c r="E28" i="2"/>
  <c r="E4" i="2"/>
  <c r="G60" i="2"/>
  <c r="G52" i="2"/>
  <c r="G44" i="2"/>
  <c r="G36" i="2"/>
  <c r="G28" i="2"/>
  <c r="G20" i="2"/>
  <c r="G12" i="2"/>
  <c r="G4" i="2"/>
  <c r="E58" i="2"/>
  <c r="E50" i="2"/>
  <c r="E42" i="2"/>
  <c r="E34" i="2"/>
  <c r="E26" i="2"/>
  <c r="E18" i="2"/>
  <c r="E10" i="2"/>
  <c r="E2" i="2"/>
  <c r="G2" i="2"/>
  <c r="E36" i="2"/>
  <c r="G59" i="2"/>
  <c r="G51" i="2"/>
  <c r="G43" i="2"/>
  <c r="G35" i="2"/>
  <c r="G27" i="2"/>
  <c r="G19" i="2"/>
  <c r="G11" i="2"/>
  <c r="G3" i="2"/>
  <c r="E57" i="2"/>
  <c r="E49" i="2"/>
  <c r="E41" i="2"/>
  <c r="E33" i="2"/>
  <c r="E25" i="2"/>
  <c r="E17" i="2"/>
  <c r="E9" i="2"/>
</calcChain>
</file>

<file path=xl/sharedStrings.xml><?xml version="1.0" encoding="utf-8"?>
<sst xmlns="http://schemas.openxmlformats.org/spreadsheetml/2006/main" count="964" uniqueCount="13">
  <si>
    <t>GeoID</t>
  </si>
  <si>
    <t>GEO_ID</t>
  </si>
  <si>
    <t>Subbasin</t>
  </si>
  <si>
    <t>RainbowValley</t>
  </si>
  <si>
    <t>MaricopaStanfield</t>
  </si>
  <si>
    <t>Eloy</t>
  </si>
  <si>
    <t>AvraValley</t>
  </si>
  <si>
    <t>Year</t>
  </si>
  <si>
    <t>Total.Households</t>
  </si>
  <si>
    <t>Per.Capita.Income.HH</t>
  </si>
  <si>
    <t>Housing.Units</t>
  </si>
  <si>
    <t>Population</t>
  </si>
  <si>
    <t>*Missing a tract somewhere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</si>
</sst>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2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28.xml"/><Relationship Id="rId47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36.xml"/><Relationship Id="rId55" Type="http://schemas.openxmlformats.org/officeDocument/2006/relationships/externalLink" Target="externalLinks/externalLink41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5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26.xml"/><Relationship Id="rId45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39.xml"/><Relationship Id="rId58" Type="http://schemas.openxmlformats.org/officeDocument/2006/relationships/externalLink" Target="externalLinks/externalLink44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47.xml"/><Relationship Id="rId19" Type="http://schemas.openxmlformats.org/officeDocument/2006/relationships/externalLink" Target="externalLinks/externalLink5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29.xml"/><Relationship Id="rId48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42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7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32.xml"/><Relationship Id="rId59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6.xml"/><Relationship Id="rId41" Type="http://schemas.openxmlformats.org/officeDocument/2006/relationships/externalLink" Target="externalLinks/externalLink27.xml"/><Relationship Id="rId54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4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22.xml"/><Relationship Id="rId49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43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7.xml"/><Relationship Id="rId44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38.xml"/><Relationship Id="rId60" Type="http://schemas.openxmlformats.org/officeDocument/2006/relationships/externalLink" Target="externalLinks/externalLink46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9" Type="http://schemas.openxmlformats.org/officeDocument/2006/relationships/externalLink" Target="externalLinks/externalLink2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ehold%20Income\ACSST5Y2010.S1901-Data.xlsx" TargetMode="External"/><Relationship Id="rId1" Type="http://schemas.openxmlformats.org/officeDocument/2006/relationships/externalLinkPath" Target="/Users/zoeys/Documents/Data/Census%20Data/Household%20Income/ACSST5Y2010.S1901-Dat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er%20Capita%20Income\ACSDT5Y2012.B19301-Data.xlsx" TargetMode="External"/><Relationship Id="rId1" Type="http://schemas.openxmlformats.org/officeDocument/2006/relationships/externalLinkPath" Target="/Users/zoeys/Documents/Data/Census%20Data/Per%20Capita%20Income/ACSDT5Y2012.B19301-Dat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ing%20Units\ACSDT5Y2012.B25001-Data.xlsx" TargetMode="External"/><Relationship Id="rId1" Type="http://schemas.openxmlformats.org/officeDocument/2006/relationships/externalLinkPath" Target="/Users/zoeys/Documents/Data/Census%20Data/Housing%20Units/ACSDT5Y2012.B25001-Data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opulation\ACSDP5Y2012.DP05-Data.xlsx" TargetMode="External"/><Relationship Id="rId1" Type="http://schemas.openxmlformats.org/officeDocument/2006/relationships/externalLinkPath" Target="/Users/zoeys/Documents/Data/Census%20Data/Population/ACSDP5Y2012.DP05-Data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ehold%20Income\ACSST5Y2013.S1901-Data.xlsx" TargetMode="External"/><Relationship Id="rId1" Type="http://schemas.openxmlformats.org/officeDocument/2006/relationships/externalLinkPath" Target="/Users/zoeys/Documents/Data/Census%20Data/Household%20Income/ACSST5Y2013.S1901-Data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er%20Capita%20Income\ACSDT5Y2013.B19301-Data.xlsx" TargetMode="External"/><Relationship Id="rId1" Type="http://schemas.openxmlformats.org/officeDocument/2006/relationships/externalLinkPath" Target="/Users/zoeys/Documents/Data/Census%20Data/Per%20Capita%20Income/ACSDT5Y2013.B19301-Data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ing%20Units\ACSDT5Y2013.B25001-Data.xlsx" TargetMode="External"/><Relationship Id="rId1" Type="http://schemas.openxmlformats.org/officeDocument/2006/relationships/externalLinkPath" Target="/Users/zoeys/Documents/Data/Census%20Data/Housing%20Units/ACSDT5Y2013.B25001-Data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opulation\ACSDP5Y2013.DP05-Data.xlsx" TargetMode="External"/><Relationship Id="rId1" Type="http://schemas.openxmlformats.org/officeDocument/2006/relationships/externalLinkPath" Target="/Users/zoeys/Documents/Data/Census%20Data/Population/ACSDP5Y2013.DP05-Data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ehold%20Income\ACSST5Y2014.S1901-Data.xlsx" TargetMode="External"/><Relationship Id="rId1" Type="http://schemas.openxmlformats.org/officeDocument/2006/relationships/externalLinkPath" Target="/Users/zoeys/Documents/Data/Census%20Data/Household%20Income/ACSST5Y2014.S1901-Data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er%20Capita%20Income\ACSDT5Y2014.B19301-Data.xlsx" TargetMode="External"/><Relationship Id="rId1" Type="http://schemas.openxmlformats.org/officeDocument/2006/relationships/externalLinkPath" Target="/Users/zoeys/Documents/Data/Census%20Data/Per%20Capita%20Income/ACSDT5Y2014.B19301-Data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ing%20Units\ACSDT5Y2014.B25001-Data.xlsx" TargetMode="External"/><Relationship Id="rId1" Type="http://schemas.openxmlformats.org/officeDocument/2006/relationships/externalLinkPath" Target="/Users/zoeys/Documents/Data/Census%20Data/Housing%20Units/ACSDT5Y2014.B25001-D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er%20Capita%20Income\ACSDT5Y2010.B19301-Data.xlsx" TargetMode="External"/><Relationship Id="rId1" Type="http://schemas.openxmlformats.org/officeDocument/2006/relationships/externalLinkPath" Target="/Users/zoeys/Documents/Data/Census%20Data/Per%20Capita%20Income/ACSDT5Y2010.B19301-Data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opulation\ACSDP5Y2014.DP05-Data.xlsx" TargetMode="External"/><Relationship Id="rId1" Type="http://schemas.openxmlformats.org/officeDocument/2006/relationships/externalLinkPath" Target="/Users/zoeys/Documents/Data/Census%20Data/Population/ACSDP5Y2014.DP05-Data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ehold%20Income\ACSST5Y2015.S1901-Data.xlsx" TargetMode="External"/><Relationship Id="rId1" Type="http://schemas.openxmlformats.org/officeDocument/2006/relationships/externalLinkPath" Target="/Users/zoeys/Documents/Data/Census%20Data/Household%20Income/ACSST5Y2015.S1901-Data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er%20Capita%20Income\ACSDT5Y2015.B19301-Data.xlsx" TargetMode="External"/><Relationship Id="rId1" Type="http://schemas.openxmlformats.org/officeDocument/2006/relationships/externalLinkPath" Target="/Users/zoeys/Documents/Data/Census%20Data/Per%20Capita%20Income/ACSDT5Y2015.B19301-Data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ing%20Units\ACSDT5Y2015.B25001-Data.xlsx" TargetMode="External"/><Relationship Id="rId1" Type="http://schemas.openxmlformats.org/officeDocument/2006/relationships/externalLinkPath" Target="/Users/zoeys/Documents/Data/Census%20Data/Housing%20Units/ACSDT5Y2015.B25001-Data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opulation\ACSDP5Y2015.DP05-Data.xlsx" TargetMode="External"/><Relationship Id="rId1" Type="http://schemas.openxmlformats.org/officeDocument/2006/relationships/externalLinkPath" Target="/Users/zoeys/Documents/Data/Census%20Data/Population/ACSDP5Y2015.DP05-Data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ehold%20Income\ACSST5Y2016.S1901-Data.xlsx" TargetMode="External"/><Relationship Id="rId1" Type="http://schemas.openxmlformats.org/officeDocument/2006/relationships/externalLinkPath" Target="/Users/zoeys/Documents/Data/Census%20Data/Household%20Income/ACSST5Y2016.S1901-Data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er%20Capita%20Income\ACSDT5Y2016.B19301-Data.xlsx" TargetMode="External"/><Relationship Id="rId1" Type="http://schemas.openxmlformats.org/officeDocument/2006/relationships/externalLinkPath" Target="/Users/zoeys/Documents/Data/Census%20Data/Per%20Capita%20Income/ACSDT5Y2016.B19301-Data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ing%20Units\ACSDT5Y2016.B25001-Data.xlsx" TargetMode="External"/><Relationship Id="rId1" Type="http://schemas.openxmlformats.org/officeDocument/2006/relationships/externalLinkPath" Target="/Users/zoeys/Documents/Data/Census%20Data/Housing%20Units/ACSDT5Y2016.B25001-Data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opulation\ACSDP5Y2016.DP05-Data.xlsx" TargetMode="External"/><Relationship Id="rId1" Type="http://schemas.openxmlformats.org/officeDocument/2006/relationships/externalLinkPath" Target="/Users/zoeys/Documents/Data/Census%20Data/Population/ACSDP5Y2016.DP05-Data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ehold%20Income\ACSST5Y2017.S1901-Data.xlsx" TargetMode="External"/><Relationship Id="rId1" Type="http://schemas.openxmlformats.org/officeDocument/2006/relationships/externalLinkPath" Target="/Users/zoeys/Documents/Data/Census%20Data/Household%20Income/ACSST5Y2017.S1901-Dat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ing%20Units\ACSDT5Y2010.B25001-Data.xlsx" TargetMode="External"/><Relationship Id="rId1" Type="http://schemas.openxmlformats.org/officeDocument/2006/relationships/externalLinkPath" Target="/Users/zoeys/Documents/Data/Census%20Data/Housing%20Units/ACSDT5Y2010.B25001-Data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er%20Capita%20Income\ACSDT5Y2017.B19301-Data.xlsx" TargetMode="External"/><Relationship Id="rId1" Type="http://schemas.openxmlformats.org/officeDocument/2006/relationships/externalLinkPath" Target="/Users/zoeys/Documents/Data/Census%20Data/Per%20Capita%20Income/ACSDT5Y2017.B19301-Data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ing%20Units\ACSDT5Y2017.B25001-Data.xlsx" TargetMode="External"/><Relationship Id="rId1" Type="http://schemas.openxmlformats.org/officeDocument/2006/relationships/externalLinkPath" Target="/Users/zoeys/Documents/Data/Census%20Data/Housing%20Units/ACSDT5Y2017.B25001-Data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opulation\ACSDP5Y2017.DP05-Data.xlsx" TargetMode="External"/><Relationship Id="rId1" Type="http://schemas.openxmlformats.org/officeDocument/2006/relationships/externalLinkPath" Target="/Users/zoeys/Documents/Data/Census%20Data/Population/ACSDP5Y2017.DP05-Data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ehold%20Income\ACSST5Y2018.S1901-Data.xlsx" TargetMode="External"/><Relationship Id="rId1" Type="http://schemas.openxmlformats.org/officeDocument/2006/relationships/externalLinkPath" Target="/Users/zoeys/Documents/Data/Census%20Data/Household%20Income/ACSST5Y2018.S1901-Data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er%20Capita%20Income\ACSDT5Y2018.B19301-Data.xlsx" TargetMode="External"/><Relationship Id="rId1" Type="http://schemas.openxmlformats.org/officeDocument/2006/relationships/externalLinkPath" Target="/Users/zoeys/Documents/Data/Census%20Data/Per%20Capita%20Income/ACSDT5Y2018.B19301-Data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ing%20Units\ACSDT5Y2018.B25001-Data.xlsx" TargetMode="External"/><Relationship Id="rId1" Type="http://schemas.openxmlformats.org/officeDocument/2006/relationships/externalLinkPath" Target="/Users/zoeys/Documents/Data/Census%20Data/Housing%20Units/ACSDT5Y2018.B25001-Data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opulation\ACSDP5Y2018.DP05-Data.xlsx" TargetMode="External"/><Relationship Id="rId1" Type="http://schemas.openxmlformats.org/officeDocument/2006/relationships/externalLinkPath" Target="/Users/zoeys/Documents/Data/Census%20Data/Population/ACSDP5Y2018.DP05-Data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ehold%20Income\ACSST5Y2019.S1901-Data.xlsx" TargetMode="External"/><Relationship Id="rId1" Type="http://schemas.openxmlformats.org/officeDocument/2006/relationships/externalLinkPath" Target="/Users/zoeys/Documents/Data/Census%20Data/Household%20Income/ACSST5Y2019.S1901-Data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er%20Capita%20Income\ACSDT5Y2019.B19301-Data.xlsx" TargetMode="External"/><Relationship Id="rId1" Type="http://schemas.openxmlformats.org/officeDocument/2006/relationships/externalLinkPath" Target="/Users/zoeys/Documents/Data/Census%20Data/Per%20Capita%20Income/ACSDT5Y2019.B19301-Data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ing%20Units\ACSDT5Y2019.B25001-Data.xlsx" TargetMode="External"/><Relationship Id="rId1" Type="http://schemas.openxmlformats.org/officeDocument/2006/relationships/externalLinkPath" Target="/Users/zoeys/Documents/Data/Census%20Data/Housing%20Units/ACSDT5Y2019.B25001-Dat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opulation\ACSDP5Y2010.DP05-Data.xlsx" TargetMode="External"/><Relationship Id="rId1" Type="http://schemas.openxmlformats.org/officeDocument/2006/relationships/externalLinkPath" Target="/Users/zoeys/Documents/Data/Census%20Data/Population/ACSDP5Y2010.DP05-Data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opulation\ACSDP5Y2019.DP05-Data.xlsx" TargetMode="External"/><Relationship Id="rId1" Type="http://schemas.openxmlformats.org/officeDocument/2006/relationships/externalLinkPath" Target="/Users/zoeys/Documents/Data/Census%20Data/Population/ACSDP5Y2019.DP05-Data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ehold%20Income\ACSST5Y2020.S1901-Data.xlsx" TargetMode="External"/><Relationship Id="rId1" Type="http://schemas.openxmlformats.org/officeDocument/2006/relationships/externalLinkPath" Target="/Users/zoeys/Documents/Data/Census%20Data/Household%20Income/ACSST5Y2020.S1901-Data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er%20Capita%20Income\ACSDT5Y2020.B19301-Data.xlsx" TargetMode="External"/><Relationship Id="rId1" Type="http://schemas.openxmlformats.org/officeDocument/2006/relationships/externalLinkPath" Target="/Users/zoeys/Documents/Data/Census%20Data/Per%20Capita%20Income/ACSDT5Y2020.B19301-Data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ing%20Units\ACSDT5Y2020.B25001-Data.xlsx" TargetMode="External"/><Relationship Id="rId1" Type="http://schemas.openxmlformats.org/officeDocument/2006/relationships/externalLinkPath" Target="/Users/zoeys/Documents/Data/Census%20Data/Housing%20Units/ACSDT5Y2020.B25001-Data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opulation\ACSDP5Y2020.DP05-Data.xlsx" TargetMode="External"/><Relationship Id="rId1" Type="http://schemas.openxmlformats.org/officeDocument/2006/relationships/externalLinkPath" Target="/Users/zoeys/Documents/Data/Census%20Data/Population/ACSDP5Y2020.DP05-Data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ehold%20Income\ACSST5Y2021.S1901-Data.xlsx" TargetMode="External"/><Relationship Id="rId1" Type="http://schemas.openxmlformats.org/officeDocument/2006/relationships/externalLinkPath" Target="/Users/zoeys/Documents/Data/Census%20Data/Household%20Income/ACSST5Y2021.S1901-Data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er%20Capita%20Income\ACSDT5Y2021.B19301-Data.xlsx" TargetMode="External"/><Relationship Id="rId1" Type="http://schemas.openxmlformats.org/officeDocument/2006/relationships/externalLinkPath" Target="/Users/zoeys/Documents/Data/Census%20Data/Per%20Capita%20Income/ACSDT5Y2021.B19301-Data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ing%20Units\ACSDT5Y2021.B25001-Data.xlsx" TargetMode="External"/><Relationship Id="rId1" Type="http://schemas.openxmlformats.org/officeDocument/2006/relationships/externalLinkPath" Target="/Users/zoeys/Documents/Data/Census%20Data/Housing%20Units/ACSDT5Y2021.B25001-Data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opulation\ACSDP5Y2021.DP05-Data.xlsx" TargetMode="External"/><Relationship Id="rId1" Type="http://schemas.openxmlformats.org/officeDocument/2006/relationships/externalLinkPath" Target="/Users/zoeys/Documents/Data/Census%20Data/Population/ACSDP5Y2021.DP05-Dat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ehold%20Income\ACSST5Y2011.S1901-Data.xlsx" TargetMode="External"/><Relationship Id="rId1" Type="http://schemas.openxmlformats.org/officeDocument/2006/relationships/externalLinkPath" Target="/Users/zoeys/Documents/Data/Census%20Data/Household%20Income/ACSST5Y2011.S1901-Dat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er%20Capita%20Income\ACSDT5Y2011.B19301-Data.xlsx" TargetMode="External"/><Relationship Id="rId1" Type="http://schemas.openxmlformats.org/officeDocument/2006/relationships/externalLinkPath" Target="/Users/zoeys/Documents/Data/Census%20Data/Per%20Capita%20Income/ACSDT5Y2011.B19301-Data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ing%20Units\ACSDT5Y2011.B25001-Data.xlsx" TargetMode="External"/><Relationship Id="rId1" Type="http://schemas.openxmlformats.org/officeDocument/2006/relationships/externalLinkPath" Target="/Users/zoeys/Documents/Data/Census%20Data/Housing%20Units/ACSDT5Y2011.B25001-Dat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Population\ACSDP5Y2011.DP05-Data.xlsx" TargetMode="External"/><Relationship Id="rId1" Type="http://schemas.openxmlformats.org/officeDocument/2006/relationships/externalLinkPath" Target="/Users/zoeys/Documents/Data/Census%20Data/Population/ACSDP5Y2011.DP05-Dat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Household%20Income\ACSST5Y2012.S1901-Data.xlsx" TargetMode="External"/><Relationship Id="rId1" Type="http://schemas.openxmlformats.org/officeDocument/2006/relationships/externalLinkPath" Target="/Users/zoeys/Documents/Data/Census%20Data/Household%20Income/ACSST5Y2012.S1901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ST5Y2010.S1901-Data"/>
      <sheetName val="Sheet1"/>
    </sheetNames>
    <sheetDataSet>
      <sheetData sheetId="0" refreshError="1"/>
      <sheetData sheetId="1">
        <row r="1">
          <cell r="A1" t="str">
            <v>GEO_ID</v>
          </cell>
          <cell r="B1" t="str">
            <v>NAME</v>
          </cell>
          <cell r="C1" t="str">
            <v>S1901_C01_001E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2029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1439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1725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583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1254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1134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503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1596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1147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837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1209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2196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1818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2229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2647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1488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1054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2077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515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874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875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2350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1246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307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252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823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1690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2593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1561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2711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512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2229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1846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1885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1872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1254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1319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1758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797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506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1199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2180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264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821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820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2008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2953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1617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1339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1358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502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951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453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901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1259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237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1779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378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891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2894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12.B19301-Data"/>
      <sheetName val="Sheet1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B19301_001E</v>
          </cell>
          <cell r="D1" t="str">
            <v>B19301_001M</v>
          </cell>
          <cell r="E1" t="str">
            <v>B19301_001MA</v>
          </cell>
          <cell r="F1" t="str">
            <v>B19301_001EA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43789</v>
          </cell>
          <cell r="D2">
            <v>4398</v>
          </cell>
          <cell r="E2" t="str">
            <v>null</v>
          </cell>
          <cell r="F2" t="str">
            <v>null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46812</v>
          </cell>
          <cell r="D3">
            <v>4565</v>
          </cell>
          <cell r="E3" t="str">
            <v>null</v>
          </cell>
          <cell r="F3" t="str">
            <v>null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61264</v>
          </cell>
          <cell r="D4">
            <v>7343</v>
          </cell>
          <cell r="E4" t="str">
            <v>null</v>
          </cell>
          <cell r="F4" t="str">
            <v>null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45223</v>
          </cell>
          <cell r="D5">
            <v>8309</v>
          </cell>
          <cell r="E5" t="str">
            <v>null</v>
          </cell>
          <cell r="F5" t="str">
            <v>null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45793</v>
          </cell>
          <cell r="D6">
            <v>5827</v>
          </cell>
          <cell r="E6" t="str">
            <v>null</v>
          </cell>
          <cell r="F6" t="str">
            <v>null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17960</v>
          </cell>
          <cell r="D7">
            <v>2306</v>
          </cell>
          <cell r="E7" t="str">
            <v>null</v>
          </cell>
          <cell r="F7" t="str">
            <v>null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7528</v>
          </cell>
          <cell r="D8">
            <v>2130</v>
          </cell>
          <cell r="E8" t="str">
            <v>null</v>
          </cell>
          <cell r="F8" t="str">
            <v>null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18287</v>
          </cell>
          <cell r="D9">
            <v>3357</v>
          </cell>
          <cell r="E9" t="str">
            <v>null</v>
          </cell>
          <cell r="F9" t="str">
            <v>null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21953</v>
          </cell>
          <cell r="D10">
            <v>2627</v>
          </cell>
          <cell r="E10" t="str">
            <v>null</v>
          </cell>
          <cell r="F10" t="str">
            <v>null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11106</v>
          </cell>
          <cell r="D11">
            <v>1752</v>
          </cell>
          <cell r="E11" t="str">
            <v>null</v>
          </cell>
          <cell r="F11" t="str">
            <v>null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20889</v>
          </cell>
          <cell r="D12">
            <v>2740</v>
          </cell>
          <cell r="E12" t="str">
            <v>null</v>
          </cell>
          <cell r="F12" t="str">
            <v>null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18871</v>
          </cell>
          <cell r="D13">
            <v>2626</v>
          </cell>
          <cell r="E13" t="str">
            <v>null</v>
          </cell>
          <cell r="F13" t="str">
            <v>null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29730</v>
          </cell>
          <cell r="D14">
            <v>3483</v>
          </cell>
          <cell r="E14" t="str">
            <v>null</v>
          </cell>
          <cell r="F14" t="str">
            <v>null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20674</v>
          </cell>
          <cell r="D15">
            <v>2114</v>
          </cell>
          <cell r="E15" t="str">
            <v>null</v>
          </cell>
          <cell r="F15" t="str">
            <v>null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22344</v>
          </cell>
          <cell r="D16">
            <v>6295</v>
          </cell>
          <cell r="E16" t="str">
            <v>null</v>
          </cell>
          <cell r="F16" t="str">
            <v>null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28434</v>
          </cell>
          <cell r="D17">
            <v>4696</v>
          </cell>
          <cell r="E17" t="str">
            <v>null</v>
          </cell>
          <cell r="F17" t="str">
            <v>null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20226</v>
          </cell>
          <cell r="D18">
            <v>2732</v>
          </cell>
          <cell r="E18" t="str">
            <v>null</v>
          </cell>
          <cell r="F18" t="str">
            <v>null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25161</v>
          </cell>
          <cell r="D19">
            <v>4206</v>
          </cell>
          <cell r="E19" t="str">
            <v>null</v>
          </cell>
          <cell r="F19" t="str">
            <v>null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15671</v>
          </cell>
          <cell r="D20">
            <v>3796</v>
          </cell>
          <cell r="E20" t="str">
            <v>null</v>
          </cell>
          <cell r="F20" t="str">
            <v>null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24632</v>
          </cell>
          <cell r="D21">
            <v>5015</v>
          </cell>
          <cell r="E21" t="str">
            <v>null</v>
          </cell>
          <cell r="F21" t="str">
            <v>null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9184</v>
          </cell>
          <cell r="D22">
            <v>929</v>
          </cell>
          <cell r="E22" t="str">
            <v>null</v>
          </cell>
          <cell r="F22" t="str">
            <v>null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20723</v>
          </cell>
          <cell r="D23">
            <v>2633</v>
          </cell>
          <cell r="E23" t="str">
            <v>null</v>
          </cell>
          <cell r="F23" t="str">
            <v>null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21651</v>
          </cell>
          <cell r="D24">
            <v>3738</v>
          </cell>
          <cell r="E24" t="str">
            <v>null</v>
          </cell>
          <cell r="F24" t="str">
            <v>null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4566</v>
          </cell>
          <cell r="D25">
            <v>855</v>
          </cell>
          <cell r="E25" t="str">
            <v>null</v>
          </cell>
          <cell r="F25" t="str">
            <v>null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10510</v>
          </cell>
          <cell r="D26">
            <v>4643</v>
          </cell>
          <cell r="E26" t="str">
            <v>null</v>
          </cell>
          <cell r="F26" t="str">
            <v>null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22763</v>
          </cell>
          <cell r="D27">
            <v>5559</v>
          </cell>
          <cell r="E27" t="str">
            <v>null</v>
          </cell>
          <cell r="F27" t="str">
            <v>null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14586</v>
          </cell>
          <cell r="D28">
            <v>2198</v>
          </cell>
          <cell r="E28" t="str">
            <v>null</v>
          </cell>
          <cell r="F28" t="str">
            <v>null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21569</v>
          </cell>
          <cell r="D29">
            <v>2828</v>
          </cell>
          <cell r="E29" t="str">
            <v>null</v>
          </cell>
          <cell r="F29" t="str">
            <v>null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19834</v>
          </cell>
          <cell r="D30">
            <v>3101</v>
          </cell>
          <cell r="E30" t="str">
            <v>null</v>
          </cell>
          <cell r="F30" t="str">
            <v>null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21557</v>
          </cell>
          <cell r="D31">
            <v>2003</v>
          </cell>
          <cell r="E31" t="str">
            <v>null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47117</v>
          </cell>
          <cell r="D32">
            <v>10515</v>
          </cell>
          <cell r="E32" t="str">
            <v>null</v>
          </cell>
          <cell r="F32" t="str">
            <v>null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24963</v>
          </cell>
          <cell r="D33">
            <v>2620</v>
          </cell>
          <cell r="E33" t="str">
            <v>null</v>
          </cell>
          <cell r="F33" t="str">
            <v>null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22659</v>
          </cell>
          <cell r="D34">
            <v>3504</v>
          </cell>
          <cell r="E34" t="str">
            <v>null</v>
          </cell>
          <cell r="F34" t="str">
            <v>null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17854</v>
          </cell>
          <cell r="D35">
            <v>3386</v>
          </cell>
          <cell r="E35" t="str">
            <v>null</v>
          </cell>
          <cell r="F35" t="str">
            <v>null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25016</v>
          </cell>
          <cell r="D36">
            <v>8941</v>
          </cell>
          <cell r="E36" t="str">
            <v>null</v>
          </cell>
          <cell r="F36" t="str">
            <v>null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24566</v>
          </cell>
          <cell r="D37">
            <v>6887</v>
          </cell>
          <cell r="E37" t="str">
            <v>null</v>
          </cell>
          <cell r="F37" t="str">
            <v>null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21419</v>
          </cell>
          <cell r="D38">
            <v>2960</v>
          </cell>
          <cell r="E38" t="str">
            <v>null</v>
          </cell>
          <cell r="F38" t="str">
            <v>null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12682</v>
          </cell>
          <cell r="D39">
            <v>2150</v>
          </cell>
          <cell r="E39" t="str">
            <v>null</v>
          </cell>
          <cell r="F39" t="str">
            <v>null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22774</v>
          </cell>
          <cell r="D40">
            <v>3423</v>
          </cell>
          <cell r="E40" t="str">
            <v>null</v>
          </cell>
          <cell r="F40" t="str">
            <v>null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33294</v>
          </cell>
          <cell r="D41">
            <v>4494</v>
          </cell>
          <cell r="E41" t="str">
            <v>null</v>
          </cell>
          <cell r="F41" t="str">
            <v>null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10563</v>
          </cell>
          <cell r="D42">
            <v>1747</v>
          </cell>
          <cell r="E42" t="str">
            <v>null</v>
          </cell>
          <cell r="F42" t="str">
            <v>null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19909</v>
          </cell>
          <cell r="D43">
            <v>2550</v>
          </cell>
          <cell r="E43" t="str">
            <v>null</v>
          </cell>
          <cell r="F43" t="str">
            <v>null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21090</v>
          </cell>
          <cell r="D44">
            <v>4389</v>
          </cell>
          <cell r="E44" t="str">
            <v>null</v>
          </cell>
          <cell r="F44" t="str">
            <v>null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26679</v>
          </cell>
          <cell r="D45">
            <v>2832</v>
          </cell>
          <cell r="E45" t="str">
            <v>null</v>
          </cell>
          <cell r="F45" t="str">
            <v>null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30034</v>
          </cell>
          <cell r="D46">
            <v>6732</v>
          </cell>
          <cell r="E46" t="str">
            <v>null</v>
          </cell>
          <cell r="F46" t="str">
            <v>null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23208</v>
          </cell>
          <cell r="D47">
            <v>2654</v>
          </cell>
          <cell r="E47" t="str">
            <v>null</v>
          </cell>
          <cell r="F47" t="str">
            <v>null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27520</v>
          </cell>
          <cell r="D48">
            <v>3399</v>
          </cell>
          <cell r="E48" t="str">
            <v>null</v>
          </cell>
          <cell r="F48" t="str">
            <v>null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28653</v>
          </cell>
          <cell r="D49">
            <v>3382</v>
          </cell>
          <cell r="E49" t="str">
            <v>null</v>
          </cell>
          <cell r="F49" t="str">
            <v>null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23261</v>
          </cell>
          <cell r="D50">
            <v>5153</v>
          </cell>
          <cell r="E50" t="str">
            <v>null</v>
          </cell>
          <cell r="F50" t="str">
            <v>null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23259</v>
          </cell>
          <cell r="D51">
            <v>3734</v>
          </cell>
          <cell r="E51" t="str">
            <v>null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22304</v>
          </cell>
          <cell r="D52">
            <v>4135</v>
          </cell>
          <cell r="E52" t="str">
            <v>null</v>
          </cell>
          <cell r="F52" t="str">
            <v>null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22930</v>
          </cell>
          <cell r="D53">
            <v>2642</v>
          </cell>
          <cell r="E53" t="str">
            <v>null</v>
          </cell>
          <cell r="F53" t="str">
            <v>null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22931</v>
          </cell>
          <cell r="D54">
            <v>4764</v>
          </cell>
          <cell r="E54" t="str">
            <v>null</v>
          </cell>
          <cell r="F54" t="str">
            <v>null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12513</v>
          </cell>
          <cell r="D55">
            <v>1864</v>
          </cell>
          <cell r="E55" t="str">
            <v>null</v>
          </cell>
          <cell r="F55" t="str">
            <v>null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16752</v>
          </cell>
          <cell r="D56">
            <v>3038</v>
          </cell>
          <cell r="E56" t="str">
            <v>null</v>
          </cell>
          <cell r="F56" t="str">
            <v>null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4073</v>
          </cell>
          <cell r="D57">
            <v>908</v>
          </cell>
          <cell r="E57" t="str">
            <v>null</v>
          </cell>
          <cell r="F57" t="str">
            <v>null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11202</v>
          </cell>
          <cell r="D58">
            <v>2307</v>
          </cell>
          <cell r="E58" t="str">
            <v>null</v>
          </cell>
          <cell r="F58" t="str">
            <v>null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17497</v>
          </cell>
          <cell r="D59">
            <v>4296</v>
          </cell>
          <cell r="E59" t="str">
            <v>null</v>
          </cell>
          <cell r="F59" t="str">
            <v>null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20529</v>
          </cell>
          <cell r="D60">
            <v>2680</v>
          </cell>
          <cell r="E60" t="str">
            <v>null</v>
          </cell>
          <cell r="F60" t="str">
            <v>null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14826</v>
          </cell>
          <cell r="D61">
            <v>2025</v>
          </cell>
          <cell r="E61" t="str">
            <v>null</v>
          </cell>
          <cell r="F61" t="str">
            <v>null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12.B25001-Data"/>
      <sheetName val="Sheet1"/>
      <sheetName val="ACSDT5Y2011.B25001-Data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B25001_001E</v>
          </cell>
          <cell r="D1" t="str">
            <v>B25001_001EA</v>
          </cell>
          <cell r="E1" t="str">
            <v>B25001_001M</v>
          </cell>
          <cell r="F1" t="str">
            <v>B25001_001MA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2354</v>
          </cell>
          <cell r="D2" t="str">
            <v>null</v>
          </cell>
          <cell r="E2">
            <v>22</v>
          </cell>
          <cell r="F2" t="str">
            <v>null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1575</v>
          </cell>
          <cell r="D3" t="str">
            <v>null</v>
          </cell>
          <cell r="E3">
            <v>17</v>
          </cell>
          <cell r="F3" t="str">
            <v>null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1726</v>
          </cell>
          <cell r="D4" t="str">
            <v>null</v>
          </cell>
          <cell r="E4">
            <v>21</v>
          </cell>
          <cell r="F4" t="str">
            <v>null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654</v>
          </cell>
          <cell r="D5" t="str">
            <v>null</v>
          </cell>
          <cell r="E5">
            <v>36</v>
          </cell>
          <cell r="F5" t="str">
            <v>null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1273</v>
          </cell>
          <cell r="D6" t="str">
            <v>null</v>
          </cell>
          <cell r="E6">
            <v>21</v>
          </cell>
          <cell r="F6" t="str">
            <v>null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1546</v>
          </cell>
          <cell r="D7" t="str">
            <v>null</v>
          </cell>
          <cell r="E7">
            <v>98</v>
          </cell>
          <cell r="F7" t="str">
            <v>null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633</v>
          </cell>
          <cell r="D8" t="str">
            <v>null</v>
          </cell>
          <cell r="E8">
            <v>74</v>
          </cell>
          <cell r="F8" t="str">
            <v>null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2030</v>
          </cell>
          <cell r="D9" t="str">
            <v>null</v>
          </cell>
          <cell r="E9">
            <v>113</v>
          </cell>
          <cell r="F9" t="str">
            <v>null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1702</v>
          </cell>
          <cell r="D10" t="str">
            <v>null</v>
          </cell>
          <cell r="E10">
            <v>79</v>
          </cell>
          <cell r="F10" t="str">
            <v>null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1008</v>
          </cell>
          <cell r="D11" t="str">
            <v>null</v>
          </cell>
          <cell r="E11">
            <v>74</v>
          </cell>
          <cell r="F11" t="str">
            <v>null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1308</v>
          </cell>
          <cell r="D12" t="str">
            <v>null</v>
          </cell>
          <cell r="E12">
            <v>82</v>
          </cell>
          <cell r="F12" t="str">
            <v>null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2706</v>
          </cell>
          <cell r="D13" t="str">
            <v>null</v>
          </cell>
          <cell r="E13">
            <v>139</v>
          </cell>
          <cell r="F13" t="str">
            <v>null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2578</v>
          </cell>
          <cell r="D14" t="str">
            <v>null</v>
          </cell>
          <cell r="E14">
            <v>77</v>
          </cell>
          <cell r="F14" t="str">
            <v>null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2523</v>
          </cell>
          <cell r="D15" t="str">
            <v>null</v>
          </cell>
          <cell r="E15">
            <v>129</v>
          </cell>
          <cell r="F15" t="str">
            <v>null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2803</v>
          </cell>
          <cell r="D16" t="str">
            <v>null</v>
          </cell>
          <cell r="E16">
            <v>154</v>
          </cell>
          <cell r="F16" t="str">
            <v>null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1931</v>
          </cell>
          <cell r="D17" t="str">
            <v>null</v>
          </cell>
          <cell r="E17">
            <v>98</v>
          </cell>
          <cell r="F17" t="str">
            <v>null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1502</v>
          </cell>
          <cell r="D18" t="str">
            <v>null</v>
          </cell>
          <cell r="E18">
            <v>149</v>
          </cell>
          <cell r="F18" t="str">
            <v>null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2573</v>
          </cell>
          <cell r="D19" t="str">
            <v>null</v>
          </cell>
          <cell r="E19">
            <v>162</v>
          </cell>
          <cell r="F19" t="str">
            <v>null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761</v>
          </cell>
          <cell r="D20" t="str">
            <v>null</v>
          </cell>
          <cell r="E20">
            <v>90</v>
          </cell>
          <cell r="F20" t="str">
            <v>null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1232</v>
          </cell>
          <cell r="D21" t="str">
            <v>null</v>
          </cell>
          <cell r="E21">
            <v>118</v>
          </cell>
          <cell r="F21" t="str">
            <v>null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891</v>
          </cell>
          <cell r="D22" t="str">
            <v>null</v>
          </cell>
          <cell r="E22">
            <v>47</v>
          </cell>
          <cell r="F22" t="str">
            <v>null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6064</v>
          </cell>
          <cell r="D23" t="str">
            <v>null</v>
          </cell>
          <cell r="E23">
            <v>482</v>
          </cell>
          <cell r="F23" t="str">
            <v>null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1834</v>
          </cell>
          <cell r="D24" t="str">
            <v>null</v>
          </cell>
          <cell r="E24">
            <v>131</v>
          </cell>
          <cell r="F24" t="str">
            <v>null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448</v>
          </cell>
          <cell r="D25" t="str">
            <v>null</v>
          </cell>
          <cell r="E25">
            <v>47</v>
          </cell>
          <cell r="F25" t="str">
            <v>null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621</v>
          </cell>
          <cell r="D26" t="str">
            <v>null</v>
          </cell>
          <cell r="E26">
            <v>116</v>
          </cell>
          <cell r="F26" t="str">
            <v>null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1478</v>
          </cell>
          <cell r="D27" t="str">
            <v>null</v>
          </cell>
          <cell r="E27">
            <v>226</v>
          </cell>
          <cell r="F27" t="str">
            <v>null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1911</v>
          </cell>
          <cell r="D28" t="str">
            <v>null</v>
          </cell>
          <cell r="E28">
            <v>166</v>
          </cell>
          <cell r="F28" t="str">
            <v>null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3076</v>
          </cell>
          <cell r="D29" t="str">
            <v>null</v>
          </cell>
          <cell r="E29">
            <v>243</v>
          </cell>
          <cell r="F29" t="str">
            <v>null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2016</v>
          </cell>
          <cell r="D30" t="str">
            <v>null</v>
          </cell>
          <cell r="E30">
            <v>154</v>
          </cell>
          <cell r="F30" t="str">
            <v>null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3422</v>
          </cell>
          <cell r="D31" t="str">
            <v>null</v>
          </cell>
          <cell r="E31">
            <v>217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544</v>
          </cell>
          <cell r="D32" t="str">
            <v>null</v>
          </cell>
          <cell r="E32">
            <v>87</v>
          </cell>
          <cell r="F32" t="str">
            <v>null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3241</v>
          </cell>
          <cell r="D33" t="str">
            <v>null</v>
          </cell>
          <cell r="E33">
            <v>232</v>
          </cell>
          <cell r="F33" t="str">
            <v>null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2355</v>
          </cell>
          <cell r="D34" t="str">
            <v>null</v>
          </cell>
          <cell r="E34">
            <v>195</v>
          </cell>
          <cell r="F34" t="str">
            <v>null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2185</v>
          </cell>
          <cell r="D35" t="str">
            <v>null</v>
          </cell>
          <cell r="E35">
            <v>156</v>
          </cell>
          <cell r="F35" t="str">
            <v>null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2022</v>
          </cell>
          <cell r="D36" t="str">
            <v>null</v>
          </cell>
          <cell r="E36">
            <v>136</v>
          </cell>
          <cell r="F36" t="str">
            <v>null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1481</v>
          </cell>
          <cell r="D37" t="str">
            <v>null</v>
          </cell>
          <cell r="E37">
            <v>98</v>
          </cell>
          <cell r="F37" t="str">
            <v>null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2263</v>
          </cell>
          <cell r="D38" t="str">
            <v>null</v>
          </cell>
          <cell r="E38">
            <v>145</v>
          </cell>
          <cell r="F38" t="str">
            <v>null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1874</v>
          </cell>
          <cell r="D39" t="str">
            <v>null</v>
          </cell>
          <cell r="E39">
            <v>139</v>
          </cell>
          <cell r="F39" t="str">
            <v>null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933</v>
          </cell>
          <cell r="D40" t="str">
            <v>null</v>
          </cell>
          <cell r="E40">
            <v>70</v>
          </cell>
          <cell r="F40" t="str">
            <v>null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1152</v>
          </cell>
          <cell r="D41" t="str">
            <v>null</v>
          </cell>
          <cell r="E41">
            <v>201</v>
          </cell>
          <cell r="F41" t="str">
            <v>null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1435</v>
          </cell>
          <cell r="D42" t="str">
            <v>null</v>
          </cell>
          <cell r="E42">
            <v>107</v>
          </cell>
          <cell r="F42" t="str">
            <v>null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2460</v>
          </cell>
          <cell r="D43" t="str">
            <v>null</v>
          </cell>
          <cell r="E43">
            <v>122</v>
          </cell>
          <cell r="F43" t="str">
            <v>null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405</v>
          </cell>
          <cell r="D44" t="str">
            <v>null</v>
          </cell>
          <cell r="E44">
            <v>80</v>
          </cell>
          <cell r="F44" t="str">
            <v>null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1047</v>
          </cell>
          <cell r="D45" t="str">
            <v>null</v>
          </cell>
          <cell r="E45">
            <v>73</v>
          </cell>
          <cell r="F45" t="str">
            <v>null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820</v>
          </cell>
          <cell r="D46" t="str">
            <v>null</v>
          </cell>
          <cell r="E46">
            <v>130</v>
          </cell>
          <cell r="F46" t="str">
            <v>null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2593</v>
          </cell>
          <cell r="D47" t="str">
            <v>null</v>
          </cell>
          <cell r="E47">
            <v>147</v>
          </cell>
          <cell r="F47" t="str">
            <v>null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3315</v>
          </cell>
          <cell r="D48" t="str">
            <v>null</v>
          </cell>
          <cell r="E48">
            <v>184</v>
          </cell>
          <cell r="F48" t="str">
            <v>null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2019</v>
          </cell>
          <cell r="D49" t="str">
            <v>null</v>
          </cell>
          <cell r="E49">
            <v>180</v>
          </cell>
          <cell r="F49" t="str">
            <v>null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1927</v>
          </cell>
          <cell r="D50" t="str">
            <v>null</v>
          </cell>
          <cell r="E50">
            <v>151</v>
          </cell>
          <cell r="F50" t="str">
            <v>null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2703</v>
          </cell>
          <cell r="D51" t="str">
            <v>null</v>
          </cell>
          <cell r="E51">
            <v>239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1115</v>
          </cell>
          <cell r="D52" t="str">
            <v>null</v>
          </cell>
          <cell r="E52">
            <v>140</v>
          </cell>
          <cell r="F52" t="str">
            <v>null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1752</v>
          </cell>
          <cell r="D53" t="str">
            <v>null</v>
          </cell>
          <cell r="E53">
            <v>223</v>
          </cell>
          <cell r="F53" t="str">
            <v>null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997</v>
          </cell>
          <cell r="D54" t="str">
            <v>null</v>
          </cell>
          <cell r="E54">
            <v>195</v>
          </cell>
          <cell r="F54" t="str">
            <v>null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1164</v>
          </cell>
          <cell r="D55" t="str">
            <v>null</v>
          </cell>
          <cell r="E55">
            <v>113</v>
          </cell>
          <cell r="F55" t="str">
            <v>null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1700</v>
          </cell>
          <cell r="D56" t="str">
            <v>null</v>
          </cell>
          <cell r="E56">
            <v>197</v>
          </cell>
          <cell r="F56" t="str">
            <v>null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281</v>
          </cell>
          <cell r="D57" t="str">
            <v>null</v>
          </cell>
          <cell r="E57">
            <v>66</v>
          </cell>
          <cell r="F57" t="str">
            <v>null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1692</v>
          </cell>
          <cell r="D58" t="str">
            <v>null</v>
          </cell>
          <cell r="E58">
            <v>164</v>
          </cell>
          <cell r="F58" t="str">
            <v>null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494</v>
          </cell>
          <cell r="D59" t="str">
            <v>null</v>
          </cell>
          <cell r="E59">
            <v>94</v>
          </cell>
          <cell r="F59" t="str">
            <v>null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1630</v>
          </cell>
          <cell r="D60" t="str">
            <v>null</v>
          </cell>
          <cell r="E60">
            <v>168</v>
          </cell>
          <cell r="F60" t="str">
            <v>null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3026</v>
          </cell>
          <cell r="D61" t="str">
            <v>null</v>
          </cell>
          <cell r="E61">
            <v>251</v>
          </cell>
          <cell r="F61" t="str">
            <v>null</v>
          </cell>
        </row>
      </sheetData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2"/>
      <sheetName val="Sheet1"/>
      <sheetName val="2011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DP05_0001E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4975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4171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4915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1976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3555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4064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2696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4480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3486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3013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3981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7514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3295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5822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7780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4004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3776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5501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2817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3363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4067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10925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4454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12018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5736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3150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4501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6901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5520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7368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961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8081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6222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4429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4031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3735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3822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5067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1751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1611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4047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6156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693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2686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1822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6294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6152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4834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4924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5507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2611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4467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2182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3067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4063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6343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4450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1072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3311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7431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ST5Y2013.S1901-Data"/>
      <sheetName val="Sheet1"/>
    </sheetNames>
    <sheetDataSet>
      <sheetData sheetId="0" refreshError="1"/>
      <sheetData sheetId="1">
        <row r="1">
          <cell r="A1" t="str">
            <v>GEO_ID</v>
          </cell>
          <cell r="B1" t="str">
            <v>NAME</v>
          </cell>
          <cell r="C1" t="str">
            <v>S1901_C01_001E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2269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1358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1593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621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1214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1273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572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1502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1288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847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1277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2483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1781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2051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2600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1633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1295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2155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738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1091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860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4242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1453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391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447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1270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1586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2317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1693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2654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454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2639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2015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1696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1586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1157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1789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1544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779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795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1334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1746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313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757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600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2191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2382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1595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1617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2084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883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1436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655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868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1334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180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1349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408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1281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2596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13.B19301-Data"/>
      <sheetName val="Sheet1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B19301_001E</v>
          </cell>
          <cell r="D1" t="str">
            <v>B19301_001M</v>
          </cell>
          <cell r="E1" t="str">
            <v>B19301_001MA</v>
          </cell>
          <cell r="F1" t="str">
            <v>B19301_001EA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44207</v>
          </cell>
          <cell r="D2">
            <v>4220</v>
          </cell>
          <cell r="E2" t="str">
            <v>null</v>
          </cell>
          <cell r="F2" t="str">
            <v>null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48334</v>
          </cell>
          <cell r="D3">
            <v>3953</v>
          </cell>
          <cell r="E3" t="str">
            <v>null</v>
          </cell>
          <cell r="F3" t="str">
            <v>null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64568</v>
          </cell>
          <cell r="D4">
            <v>7358</v>
          </cell>
          <cell r="E4" t="str">
            <v>null</v>
          </cell>
          <cell r="F4" t="str">
            <v>null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38073</v>
          </cell>
          <cell r="D5">
            <v>4556</v>
          </cell>
          <cell r="E5" t="str">
            <v>null</v>
          </cell>
          <cell r="F5" t="str">
            <v>null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46359</v>
          </cell>
          <cell r="D6">
            <v>5829</v>
          </cell>
          <cell r="E6" t="str">
            <v>null</v>
          </cell>
          <cell r="F6" t="str">
            <v>null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18824</v>
          </cell>
          <cell r="D7">
            <v>2785</v>
          </cell>
          <cell r="E7" t="str">
            <v>null</v>
          </cell>
          <cell r="F7" t="str">
            <v>null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7462</v>
          </cell>
          <cell r="D8">
            <v>1983</v>
          </cell>
          <cell r="E8" t="str">
            <v>null</v>
          </cell>
          <cell r="F8" t="str">
            <v>null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16458</v>
          </cell>
          <cell r="D9">
            <v>3694</v>
          </cell>
          <cell r="E9" t="str">
            <v>null</v>
          </cell>
          <cell r="F9" t="str">
            <v>null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21778</v>
          </cell>
          <cell r="D10">
            <v>2839</v>
          </cell>
          <cell r="E10" t="str">
            <v>null</v>
          </cell>
          <cell r="F10" t="str">
            <v>null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11310</v>
          </cell>
          <cell r="D11">
            <v>2213</v>
          </cell>
          <cell r="E11" t="str">
            <v>null</v>
          </cell>
          <cell r="F11" t="str">
            <v>null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21285</v>
          </cell>
          <cell r="D12">
            <v>2633</v>
          </cell>
          <cell r="E12" t="str">
            <v>null</v>
          </cell>
          <cell r="F12" t="str">
            <v>null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18328</v>
          </cell>
          <cell r="D13">
            <v>2198</v>
          </cell>
          <cell r="E13" t="str">
            <v>null</v>
          </cell>
          <cell r="F13" t="str">
            <v>null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28580</v>
          </cell>
          <cell r="D14">
            <v>3030</v>
          </cell>
          <cell r="E14" t="str">
            <v>null</v>
          </cell>
          <cell r="F14" t="str">
            <v>null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22617</v>
          </cell>
          <cell r="D15">
            <v>2723</v>
          </cell>
          <cell r="E15" t="str">
            <v>null</v>
          </cell>
          <cell r="F15" t="str">
            <v>null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22739</v>
          </cell>
          <cell r="D16">
            <v>6515</v>
          </cell>
          <cell r="E16" t="str">
            <v>null</v>
          </cell>
          <cell r="F16" t="str">
            <v>null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25695</v>
          </cell>
          <cell r="D17">
            <v>3833</v>
          </cell>
          <cell r="E17" t="str">
            <v>null</v>
          </cell>
          <cell r="F17" t="str">
            <v>null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20173</v>
          </cell>
          <cell r="D18">
            <v>2423</v>
          </cell>
          <cell r="E18" t="str">
            <v>null</v>
          </cell>
          <cell r="F18" t="str">
            <v>null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27890</v>
          </cell>
          <cell r="D19">
            <v>6811</v>
          </cell>
          <cell r="E19" t="str">
            <v>null</v>
          </cell>
          <cell r="F19" t="str">
            <v>null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16943</v>
          </cell>
          <cell r="D20">
            <v>3165</v>
          </cell>
          <cell r="E20" t="str">
            <v>null</v>
          </cell>
          <cell r="F20" t="str">
            <v>null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22546</v>
          </cell>
          <cell r="D21">
            <v>5011</v>
          </cell>
          <cell r="E21" t="str">
            <v>null</v>
          </cell>
          <cell r="F21" t="str">
            <v>null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9303</v>
          </cell>
          <cell r="D22">
            <v>1100</v>
          </cell>
          <cell r="E22" t="str">
            <v>null</v>
          </cell>
          <cell r="F22" t="str">
            <v>null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20938</v>
          </cell>
          <cell r="D23">
            <v>2230</v>
          </cell>
          <cell r="E23" t="str">
            <v>null</v>
          </cell>
          <cell r="F23" t="str">
            <v>null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24535</v>
          </cell>
          <cell r="D24">
            <v>4350</v>
          </cell>
          <cell r="E24" t="str">
            <v>null</v>
          </cell>
          <cell r="F24" t="str">
            <v>null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4715</v>
          </cell>
          <cell r="D25">
            <v>892</v>
          </cell>
          <cell r="E25" t="str">
            <v>null</v>
          </cell>
          <cell r="F25" t="str">
            <v>null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12088</v>
          </cell>
          <cell r="D26">
            <v>5198</v>
          </cell>
          <cell r="E26" t="str">
            <v>null</v>
          </cell>
          <cell r="F26" t="str">
            <v>null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17083</v>
          </cell>
          <cell r="D27">
            <v>2864</v>
          </cell>
          <cell r="E27" t="str">
            <v>null</v>
          </cell>
          <cell r="F27" t="str">
            <v>null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13849</v>
          </cell>
          <cell r="D28">
            <v>1901</v>
          </cell>
          <cell r="E28" t="str">
            <v>null</v>
          </cell>
          <cell r="F28" t="str">
            <v>null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19572</v>
          </cell>
          <cell r="D29">
            <v>2618</v>
          </cell>
          <cell r="E29" t="str">
            <v>null</v>
          </cell>
          <cell r="F29" t="str">
            <v>null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19403</v>
          </cell>
          <cell r="D30">
            <v>2776</v>
          </cell>
          <cell r="E30" t="str">
            <v>null</v>
          </cell>
          <cell r="F30" t="str">
            <v>null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22013</v>
          </cell>
          <cell r="D31">
            <v>2382</v>
          </cell>
          <cell r="E31" t="str">
            <v>null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27531</v>
          </cell>
          <cell r="D32">
            <v>6089</v>
          </cell>
          <cell r="E32" t="str">
            <v>null</v>
          </cell>
          <cell r="F32" t="str">
            <v>null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26137</v>
          </cell>
          <cell r="D33">
            <v>4781</v>
          </cell>
          <cell r="E33" t="str">
            <v>null</v>
          </cell>
          <cell r="F33" t="str">
            <v>null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21388</v>
          </cell>
          <cell r="D34">
            <v>2590</v>
          </cell>
          <cell r="E34" t="str">
            <v>null</v>
          </cell>
          <cell r="F34" t="str">
            <v>null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19978</v>
          </cell>
          <cell r="D35">
            <v>2957</v>
          </cell>
          <cell r="E35" t="str">
            <v>null</v>
          </cell>
          <cell r="F35" t="str">
            <v>null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27988</v>
          </cell>
          <cell r="D36">
            <v>10880</v>
          </cell>
          <cell r="E36" t="str">
            <v>null</v>
          </cell>
          <cell r="F36" t="str">
            <v>null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23851</v>
          </cell>
          <cell r="D37">
            <v>6243</v>
          </cell>
          <cell r="E37" t="str">
            <v>null</v>
          </cell>
          <cell r="F37" t="str">
            <v>null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21674</v>
          </cell>
          <cell r="D38">
            <v>3464</v>
          </cell>
          <cell r="E38" t="str">
            <v>null</v>
          </cell>
          <cell r="F38" t="str">
            <v>null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12554</v>
          </cell>
          <cell r="D39">
            <v>1934</v>
          </cell>
          <cell r="E39" t="str">
            <v>null</v>
          </cell>
          <cell r="F39" t="str">
            <v>null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19994</v>
          </cell>
          <cell r="D40">
            <v>2464</v>
          </cell>
          <cell r="E40" t="str">
            <v>null</v>
          </cell>
          <cell r="F40" t="str">
            <v>null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33214</v>
          </cell>
          <cell r="D41">
            <v>4937</v>
          </cell>
          <cell r="E41" t="str">
            <v>null</v>
          </cell>
          <cell r="F41" t="str">
            <v>null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11157</v>
          </cell>
          <cell r="D42">
            <v>1818</v>
          </cell>
          <cell r="E42" t="str">
            <v>null</v>
          </cell>
          <cell r="F42" t="str">
            <v>null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19893</v>
          </cell>
          <cell r="D43">
            <v>2806</v>
          </cell>
          <cell r="E43" t="str">
            <v>null</v>
          </cell>
          <cell r="F43" t="str">
            <v>null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15686</v>
          </cell>
          <cell r="D44">
            <v>5967</v>
          </cell>
          <cell r="E44" t="str">
            <v>null</v>
          </cell>
          <cell r="F44" t="str">
            <v>null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25030</v>
          </cell>
          <cell r="D45">
            <v>2531</v>
          </cell>
          <cell r="E45" t="str">
            <v>null</v>
          </cell>
          <cell r="F45" t="str">
            <v>null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28790</v>
          </cell>
          <cell r="D46">
            <v>4577</v>
          </cell>
          <cell r="E46" t="str">
            <v>null</v>
          </cell>
          <cell r="F46" t="str">
            <v>null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24204</v>
          </cell>
          <cell r="D47">
            <v>4148</v>
          </cell>
          <cell r="E47" t="str">
            <v>null</v>
          </cell>
          <cell r="F47" t="str">
            <v>null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26769</v>
          </cell>
          <cell r="D48">
            <v>3282</v>
          </cell>
          <cell r="E48" t="str">
            <v>null</v>
          </cell>
          <cell r="F48" t="str">
            <v>null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29011</v>
          </cell>
          <cell r="D49">
            <v>3119</v>
          </cell>
          <cell r="E49" t="str">
            <v>null</v>
          </cell>
          <cell r="F49" t="str">
            <v>null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23369</v>
          </cell>
          <cell r="D50">
            <v>4438</v>
          </cell>
          <cell r="E50" t="str">
            <v>null</v>
          </cell>
          <cell r="F50" t="str">
            <v>null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27333</v>
          </cell>
          <cell r="D51">
            <v>3852</v>
          </cell>
          <cell r="E51" t="str">
            <v>null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26977</v>
          </cell>
          <cell r="D52">
            <v>4618</v>
          </cell>
          <cell r="E52" t="str">
            <v>null</v>
          </cell>
          <cell r="F52" t="str">
            <v>null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23279</v>
          </cell>
          <cell r="D53">
            <v>2684</v>
          </cell>
          <cell r="E53" t="str">
            <v>null</v>
          </cell>
          <cell r="F53" t="str">
            <v>null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24691</v>
          </cell>
          <cell r="D54">
            <v>3194</v>
          </cell>
          <cell r="E54" t="str">
            <v>null</v>
          </cell>
          <cell r="F54" t="str">
            <v>null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13434</v>
          </cell>
          <cell r="D55">
            <v>1895</v>
          </cell>
          <cell r="E55" t="str">
            <v>null</v>
          </cell>
          <cell r="F55" t="str">
            <v>null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18156</v>
          </cell>
          <cell r="D56">
            <v>3332</v>
          </cell>
          <cell r="E56" t="str">
            <v>null</v>
          </cell>
          <cell r="F56" t="str">
            <v>null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3721</v>
          </cell>
          <cell r="D57">
            <v>875</v>
          </cell>
          <cell r="E57" t="str">
            <v>null</v>
          </cell>
          <cell r="F57" t="str">
            <v>null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10343</v>
          </cell>
          <cell r="D58">
            <v>2276</v>
          </cell>
          <cell r="E58" t="str">
            <v>null</v>
          </cell>
          <cell r="F58" t="str">
            <v>null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19751</v>
          </cell>
          <cell r="D59">
            <v>5385</v>
          </cell>
          <cell r="E59" t="str">
            <v>null</v>
          </cell>
          <cell r="F59" t="str">
            <v>null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20467</v>
          </cell>
          <cell r="D60">
            <v>2740</v>
          </cell>
          <cell r="E60" t="str">
            <v>null</v>
          </cell>
          <cell r="F60" t="str">
            <v>null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14051</v>
          </cell>
          <cell r="D61">
            <v>2208</v>
          </cell>
          <cell r="E61" t="str">
            <v>null</v>
          </cell>
          <cell r="F61" t="str">
            <v>null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13.B25001-Data"/>
      <sheetName val="Sheet1"/>
      <sheetName val="ACSDT5Y2012.B25001-Data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B25001_001E</v>
          </cell>
          <cell r="D1" t="str">
            <v>B25001_001M</v>
          </cell>
          <cell r="E1" t="str">
            <v>B25001_001MA</v>
          </cell>
          <cell r="F1" t="str">
            <v>B25001_001EA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2327</v>
          </cell>
          <cell r="D2">
            <v>31</v>
          </cell>
          <cell r="E2" t="str">
            <v>null</v>
          </cell>
          <cell r="F2" t="str">
            <v>null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1561</v>
          </cell>
          <cell r="D3">
            <v>18</v>
          </cell>
          <cell r="E3" t="str">
            <v>null</v>
          </cell>
          <cell r="F3" t="str">
            <v>null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1717</v>
          </cell>
          <cell r="D4">
            <v>24</v>
          </cell>
          <cell r="E4" t="str">
            <v>null</v>
          </cell>
          <cell r="F4" t="str">
            <v>null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642</v>
          </cell>
          <cell r="D5">
            <v>42</v>
          </cell>
          <cell r="E5" t="str">
            <v>null</v>
          </cell>
          <cell r="F5" t="str">
            <v>null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1250</v>
          </cell>
          <cell r="D6">
            <v>17</v>
          </cell>
          <cell r="E6" t="str">
            <v>null</v>
          </cell>
          <cell r="F6" t="str">
            <v>null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1576</v>
          </cell>
          <cell r="D7">
            <v>97</v>
          </cell>
          <cell r="E7" t="str">
            <v>null</v>
          </cell>
          <cell r="F7" t="str">
            <v>null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683</v>
          </cell>
          <cell r="D8">
            <v>61</v>
          </cell>
          <cell r="E8" t="str">
            <v>null</v>
          </cell>
          <cell r="F8" t="str">
            <v>null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2049</v>
          </cell>
          <cell r="D9">
            <v>137</v>
          </cell>
          <cell r="E9" t="str">
            <v>null</v>
          </cell>
          <cell r="F9" t="str">
            <v>null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1725</v>
          </cell>
          <cell r="D10">
            <v>82</v>
          </cell>
          <cell r="E10" t="str">
            <v>null</v>
          </cell>
          <cell r="F10" t="str">
            <v>null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1079</v>
          </cell>
          <cell r="D11">
            <v>80</v>
          </cell>
          <cell r="E11" t="str">
            <v>null</v>
          </cell>
          <cell r="F11" t="str">
            <v>null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1318</v>
          </cell>
          <cell r="D12">
            <v>88</v>
          </cell>
          <cell r="E12" t="str">
            <v>null</v>
          </cell>
          <cell r="F12" t="str">
            <v>null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2849</v>
          </cell>
          <cell r="D13">
            <v>167</v>
          </cell>
          <cell r="E13" t="str">
            <v>null</v>
          </cell>
          <cell r="F13" t="str">
            <v>null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2588</v>
          </cell>
          <cell r="D14">
            <v>62</v>
          </cell>
          <cell r="E14" t="str">
            <v>null</v>
          </cell>
          <cell r="F14" t="str">
            <v>null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2513</v>
          </cell>
          <cell r="D15">
            <v>136</v>
          </cell>
          <cell r="E15" t="str">
            <v>null</v>
          </cell>
          <cell r="F15" t="str">
            <v>null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2756</v>
          </cell>
          <cell r="D16">
            <v>163</v>
          </cell>
          <cell r="E16" t="str">
            <v>null</v>
          </cell>
          <cell r="F16" t="str">
            <v>null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1922</v>
          </cell>
          <cell r="D17">
            <v>97</v>
          </cell>
          <cell r="E17" t="str">
            <v>null</v>
          </cell>
          <cell r="F17" t="str">
            <v>null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1576</v>
          </cell>
          <cell r="D18">
            <v>129</v>
          </cell>
          <cell r="E18" t="str">
            <v>null</v>
          </cell>
          <cell r="F18" t="str">
            <v>null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2741</v>
          </cell>
          <cell r="D19">
            <v>135</v>
          </cell>
          <cell r="E19" t="str">
            <v>null</v>
          </cell>
          <cell r="F19" t="str">
            <v>null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830</v>
          </cell>
          <cell r="D20">
            <v>82</v>
          </cell>
          <cell r="E20" t="str">
            <v>null</v>
          </cell>
          <cell r="F20" t="str">
            <v>null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1241</v>
          </cell>
          <cell r="D21">
            <v>126</v>
          </cell>
          <cell r="E21" t="str">
            <v>null</v>
          </cell>
          <cell r="F21" t="str">
            <v>null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909</v>
          </cell>
          <cell r="D22">
            <v>49</v>
          </cell>
          <cell r="E22" t="str">
            <v>null</v>
          </cell>
          <cell r="F22" t="str">
            <v>null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6351</v>
          </cell>
          <cell r="D23">
            <v>499</v>
          </cell>
          <cell r="E23" t="str">
            <v>null</v>
          </cell>
          <cell r="F23" t="str">
            <v>null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1977</v>
          </cell>
          <cell r="D24">
            <v>125</v>
          </cell>
          <cell r="E24" t="str">
            <v>null</v>
          </cell>
          <cell r="F24" t="str">
            <v>null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468</v>
          </cell>
          <cell r="D25">
            <v>64</v>
          </cell>
          <cell r="E25" t="str">
            <v>null</v>
          </cell>
          <cell r="F25" t="str">
            <v>null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645</v>
          </cell>
          <cell r="D26">
            <v>119</v>
          </cell>
          <cell r="E26" t="str">
            <v>null</v>
          </cell>
          <cell r="F26" t="str">
            <v>null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1550</v>
          </cell>
          <cell r="D27">
            <v>240</v>
          </cell>
          <cell r="E27" t="str">
            <v>null</v>
          </cell>
          <cell r="F27" t="str">
            <v>null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1948</v>
          </cell>
          <cell r="D28">
            <v>166</v>
          </cell>
          <cell r="E28" t="str">
            <v>null</v>
          </cell>
          <cell r="F28" t="str">
            <v>null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3087</v>
          </cell>
          <cell r="D29">
            <v>223</v>
          </cell>
          <cell r="E29" t="str">
            <v>null</v>
          </cell>
          <cell r="F29" t="str">
            <v>null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2142</v>
          </cell>
          <cell r="D30">
            <v>131</v>
          </cell>
          <cell r="E30" t="str">
            <v>null</v>
          </cell>
          <cell r="F30" t="str">
            <v>null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3377</v>
          </cell>
          <cell r="D31">
            <v>168</v>
          </cell>
          <cell r="E31" t="str">
            <v>null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566</v>
          </cell>
          <cell r="D32">
            <v>57</v>
          </cell>
          <cell r="E32" t="str">
            <v>null</v>
          </cell>
          <cell r="F32" t="str">
            <v>null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3199</v>
          </cell>
          <cell r="D33">
            <v>264</v>
          </cell>
          <cell r="E33" t="str">
            <v>null</v>
          </cell>
          <cell r="F33" t="str">
            <v>null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2392</v>
          </cell>
          <cell r="D34">
            <v>168</v>
          </cell>
          <cell r="E34" t="str">
            <v>null</v>
          </cell>
          <cell r="F34" t="str">
            <v>null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2071</v>
          </cell>
          <cell r="D35">
            <v>175</v>
          </cell>
          <cell r="E35" t="str">
            <v>null</v>
          </cell>
          <cell r="F35" t="str">
            <v>null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1960</v>
          </cell>
          <cell r="D36">
            <v>123</v>
          </cell>
          <cell r="E36" t="str">
            <v>null</v>
          </cell>
          <cell r="F36" t="str">
            <v>null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1500</v>
          </cell>
          <cell r="D37">
            <v>105</v>
          </cell>
          <cell r="E37" t="str">
            <v>null</v>
          </cell>
          <cell r="F37" t="str">
            <v>null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2450</v>
          </cell>
          <cell r="D38">
            <v>141</v>
          </cell>
          <cell r="E38" t="str">
            <v>null</v>
          </cell>
          <cell r="F38" t="str">
            <v>null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1898</v>
          </cell>
          <cell r="D39">
            <v>136</v>
          </cell>
          <cell r="E39" t="str">
            <v>null</v>
          </cell>
          <cell r="F39" t="str">
            <v>null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1021</v>
          </cell>
          <cell r="D40">
            <v>68</v>
          </cell>
          <cell r="E40" t="str">
            <v>null</v>
          </cell>
          <cell r="F40" t="str">
            <v>null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1289</v>
          </cell>
          <cell r="D41">
            <v>149</v>
          </cell>
          <cell r="E41" t="str">
            <v>null</v>
          </cell>
          <cell r="F41" t="str">
            <v>null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1622</v>
          </cell>
          <cell r="D42">
            <v>117</v>
          </cell>
          <cell r="E42" t="str">
            <v>null</v>
          </cell>
          <cell r="F42" t="str">
            <v>null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2230</v>
          </cell>
          <cell r="D43">
            <v>120</v>
          </cell>
          <cell r="E43" t="str">
            <v>null</v>
          </cell>
          <cell r="F43" t="str">
            <v>null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427</v>
          </cell>
          <cell r="D44">
            <v>61</v>
          </cell>
          <cell r="E44" t="str">
            <v>null</v>
          </cell>
          <cell r="F44" t="str">
            <v>null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1011</v>
          </cell>
          <cell r="D45">
            <v>65</v>
          </cell>
          <cell r="E45" t="str">
            <v>null</v>
          </cell>
          <cell r="F45" t="str">
            <v>null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811</v>
          </cell>
          <cell r="D46">
            <v>87</v>
          </cell>
          <cell r="E46" t="str">
            <v>null</v>
          </cell>
          <cell r="F46" t="str">
            <v>null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2535</v>
          </cell>
          <cell r="D47">
            <v>125</v>
          </cell>
          <cell r="E47" t="str">
            <v>null</v>
          </cell>
          <cell r="F47" t="str">
            <v>null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3182</v>
          </cell>
          <cell r="D48">
            <v>155</v>
          </cell>
          <cell r="E48" t="str">
            <v>null</v>
          </cell>
          <cell r="F48" t="str">
            <v>null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1930</v>
          </cell>
          <cell r="D49">
            <v>129</v>
          </cell>
          <cell r="E49" t="str">
            <v>null</v>
          </cell>
          <cell r="F49" t="str">
            <v>null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1978</v>
          </cell>
          <cell r="D50">
            <v>129</v>
          </cell>
          <cell r="E50" t="str">
            <v>null</v>
          </cell>
          <cell r="F50" t="str">
            <v>null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2650</v>
          </cell>
          <cell r="D51">
            <v>168</v>
          </cell>
          <cell r="E51" t="str">
            <v>null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1202</v>
          </cell>
          <cell r="D52">
            <v>108</v>
          </cell>
          <cell r="E52" t="str">
            <v>null</v>
          </cell>
          <cell r="F52" t="str">
            <v>null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1752</v>
          </cell>
          <cell r="D53">
            <v>186</v>
          </cell>
          <cell r="E53" t="str">
            <v>null</v>
          </cell>
          <cell r="F53" t="str">
            <v>null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917</v>
          </cell>
          <cell r="D54">
            <v>126</v>
          </cell>
          <cell r="E54" t="str">
            <v>null</v>
          </cell>
          <cell r="F54" t="str">
            <v>null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1198</v>
          </cell>
          <cell r="D55">
            <v>84</v>
          </cell>
          <cell r="E55" t="str">
            <v>null</v>
          </cell>
          <cell r="F55" t="str">
            <v>null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1700</v>
          </cell>
          <cell r="D56">
            <v>186</v>
          </cell>
          <cell r="E56" t="str">
            <v>null</v>
          </cell>
          <cell r="F56" t="str">
            <v>null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208</v>
          </cell>
          <cell r="D57">
            <v>61</v>
          </cell>
          <cell r="E57" t="str">
            <v>null</v>
          </cell>
          <cell r="F57" t="str">
            <v>null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1629</v>
          </cell>
          <cell r="D58">
            <v>168</v>
          </cell>
          <cell r="E58" t="str">
            <v>null</v>
          </cell>
          <cell r="F58" t="str">
            <v>null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532</v>
          </cell>
          <cell r="D59">
            <v>90</v>
          </cell>
          <cell r="E59" t="str">
            <v>null</v>
          </cell>
          <cell r="F59" t="str">
            <v>null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1843</v>
          </cell>
          <cell r="D60">
            <v>152</v>
          </cell>
          <cell r="E60" t="str">
            <v>null</v>
          </cell>
          <cell r="F60" t="str">
            <v>null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3284</v>
          </cell>
          <cell r="D61">
            <v>252</v>
          </cell>
          <cell r="E61" t="str">
            <v>null</v>
          </cell>
          <cell r="F61" t="str">
            <v>null</v>
          </cell>
        </row>
      </sheetData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3"/>
      <sheetName val="Sheet1"/>
      <sheetName val="2012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DP05_0001E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5173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3958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4706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2129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3439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3925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2792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4487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3467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2909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3995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8239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3249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5400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7988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4018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3502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5675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2989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3734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4043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11520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4469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11861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5434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3445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4687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6921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5534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7219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1141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8100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6294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4501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3907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3779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4232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4981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1928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1759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4308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5852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770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2732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1776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6749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6434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4878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5652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5864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2785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4625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2130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3041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3607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6773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4661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1142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3397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8045</v>
          </cell>
        </row>
      </sheetData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ST5Y2014.S1901-Data"/>
      <sheetName val="Sheet1"/>
    </sheetNames>
    <sheetDataSet>
      <sheetData sheetId="0" refreshError="1"/>
      <sheetData sheetId="1">
        <row r="1">
          <cell r="A1" t="str">
            <v>GEO_ID</v>
          </cell>
          <cell r="B1" t="str">
            <v>NAME</v>
          </cell>
          <cell r="C1" t="str">
            <v>S1901_C01_001E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2203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1329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1589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658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1147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1387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665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1675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1278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896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1318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2562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1807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2046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2692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1668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1328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2220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739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1218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842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4519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1400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341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520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1318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1553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2219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1702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2608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513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2720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1931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1682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1669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1287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1929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1666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821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910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1298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1707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317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706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662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2221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2242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1475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1678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2186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955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1644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704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828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1301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198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1356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440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1494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2543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14.B19301-Data"/>
      <sheetName val="Sheet1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B19301_001E</v>
          </cell>
          <cell r="D1" t="str">
            <v>B19301_001M</v>
          </cell>
          <cell r="E1" t="str">
            <v>B19301_001MA</v>
          </cell>
          <cell r="F1" t="str">
            <v>B19301_001EA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47285</v>
          </cell>
          <cell r="D2">
            <v>4855</v>
          </cell>
          <cell r="E2" t="str">
            <v>null</v>
          </cell>
          <cell r="F2" t="str">
            <v>null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50382</v>
          </cell>
          <cell r="D3">
            <v>4716</v>
          </cell>
          <cell r="E3" t="str">
            <v>null</v>
          </cell>
          <cell r="F3" t="str">
            <v>null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57237</v>
          </cell>
          <cell r="D4">
            <v>6136</v>
          </cell>
          <cell r="E4" t="str">
            <v>null</v>
          </cell>
          <cell r="F4" t="str">
            <v>null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46390</v>
          </cell>
          <cell r="D5">
            <v>7166</v>
          </cell>
          <cell r="E5" t="str">
            <v>null</v>
          </cell>
          <cell r="F5" t="str">
            <v>null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44990</v>
          </cell>
          <cell r="D6">
            <v>5867</v>
          </cell>
          <cell r="E6" t="str">
            <v>null</v>
          </cell>
          <cell r="F6" t="str">
            <v>null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21684</v>
          </cell>
          <cell r="D7">
            <v>3039</v>
          </cell>
          <cell r="E7" t="str">
            <v>null</v>
          </cell>
          <cell r="F7" t="str">
            <v>null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8101</v>
          </cell>
          <cell r="D8">
            <v>2025</v>
          </cell>
          <cell r="E8" t="str">
            <v>null</v>
          </cell>
          <cell r="F8" t="str">
            <v>null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18055</v>
          </cell>
          <cell r="D9">
            <v>2826</v>
          </cell>
          <cell r="E9" t="str">
            <v>null</v>
          </cell>
          <cell r="F9" t="str">
            <v>null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20865</v>
          </cell>
          <cell r="D10">
            <v>2300</v>
          </cell>
          <cell r="E10" t="str">
            <v>null</v>
          </cell>
          <cell r="F10" t="str">
            <v>null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12375</v>
          </cell>
          <cell r="D11">
            <v>2184</v>
          </cell>
          <cell r="E11" t="str">
            <v>null</v>
          </cell>
          <cell r="F11" t="str">
            <v>null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21529</v>
          </cell>
          <cell r="D12">
            <v>2613</v>
          </cell>
          <cell r="E12" t="str">
            <v>null</v>
          </cell>
          <cell r="F12" t="str">
            <v>null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19142</v>
          </cell>
          <cell r="D13">
            <v>2334</v>
          </cell>
          <cell r="E13" t="str">
            <v>null</v>
          </cell>
          <cell r="F13" t="str">
            <v>null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27153</v>
          </cell>
          <cell r="D14">
            <v>2439</v>
          </cell>
          <cell r="E14" t="str">
            <v>null</v>
          </cell>
          <cell r="F14" t="str">
            <v>null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23926</v>
          </cell>
          <cell r="D15">
            <v>2913</v>
          </cell>
          <cell r="E15" t="str">
            <v>null</v>
          </cell>
          <cell r="F15" t="str">
            <v>null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23363</v>
          </cell>
          <cell r="D16">
            <v>7532</v>
          </cell>
          <cell r="E16" t="str">
            <v>null</v>
          </cell>
          <cell r="F16" t="str">
            <v>null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28016</v>
          </cell>
          <cell r="D17">
            <v>3789</v>
          </cell>
          <cell r="E17" t="str">
            <v>null</v>
          </cell>
          <cell r="F17" t="str">
            <v>null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18337</v>
          </cell>
          <cell r="D18">
            <v>2427</v>
          </cell>
          <cell r="E18" t="str">
            <v>null</v>
          </cell>
          <cell r="F18" t="str">
            <v>null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31330</v>
          </cell>
          <cell r="D19">
            <v>10915</v>
          </cell>
          <cell r="E19" t="str">
            <v>null</v>
          </cell>
          <cell r="F19" t="str">
            <v>null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17449</v>
          </cell>
          <cell r="D20">
            <v>3099</v>
          </cell>
          <cell r="E20" t="str">
            <v>null</v>
          </cell>
          <cell r="F20" t="str">
            <v>null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22076</v>
          </cell>
          <cell r="D21">
            <v>4054</v>
          </cell>
          <cell r="E21" t="str">
            <v>null</v>
          </cell>
          <cell r="F21" t="str">
            <v>null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9537</v>
          </cell>
          <cell r="D22">
            <v>897</v>
          </cell>
          <cell r="E22" t="str">
            <v>null</v>
          </cell>
          <cell r="F22" t="str">
            <v>null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20953</v>
          </cell>
          <cell r="D23">
            <v>2420</v>
          </cell>
          <cell r="E23" t="str">
            <v>null</v>
          </cell>
          <cell r="F23" t="str">
            <v>null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26366</v>
          </cell>
          <cell r="D24">
            <v>4863</v>
          </cell>
          <cell r="E24" t="str">
            <v>null</v>
          </cell>
          <cell r="F24" t="str">
            <v>null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3916</v>
          </cell>
          <cell r="D25">
            <v>780</v>
          </cell>
          <cell r="E25" t="str">
            <v>null</v>
          </cell>
          <cell r="F25" t="str">
            <v>null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12227</v>
          </cell>
          <cell r="D26">
            <v>5293</v>
          </cell>
          <cell r="E26" t="str">
            <v>null</v>
          </cell>
          <cell r="F26" t="str">
            <v>null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20531</v>
          </cell>
          <cell r="D27">
            <v>3472</v>
          </cell>
          <cell r="E27" t="str">
            <v>null</v>
          </cell>
          <cell r="F27" t="str">
            <v>null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13353</v>
          </cell>
          <cell r="D28">
            <v>1915</v>
          </cell>
          <cell r="E28" t="str">
            <v>null</v>
          </cell>
          <cell r="F28" t="str">
            <v>null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19406</v>
          </cell>
          <cell r="D29">
            <v>2872</v>
          </cell>
          <cell r="E29" t="str">
            <v>null</v>
          </cell>
          <cell r="F29" t="str">
            <v>null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19772</v>
          </cell>
          <cell r="D30">
            <v>2524</v>
          </cell>
          <cell r="E30" t="str">
            <v>null</v>
          </cell>
          <cell r="F30" t="str">
            <v>null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20892</v>
          </cell>
          <cell r="D31">
            <v>2620</v>
          </cell>
          <cell r="E31" t="str">
            <v>null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27154</v>
          </cell>
          <cell r="D32">
            <v>5056</v>
          </cell>
          <cell r="E32" t="str">
            <v>null</v>
          </cell>
          <cell r="F32" t="str">
            <v>null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24459</v>
          </cell>
          <cell r="D33">
            <v>4242</v>
          </cell>
          <cell r="E33" t="str">
            <v>null</v>
          </cell>
          <cell r="F33" t="str">
            <v>null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22421</v>
          </cell>
          <cell r="D34">
            <v>3254</v>
          </cell>
          <cell r="E34" t="str">
            <v>null</v>
          </cell>
          <cell r="F34" t="str">
            <v>null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20812</v>
          </cell>
          <cell r="D35">
            <v>3285</v>
          </cell>
          <cell r="E35" t="str">
            <v>null</v>
          </cell>
          <cell r="F35" t="str">
            <v>null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24674</v>
          </cell>
          <cell r="D36">
            <v>10041</v>
          </cell>
          <cell r="E36" t="str">
            <v>null</v>
          </cell>
          <cell r="F36" t="str">
            <v>null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21815</v>
          </cell>
          <cell r="D37">
            <v>3191</v>
          </cell>
          <cell r="E37" t="str">
            <v>null</v>
          </cell>
          <cell r="F37" t="str">
            <v>null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22626</v>
          </cell>
          <cell r="D38">
            <v>3611</v>
          </cell>
          <cell r="E38" t="str">
            <v>null</v>
          </cell>
          <cell r="F38" t="str">
            <v>null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10394</v>
          </cell>
          <cell r="D39">
            <v>1861</v>
          </cell>
          <cell r="E39" t="str">
            <v>null</v>
          </cell>
          <cell r="F39" t="str">
            <v>null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16378</v>
          </cell>
          <cell r="D40">
            <v>2946</v>
          </cell>
          <cell r="E40" t="str">
            <v>null</v>
          </cell>
          <cell r="F40" t="str">
            <v>null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34417</v>
          </cell>
          <cell r="D41">
            <v>3987</v>
          </cell>
          <cell r="E41" t="str">
            <v>null</v>
          </cell>
          <cell r="F41" t="str">
            <v>null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10032</v>
          </cell>
          <cell r="D42">
            <v>2329</v>
          </cell>
          <cell r="E42" t="str">
            <v>null</v>
          </cell>
          <cell r="F42" t="str">
            <v>null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20016</v>
          </cell>
          <cell r="D43">
            <v>2129</v>
          </cell>
          <cell r="E43" t="str">
            <v>null</v>
          </cell>
          <cell r="F43" t="str">
            <v>null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17047</v>
          </cell>
          <cell r="D44">
            <v>5085</v>
          </cell>
          <cell r="E44" t="str">
            <v>null</v>
          </cell>
          <cell r="F44" t="str">
            <v>null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25073</v>
          </cell>
          <cell r="D45">
            <v>3307</v>
          </cell>
          <cell r="E45" t="str">
            <v>null</v>
          </cell>
          <cell r="F45" t="str">
            <v>null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29025</v>
          </cell>
          <cell r="D46">
            <v>5155</v>
          </cell>
          <cell r="E46" t="str">
            <v>null</v>
          </cell>
          <cell r="F46" t="str">
            <v>null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24145</v>
          </cell>
          <cell r="D47">
            <v>4015</v>
          </cell>
          <cell r="E47" t="str">
            <v>null</v>
          </cell>
          <cell r="F47" t="str">
            <v>null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25476</v>
          </cell>
          <cell r="D48">
            <v>3504</v>
          </cell>
          <cell r="E48" t="str">
            <v>null</v>
          </cell>
          <cell r="F48" t="str">
            <v>null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27911</v>
          </cell>
          <cell r="D49">
            <v>3029</v>
          </cell>
          <cell r="E49" t="str">
            <v>null</v>
          </cell>
          <cell r="F49" t="str">
            <v>null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22783</v>
          </cell>
          <cell r="D50">
            <v>3657</v>
          </cell>
          <cell r="E50" t="str">
            <v>null</v>
          </cell>
          <cell r="F50" t="str">
            <v>null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28068</v>
          </cell>
          <cell r="D51">
            <v>4413</v>
          </cell>
          <cell r="E51" t="str">
            <v>null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25319</v>
          </cell>
          <cell r="D52">
            <v>3509</v>
          </cell>
          <cell r="E52" t="str">
            <v>null</v>
          </cell>
          <cell r="F52" t="str">
            <v>null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22859</v>
          </cell>
          <cell r="D53">
            <v>2301</v>
          </cell>
          <cell r="E53" t="str">
            <v>null</v>
          </cell>
          <cell r="F53" t="str">
            <v>null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24630</v>
          </cell>
          <cell r="D54">
            <v>4340</v>
          </cell>
          <cell r="E54" t="str">
            <v>null</v>
          </cell>
          <cell r="F54" t="str">
            <v>null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15024</v>
          </cell>
          <cell r="D55">
            <v>2049</v>
          </cell>
          <cell r="E55" t="str">
            <v>null</v>
          </cell>
          <cell r="F55" t="str">
            <v>null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18080</v>
          </cell>
          <cell r="D56">
            <v>2650</v>
          </cell>
          <cell r="E56" t="str">
            <v>null</v>
          </cell>
          <cell r="F56" t="str">
            <v>null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3211</v>
          </cell>
          <cell r="D57">
            <v>636</v>
          </cell>
          <cell r="E57" t="str">
            <v>null</v>
          </cell>
          <cell r="F57" t="str">
            <v>null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10063</v>
          </cell>
          <cell r="D58">
            <v>1673</v>
          </cell>
          <cell r="E58" t="str">
            <v>null</v>
          </cell>
          <cell r="F58" t="str">
            <v>null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20472</v>
          </cell>
          <cell r="D59">
            <v>4771</v>
          </cell>
          <cell r="E59" t="str">
            <v>null</v>
          </cell>
          <cell r="F59" t="str">
            <v>null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19904</v>
          </cell>
          <cell r="D60">
            <v>2150</v>
          </cell>
          <cell r="E60" t="str">
            <v>null</v>
          </cell>
          <cell r="F60" t="str">
            <v>null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14189</v>
          </cell>
          <cell r="D61">
            <v>2200</v>
          </cell>
          <cell r="E61" t="str">
            <v>null</v>
          </cell>
          <cell r="F61" t="str">
            <v>null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14.B25001-Data"/>
      <sheetName val="Sheet1"/>
      <sheetName val="ACSDT5Y2013.B25001-Data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B25001_001E</v>
          </cell>
          <cell r="D1" t="str">
            <v>B25001_001EA</v>
          </cell>
          <cell r="E1" t="str">
            <v>B25001_001M</v>
          </cell>
          <cell r="F1" t="str">
            <v>B25001_001MA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2310</v>
          </cell>
          <cell r="D2" t="str">
            <v>null</v>
          </cell>
          <cell r="E2">
            <v>24</v>
          </cell>
          <cell r="F2" t="str">
            <v>null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1548</v>
          </cell>
          <cell r="D3" t="str">
            <v>null</v>
          </cell>
          <cell r="E3">
            <v>29</v>
          </cell>
          <cell r="F3" t="str">
            <v>null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1696</v>
          </cell>
          <cell r="D4" t="str">
            <v>null</v>
          </cell>
          <cell r="E4">
            <v>28</v>
          </cell>
          <cell r="F4" t="str">
            <v>null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658</v>
          </cell>
          <cell r="D5" t="str">
            <v>null</v>
          </cell>
          <cell r="E5">
            <v>21</v>
          </cell>
          <cell r="F5" t="str">
            <v>null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1232</v>
          </cell>
          <cell r="D6" t="str">
            <v>null</v>
          </cell>
          <cell r="E6">
            <v>15</v>
          </cell>
          <cell r="F6" t="str">
            <v>null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1635</v>
          </cell>
          <cell r="D7" t="str">
            <v>null</v>
          </cell>
          <cell r="E7">
            <v>72</v>
          </cell>
          <cell r="F7" t="str">
            <v>null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794</v>
          </cell>
          <cell r="D8" t="str">
            <v>null</v>
          </cell>
          <cell r="E8">
            <v>68</v>
          </cell>
          <cell r="F8" t="str">
            <v>null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2117</v>
          </cell>
          <cell r="D9" t="str">
            <v>null</v>
          </cell>
          <cell r="E9">
            <v>108</v>
          </cell>
          <cell r="F9" t="str">
            <v>null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1737</v>
          </cell>
          <cell r="D10" t="str">
            <v>null</v>
          </cell>
          <cell r="E10">
            <v>97</v>
          </cell>
          <cell r="F10" t="str">
            <v>null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1096</v>
          </cell>
          <cell r="D11" t="str">
            <v>null</v>
          </cell>
          <cell r="E11">
            <v>83</v>
          </cell>
          <cell r="F11" t="str">
            <v>null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1318</v>
          </cell>
          <cell r="D12" t="str">
            <v>null</v>
          </cell>
          <cell r="E12">
            <v>114</v>
          </cell>
          <cell r="F12" t="str">
            <v>null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2940</v>
          </cell>
          <cell r="D13" t="str">
            <v>null</v>
          </cell>
          <cell r="E13">
            <v>139</v>
          </cell>
          <cell r="F13" t="str">
            <v>null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2595</v>
          </cell>
          <cell r="D14" t="str">
            <v>null</v>
          </cell>
          <cell r="E14">
            <v>38</v>
          </cell>
          <cell r="F14" t="str">
            <v>null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2514</v>
          </cell>
          <cell r="D15" t="str">
            <v>null</v>
          </cell>
          <cell r="E15">
            <v>91</v>
          </cell>
          <cell r="F15" t="str">
            <v>null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2883</v>
          </cell>
          <cell r="D16" t="str">
            <v>null</v>
          </cell>
          <cell r="E16">
            <v>101</v>
          </cell>
          <cell r="F16" t="str">
            <v>null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1898</v>
          </cell>
          <cell r="D17" t="str">
            <v>null</v>
          </cell>
          <cell r="E17">
            <v>96</v>
          </cell>
          <cell r="F17" t="str">
            <v>null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1595</v>
          </cell>
          <cell r="D18" t="str">
            <v>null</v>
          </cell>
          <cell r="E18">
            <v>133</v>
          </cell>
          <cell r="F18" t="str">
            <v>null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2767</v>
          </cell>
          <cell r="D19" t="str">
            <v>null</v>
          </cell>
          <cell r="E19">
            <v>121</v>
          </cell>
          <cell r="F19" t="str">
            <v>null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836</v>
          </cell>
          <cell r="D20" t="str">
            <v>null</v>
          </cell>
          <cell r="E20">
            <v>74</v>
          </cell>
          <cell r="F20" t="str">
            <v>null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1408</v>
          </cell>
          <cell r="D21" t="str">
            <v>null</v>
          </cell>
          <cell r="E21">
            <v>111</v>
          </cell>
          <cell r="F21" t="str">
            <v>null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871</v>
          </cell>
          <cell r="D22" t="str">
            <v>null</v>
          </cell>
          <cell r="E22">
            <v>69</v>
          </cell>
          <cell r="F22" t="str">
            <v>null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6662</v>
          </cell>
          <cell r="D23" t="str">
            <v>null</v>
          </cell>
          <cell r="E23">
            <v>505</v>
          </cell>
          <cell r="F23" t="str">
            <v>null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1943</v>
          </cell>
          <cell r="D24" t="str">
            <v>null</v>
          </cell>
          <cell r="E24">
            <v>93</v>
          </cell>
          <cell r="F24" t="str">
            <v>null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450</v>
          </cell>
          <cell r="D25" t="str">
            <v>null</v>
          </cell>
          <cell r="E25">
            <v>35</v>
          </cell>
          <cell r="F25" t="str">
            <v>null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678</v>
          </cell>
          <cell r="D26" t="str">
            <v>null</v>
          </cell>
          <cell r="E26">
            <v>115</v>
          </cell>
          <cell r="F26" t="str">
            <v>null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1551</v>
          </cell>
          <cell r="D27" t="str">
            <v>null</v>
          </cell>
          <cell r="E27">
            <v>272</v>
          </cell>
          <cell r="F27" t="str">
            <v>null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1841</v>
          </cell>
          <cell r="D28" t="str">
            <v>null</v>
          </cell>
          <cell r="E28">
            <v>151</v>
          </cell>
          <cell r="F28" t="str">
            <v>null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2818</v>
          </cell>
          <cell r="D29" t="str">
            <v>null</v>
          </cell>
          <cell r="E29">
            <v>207</v>
          </cell>
          <cell r="F29" t="str">
            <v>null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2220</v>
          </cell>
          <cell r="D30" t="str">
            <v>null</v>
          </cell>
          <cell r="E30">
            <v>110</v>
          </cell>
          <cell r="F30" t="str">
            <v>null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3347</v>
          </cell>
          <cell r="D31" t="str">
            <v>null</v>
          </cell>
          <cell r="E31">
            <v>172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589</v>
          </cell>
          <cell r="D32" t="str">
            <v>null</v>
          </cell>
          <cell r="E32">
            <v>58</v>
          </cell>
          <cell r="F32" t="str">
            <v>null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3245</v>
          </cell>
          <cell r="D33" t="str">
            <v>null</v>
          </cell>
          <cell r="E33">
            <v>220</v>
          </cell>
          <cell r="F33" t="str">
            <v>null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2349</v>
          </cell>
          <cell r="D34" t="str">
            <v>null</v>
          </cell>
          <cell r="E34">
            <v>207</v>
          </cell>
          <cell r="F34" t="str">
            <v>null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2040</v>
          </cell>
          <cell r="D35" t="str">
            <v>null</v>
          </cell>
          <cell r="E35">
            <v>167</v>
          </cell>
          <cell r="F35" t="str">
            <v>null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1914</v>
          </cell>
          <cell r="D36" t="str">
            <v>null</v>
          </cell>
          <cell r="E36">
            <v>117</v>
          </cell>
          <cell r="F36" t="str">
            <v>null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1459</v>
          </cell>
          <cell r="D37" t="str">
            <v>null</v>
          </cell>
          <cell r="E37">
            <v>100</v>
          </cell>
          <cell r="F37" t="str">
            <v>null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2533</v>
          </cell>
          <cell r="D38" t="str">
            <v>null</v>
          </cell>
          <cell r="E38">
            <v>156</v>
          </cell>
          <cell r="F38" t="str">
            <v>null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2013</v>
          </cell>
          <cell r="D39" t="str">
            <v>null</v>
          </cell>
          <cell r="E39">
            <v>108</v>
          </cell>
          <cell r="F39" t="str">
            <v>null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1127</v>
          </cell>
          <cell r="D40" t="str">
            <v>null</v>
          </cell>
          <cell r="E40">
            <v>47</v>
          </cell>
          <cell r="F40" t="str">
            <v>null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1408</v>
          </cell>
          <cell r="D41" t="str">
            <v>null</v>
          </cell>
          <cell r="E41">
            <v>132</v>
          </cell>
          <cell r="F41" t="str">
            <v>null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1656</v>
          </cell>
          <cell r="D42" t="str">
            <v>null</v>
          </cell>
          <cell r="E42">
            <v>93</v>
          </cell>
          <cell r="F42" t="str">
            <v>null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2131</v>
          </cell>
          <cell r="D43" t="str">
            <v>null</v>
          </cell>
          <cell r="E43">
            <v>135</v>
          </cell>
          <cell r="F43" t="str">
            <v>null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454</v>
          </cell>
          <cell r="D44" t="str">
            <v>null</v>
          </cell>
          <cell r="E44">
            <v>63</v>
          </cell>
          <cell r="F44" t="str">
            <v>null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945</v>
          </cell>
          <cell r="D45" t="str">
            <v>null</v>
          </cell>
          <cell r="E45">
            <v>60</v>
          </cell>
          <cell r="F45" t="str">
            <v>null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866</v>
          </cell>
          <cell r="D46" t="str">
            <v>null</v>
          </cell>
          <cell r="E46">
            <v>45</v>
          </cell>
          <cell r="F46" t="str">
            <v>null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2484</v>
          </cell>
          <cell r="D47" t="str">
            <v>null</v>
          </cell>
          <cell r="E47">
            <v>146</v>
          </cell>
          <cell r="F47" t="str">
            <v>null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3040</v>
          </cell>
          <cell r="D48" t="str">
            <v>null</v>
          </cell>
          <cell r="E48">
            <v>154</v>
          </cell>
          <cell r="F48" t="str">
            <v>null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1828</v>
          </cell>
          <cell r="D49" t="str">
            <v>null</v>
          </cell>
          <cell r="E49">
            <v>116</v>
          </cell>
          <cell r="F49" t="str">
            <v>null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2007</v>
          </cell>
          <cell r="D50" t="str">
            <v>null</v>
          </cell>
          <cell r="E50">
            <v>129</v>
          </cell>
          <cell r="F50" t="str">
            <v>null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2822</v>
          </cell>
          <cell r="D51" t="str">
            <v>null</v>
          </cell>
          <cell r="E51">
            <v>153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1158</v>
          </cell>
          <cell r="D52" t="str">
            <v>null</v>
          </cell>
          <cell r="E52">
            <v>117</v>
          </cell>
          <cell r="F52" t="str">
            <v>null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1896</v>
          </cell>
          <cell r="D53" t="str">
            <v>null</v>
          </cell>
          <cell r="E53">
            <v>146</v>
          </cell>
          <cell r="F53" t="str">
            <v>null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937</v>
          </cell>
          <cell r="D54" t="str">
            <v>null</v>
          </cell>
          <cell r="E54">
            <v>107</v>
          </cell>
          <cell r="F54" t="str">
            <v>null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1141</v>
          </cell>
          <cell r="D55" t="str">
            <v>null</v>
          </cell>
          <cell r="E55">
            <v>83</v>
          </cell>
          <cell r="F55" t="str">
            <v>null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1586</v>
          </cell>
          <cell r="D56" t="str">
            <v>null</v>
          </cell>
          <cell r="E56">
            <v>171</v>
          </cell>
          <cell r="F56" t="str">
            <v>null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236</v>
          </cell>
          <cell r="D57" t="str">
            <v>null</v>
          </cell>
          <cell r="E57">
            <v>53</v>
          </cell>
          <cell r="F57" t="str">
            <v>null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1548</v>
          </cell>
          <cell r="D58" t="str">
            <v>null</v>
          </cell>
          <cell r="E58">
            <v>135</v>
          </cell>
          <cell r="F58" t="str">
            <v>null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559</v>
          </cell>
          <cell r="D59" t="str">
            <v>null</v>
          </cell>
          <cell r="E59">
            <v>98</v>
          </cell>
          <cell r="F59" t="str">
            <v>null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2164</v>
          </cell>
          <cell r="D60" t="str">
            <v>null</v>
          </cell>
          <cell r="E60">
            <v>169</v>
          </cell>
          <cell r="F60" t="str">
            <v>null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3284</v>
          </cell>
          <cell r="D61" t="str">
            <v>null</v>
          </cell>
          <cell r="E61">
            <v>212</v>
          </cell>
          <cell r="F61" t="str">
            <v>null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10.B19301-Data"/>
      <sheetName val="Sheet1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B19301_001M</v>
          </cell>
          <cell r="D1" t="str">
            <v>B19301_001MA</v>
          </cell>
          <cell r="E1" t="str">
            <v>B19301_001E</v>
          </cell>
          <cell r="F1" t="str">
            <v>B19301_001EA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5975</v>
          </cell>
          <cell r="D2" t="str">
            <v>null</v>
          </cell>
          <cell r="E2">
            <v>42972</v>
          </cell>
          <cell r="F2" t="str">
            <v>null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4166</v>
          </cell>
          <cell r="D3" t="str">
            <v>null</v>
          </cell>
          <cell r="E3">
            <v>45746</v>
          </cell>
          <cell r="F3" t="str">
            <v>null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6207</v>
          </cell>
          <cell r="D4" t="str">
            <v>null</v>
          </cell>
          <cell r="E4">
            <v>61628</v>
          </cell>
          <cell r="F4" t="str">
            <v>null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8390</v>
          </cell>
          <cell r="D5" t="str">
            <v>null</v>
          </cell>
          <cell r="E5">
            <v>46417</v>
          </cell>
          <cell r="F5" t="str">
            <v>null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13362</v>
          </cell>
          <cell r="D6" t="str">
            <v>null</v>
          </cell>
          <cell r="E6">
            <v>50036</v>
          </cell>
          <cell r="F6" t="str">
            <v>null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2677</v>
          </cell>
          <cell r="D7" t="str">
            <v>null</v>
          </cell>
          <cell r="E7">
            <v>17938</v>
          </cell>
          <cell r="F7" t="str">
            <v>null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2242</v>
          </cell>
          <cell r="D8" t="str">
            <v>null</v>
          </cell>
          <cell r="E8">
            <v>8206</v>
          </cell>
          <cell r="F8" t="str">
            <v>null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2685</v>
          </cell>
          <cell r="D9" t="str">
            <v>null</v>
          </cell>
          <cell r="E9">
            <v>15164</v>
          </cell>
          <cell r="F9" t="str">
            <v>null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3467</v>
          </cell>
          <cell r="D10" t="str">
            <v>null</v>
          </cell>
          <cell r="E10">
            <v>22925</v>
          </cell>
          <cell r="F10" t="str">
            <v>null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1735</v>
          </cell>
          <cell r="D11" t="str">
            <v>null</v>
          </cell>
          <cell r="E11">
            <v>11334</v>
          </cell>
          <cell r="F11" t="str">
            <v>null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2901</v>
          </cell>
          <cell r="D12" t="str">
            <v>null</v>
          </cell>
          <cell r="E12">
            <v>20904</v>
          </cell>
          <cell r="F12" t="str">
            <v>null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2574</v>
          </cell>
          <cell r="D13" t="str">
            <v>null</v>
          </cell>
          <cell r="E13">
            <v>18174</v>
          </cell>
          <cell r="F13" t="str">
            <v>null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2826</v>
          </cell>
          <cell r="D14" t="str">
            <v>null</v>
          </cell>
          <cell r="E14">
            <v>29847</v>
          </cell>
          <cell r="F14" t="str">
            <v>null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1978</v>
          </cell>
          <cell r="D15" t="str">
            <v>null</v>
          </cell>
          <cell r="E15">
            <v>17138</v>
          </cell>
          <cell r="F15" t="str">
            <v>null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1817</v>
          </cell>
          <cell r="D16" t="str">
            <v>null</v>
          </cell>
          <cell r="E16">
            <v>20663</v>
          </cell>
          <cell r="F16" t="str">
            <v>null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2522</v>
          </cell>
          <cell r="D17" t="str">
            <v>null</v>
          </cell>
          <cell r="E17">
            <v>22889</v>
          </cell>
          <cell r="F17" t="str">
            <v>null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2846</v>
          </cell>
          <cell r="D18" t="str">
            <v>null</v>
          </cell>
          <cell r="E18">
            <v>20694</v>
          </cell>
          <cell r="F18" t="str">
            <v>null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2501</v>
          </cell>
          <cell r="D19" t="str">
            <v>null</v>
          </cell>
          <cell r="E19">
            <v>21232</v>
          </cell>
          <cell r="F19" t="str">
            <v>null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2956</v>
          </cell>
          <cell r="D20" t="str">
            <v>null</v>
          </cell>
          <cell r="E20">
            <v>12474</v>
          </cell>
          <cell r="F20" t="str">
            <v>null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6107</v>
          </cell>
          <cell r="D21" t="str">
            <v>null</v>
          </cell>
          <cell r="E21">
            <v>28821</v>
          </cell>
          <cell r="F21" t="str">
            <v>null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983</v>
          </cell>
          <cell r="D22" t="str">
            <v>null</v>
          </cell>
          <cell r="E22">
            <v>9039</v>
          </cell>
          <cell r="F22" t="str">
            <v>null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2152</v>
          </cell>
          <cell r="D23" t="str">
            <v>null</v>
          </cell>
          <cell r="E23">
            <v>21306</v>
          </cell>
          <cell r="F23" t="str">
            <v>null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3186</v>
          </cell>
          <cell r="D24" t="str">
            <v>null</v>
          </cell>
          <cell r="E24">
            <v>17598</v>
          </cell>
          <cell r="F24" t="str">
            <v>null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766</v>
          </cell>
          <cell r="D25" t="str">
            <v>null</v>
          </cell>
          <cell r="E25">
            <v>4462</v>
          </cell>
          <cell r="F25" t="str">
            <v>null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3219</v>
          </cell>
          <cell r="D26" t="str">
            <v>null</v>
          </cell>
          <cell r="E26">
            <v>9110</v>
          </cell>
          <cell r="F26" t="str">
            <v>null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3875</v>
          </cell>
          <cell r="D27" t="str">
            <v>null</v>
          </cell>
          <cell r="E27">
            <v>20222</v>
          </cell>
          <cell r="F27" t="str">
            <v>null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3189</v>
          </cell>
          <cell r="D28" t="str">
            <v>null</v>
          </cell>
          <cell r="E28">
            <v>15949</v>
          </cell>
          <cell r="F28" t="str">
            <v>null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4158</v>
          </cell>
          <cell r="D29" t="str">
            <v>null</v>
          </cell>
          <cell r="E29">
            <v>22408</v>
          </cell>
          <cell r="F29" t="str">
            <v>null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2673</v>
          </cell>
          <cell r="D30" t="str">
            <v>null</v>
          </cell>
          <cell r="E30">
            <v>19467</v>
          </cell>
          <cell r="F30" t="str">
            <v>null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1809</v>
          </cell>
          <cell r="D31" t="str">
            <v>null</v>
          </cell>
          <cell r="E31">
            <v>20119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9030</v>
          </cell>
          <cell r="D32" t="str">
            <v>null</v>
          </cell>
          <cell r="E32">
            <v>30346</v>
          </cell>
          <cell r="F32" t="str">
            <v>null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2686</v>
          </cell>
          <cell r="D33" t="str">
            <v>null</v>
          </cell>
          <cell r="E33">
            <v>25729</v>
          </cell>
          <cell r="F33" t="str">
            <v>null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3939</v>
          </cell>
          <cell r="D34" t="str">
            <v>null</v>
          </cell>
          <cell r="E34">
            <v>24034</v>
          </cell>
          <cell r="F34" t="str">
            <v>null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2543</v>
          </cell>
          <cell r="D35" t="str">
            <v>null</v>
          </cell>
          <cell r="E35">
            <v>19572</v>
          </cell>
          <cell r="F35" t="str">
            <v>null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2602</v>
          </cell>
          <cell r="D36" t="str">
            <v>null</v>
          </cell>
          <cell r="E36">
            <v>16706</v>
          </cell>
          <cell r="F36" t="str">
            <v>null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5440</v>
          </cell>
          <cell r="D37" t="str">
            <v>null</v>
          </cell>
          <cell r="E37">
            <v>25354</v>
          </cell>
          <cell r="F37" t="str">
            <v>null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2852</v>
          </cell>
          <cell r="D38" t="str">
            <v>null</v>
          </cell>
          <cell r="E38">
            <v>21914</v>
          </cell>
          <cell r="F38" t="str">
            <v>null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1977</v>
          </cell>
          <cell r="D39" t="str">
            <v>null</v>
          </cell>
          <cell r="E39">
            <v>14024</v>
          </cell>
          <cell r="F39" t="str">
            <v>null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6497</v>
          </cell>
          <cell r="D40" t="str">
            <v>null</v>
          </cell>
          <cell r="E40">
            <v>24817</v>
          </cell>
          <cell r="F40" t="str">
            <v>null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6381</v>
          </cell>
          <cell r="D41" t="str">
            <v>null</v>
          </cell>
          <cell r="E41">
            <v>31845</v>
          </cell>
          <cell r="F41" t="str">
            <v>null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2102</v>
          </cell>
          <cell r="D42" t="str">
            <v>null</v>
          </cell>
          <cell r="E42">
            <v>12167</v>
          </cell>
          <cell r="F42" t="str">
            <v>null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2770</v>
          </cell>
          <cell r="D43" t="str">
            <v>null</v>
          </cell>
          <cell r="E43">
            <v>20918</v>
          </cell>
          <cell r="F43" t="str">
            <v>null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7293</v>
          </cell>
          <cell r="D44" t="str">
            <v>null</v>
          </cell>
          <cell r="E44">
            <v>22911</v>
          </cell>
          <cell r="F44" t="str">
            <v>null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3387</v>
          </cell>
          <cell r="D45" t="str">
            <v>null</v>
          </cell>
          <cell r="E45">
            <v>27615</v>
          </cell>
          <cell r="F45" t="str">
            <v>null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4468</v>
          </cell>
          <cell r="D46" t="str">
            <v>null</v>
          </cell>
          <cell r="E46">
            <v>25545</v>
          </cell>
          <cell r="F46" t="str">
            <v>null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2601</v>
          </cell>
          <cell r="D47" t="str">
            <v>null</v>
          </cell>
          <cell r="E47">
            <v>23632</v>
          </cell>
          <cell r="F47" t="str">
            <v>null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2444</v>
          </cell>
          <cell r="D48" t="str">
            <v>null</v>
          </cell>
          <cell r="E48">
            <v>31005</v>
          </cell>
          <cell r="F48" t="str">
            <v>null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6463</v>
          </cell>
          <cell r="D49" t="str">
            <v>null</v>
          </cell>
          <cell r="E49">
            <v>30992</v>
          </cell>
          <cell r="F49" t="str">
            <v>null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4923</v>
          </cell>
          <cell r="D50" t="str">
            <v>null</v>
          </cell>
          <cell r="E50">
            <v>27232</v>
          </cell>
          <cell r="F50" t="str">
            <v>null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4964</v>
          </cell>
          <cell r="D51" t="str">
            <v>null</v>
          </cell>
          <cell r="E51">
            <v>22988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5277</v>
          </cell>
          <cell r="D52" t="str">
            <v>null</v>
          </cell>
          <cell r="E52">
            <v>24093</v>
          </cell>
          <cell r="F52" t="str">
            <v>null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4431</v>
          </cell>
          <cell r="D53" t="str">
            <v>null</v>
          </cell>
          <cell r="E53">
            <v>20434</v>
          </cell>
          <cell r="F53" t="str">
            <v>null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5385</v>
          </cell>
          <cell r="D54" t="str">
            <v>null</v>
          </cell>
          <cell r="E54">
            <v>24432</v>
          </cell>
          <cell r="F54" t="str">
            <v>null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2059</v>
          </cell>
          <cell r="D55" t="str">
            <v>null</v>
          </cell>
          <cell r="E55">
            <v>11494</v>
          </cell>
          <cell r="F55" t="str">
            <v>null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4659</v>
          </cell>
          <cell r="D56" t="str">
            <v>null</v>
          </cell>
          <cell r="E56">
            <v>16556</v>
          </cell>
          <cell r="F56" t="str">
            <v>null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1415</v>
          </cell>
          <cell r="D57" t="str">
            <v>null</v>
          </cell>
          <cell r="E57">
            <v>6743</v>
          </cell>
          <cell r="F57" t="str">
            <v>null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2089</v>
          </cell>
          <cell r="D58" t="str">
            <v>null</v>
          </cell>
          <cell r="E58">
            <v>9886</v>
          </cell>
          <cell r="F58" t="str">
            <v>null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4891</v>
          </cell>
          <cell r="D59" t="str">
            <v>null</v>
          </cell>
          <cell r="E59">
            <v>14535</v>
          </cell>
          <cell r="F59" t="str">
            <v>null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5703</v>
          </cell>
          <cell r="D60" t="str">
            <v>null</v>
          </cell>
          <cell r="E60">
            <v>21769</v>
          </cell>
          <cell r="F60" t="str">
            <v>null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2305</v>
          </cell>
          <cell r="D61" t="str">
            <v>null</v>
          </cell>
          <cell r="E61">
            <v>15803</v>
          </cell>
          <cell r="F61" t="str">
            <v>null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4"/>
      <sheetName val="Sheet1"/>
      <sheetName val="2013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DP05_0001E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4914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3766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4836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1954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3250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4073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3165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4606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3282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3105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4210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8391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3302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5040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8131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3984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3687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6041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3010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4157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3863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12170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4126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11770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5280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3307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4827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6881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5078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7352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1318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8646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5883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4490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4696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4079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4394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5386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2238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1952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3963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5473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770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2536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1822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6811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6100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4475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6331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6010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3280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5658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2352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2810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3660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7517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4310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1225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4235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8690</v>
          </cell>
        </row>
      </sheetData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ST5Y2015.S1901-Data"/>
      <sheetName val="Sheet1"/>
    </sheetNames>
    <sheetDataSet>
      <sheetData sheetId="0" refreshError="1"/>
      <sheetData sheetId="1">
        <row r="1">
          <cell r="A1" t="str">
            <v>GEO_ID</v>
          </cell>
          <cell r="B1" t="str">
            <v>NAME</v>
          </cell>
          <cell r="C1" t="str">
            <v>S1901_C01_001E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2256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1336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1629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621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1133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1547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765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1592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1196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909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1349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2610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1700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2119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2724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1722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1404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2150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670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1299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875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4999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1525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326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511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1217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1531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2165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1844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2573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488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2660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1925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1638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1648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1248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1893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1556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885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1016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1282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1642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331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707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626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2144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2156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1406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1606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2275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1073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1569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724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847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1391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245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1208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353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1567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2643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15.B19301-Data"/>
      <sheetName val="Sheet1"/>
      <sheetName val="ACSDT5Y2014.B19301-Data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B19301_001E</v>
          </cell>
          <cell r="D1" t="str">
            <v>B19301_001EA</v>
          </cell>
          <cell r="E1" t="str">
            <v>B19301_001M</v>
          </cell>
          <cell r="F1" t="str">
            <v>B19301_001MA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49623</v>
          </cell>
          <cell r="D2" t="str">
            <v>null</v>
          </cell>
          <cell r="E2">
            <v>5652</v>
          </cell>
          <cell r="F2" t="str">
            <v>null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54561</v>
          </cell>
          <cell r="D3" t="str">
            <v>null</v>
          </cell>
          <cell r="E3">
            <v>5909</v>
          </cell>
          <cell r="F3" t="str">
            <v>null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54806</v>
          </cell>
          <cell r="D4" t="str">
            <v>null</v>
          </cell>
          <cell r="E4">
            <v>4730</v>
          </cell>
          <cell r="F4" t="str">
            <v>null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45428</v>
          </cell>
          <cell r="D5" t="str">
            <v>null</v>
          </cell>
          <cell r="E5">
            <v>6196</v>
          </cell>
          <cell r="F5" t="str">
            <v>null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44111</v>
          </cell>
          <cell r="D6" t="str">
            <v>null</v>
          </cell>
          <cell r="E6">
            <v>4226</v>
          </cell>
          <cell r="F6" t="str">
            <v>null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22078</v>
          </cell>
          <cell r="D7" t="str">
            <v>null</v>
          </cell>
          <cell r="E7">
            <v>2737</v>
          </cell>
          <cell r="F7" t="str">
            <v>null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9310</v>
          </cell>
          <cell r="D8" t="str">
            <v>null</v>
          </cell>
          <cell r="E8">
            <v>1721</v>
          </cell>
          <cell r="F8" t="str">
            <v>null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18484</v>
          </cell>
          <cell r="D9" t="str">
            <v>null</v>
          </cell>
          <cell r="E9">
            <v>2723</v>
          </cell>
          <cell r="F9" t="str">
            <v>null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22508</v>
          </cell>
          <cell r="D10" t="str">
            <v>null</v>
          </cell>
          <cell r="E10">
            <v>3048</v>
          </cell>
          <cell r="F10" t="str">
            <v>null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13176</v>
          </cell>
          <cell r="D11" t="str">
            <v>null</v>
          </cell>
          <cell r="E11">
            <v>2087</v>
          </cell>
          <cell r="F11" t="str">
            <v>null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22073</v>
          </cell>
          <cell r="D12" t="str">
            <v>null</v>
          </cell>
          <cell r="E12">
            <v>2934</v>
          </cell>
          <cell r="F12" t="str">
            <v>null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18854</v>
          </cell>
          <cell r="D13" t="str">
            <v>null</v>
          </cell>
          <cell r="E13">
            <v>1796</v>
          </cell>
          <cell r="F13" t="str">
            <v>null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29241</v>
          </cell>
          <cell r="D14" t="str">
            <v>null</v>
          </cell>
          <cell r="E14">
            <v>3881</v>
          </cell>
          <cell r="F14" t="str">
            <v>null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24869</v>
          </cell>
          <cell r="D15" t="str">
            <v>null</v>
          </cell>
          <cell r="E15">
            <v>3296</v>
          </cell>
          <cell r="F15" t="str">
            <v>null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25210</v>
          </cell>
          <cell r="D16" t="str">
            <v>null</v>
          </cell>
          <cell r="E16">
            <v>7981</v>
          </cell>
          <cell r="F16" t="str">
            <v>null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28400</v>
          </cell>
          <cell r="D17" t="str">
            <v>null</v>
          </cell>
          <cell r="E17">
            <v>4688</v>
          </cell>
          <cell r="F17" t="str">
            <v>null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17459</v>
          </cell>
          <cell r="D18" t="str">
            <v>null</v>
          </cell>
          <cell r="E18">
            <v>2224</v>
          </cell>
          <cell r="F18" t="str">
            <v>null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32410</v>
          </cell>
          <cell r="D19" t="str">
            <v>null</v>
          </cell>
          <cell r="E19">
            <v>10616</v>
          </cell>
          <cell r="F19" t="str">
            <v>null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15535</v>
          </cell>
          <cell r="D20" t="str">
            <v>null</v>
          </cell>
          <cell r="E20">
            <v>2693</v>
          </cell>
          <cell r="F20" t="str">
            <v>null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22032</v>
          </cell>
          <cell r="D21" t="str">
            <v>null</v>
          </cell>
          <cell r="E21">
            <v>3001</v>
          </cell>
          <cell r="F21" t="str">
            <v>null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9468</v>
          </cell>
          <cell r="D22" t="str">
            <v>null</v>
          </cell>
          <cell r="E22">
            <v>856</v>
          </cell>
          <cell r="F22" t="str">
            <v>null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23097</v>
          </cell>
          <cell r="D23" t="str">
            <v>null</v>
          </cell>
          <cell r="E23">
            <v>2980</v>
          </cell>
          <cell r="F23" t="str">
            <v>null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29680</v>
          </cell>
          <cell r="D24" t="str">
            <v>null</v>
          </cell>
          <cell r="E24">
            <v>4611</v>
          </cell>
          <cell r="F24" t="str">
            <v>null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4021</v>
          </cell>
          <cell r="D25" t="str">
            <v>null</v>
          </cell>
          <cell r="E25">
            <v>691</v>
          </cell>
          <cell r="F25" t="str">
            <v>null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12235</v>
          </cell>
          <cell r="D26" t="str">
            <v>null</v>
          </cell>
          <cell r="E26">
            <v>4095</v>
          </cell>
          <cell r="F26" t="str">
            <v>null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19649</v>
          </cell>
          <cell r="D27" t="str">
            <v>null</v>
          </cell>
          <cell r="E27">
            <v>3220</v>
          </cell>
          <cell r="F27" t="str">
            <v>null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11897</v>
          </cell>
          <cell r="D28" t="str">
            <v>null</v>
          </cell>
          <cell r="E28">
            <v>1654</v>
          </cell>
          <cell r="F28" t="str">
            <v>null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19462</v>
          </cell>
          <cell r="D29" t="str">
            <v>null</v>
          </cell>
          <cell r="E29">
            <v>2797</v>
          </cell>
          <cell r="F29" t="str">
            <v>null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18768</v>
          </cell>
          <cell r="D30" t="str">
            <v>null</v>
          </cell>
          <cell r="E30">
            <v>2594</v>
          </cell>
          <cell r="F30" t="str">
            <v>null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19202</v>
          </cell>
          <cell r="D31" t="str">
            <v>null</v>
          </cell>
          <cell r="E31">
            <v>2720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28435</v>
          </cell>
          <cell r="D32" t="str">
            <v>null</v>
          </cell>
          <cell r="E32">
            <v>4223</v>
          </cell>
          <cell r="F32" t="str">
            <v>null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24565</v>
          </cell>
          <cell r="D33" t="str">
            <v>null</v>
          </cell>
          <cell r="E33">
            <v>4533</v>
          </cell>
          <cell r="F33" t="str">
            <v>null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21887</v>
          </cell>
          <cell r="D34" t="str">
            <v>null</v>
          </cell>
          <cell r="E34">
            <v>2575</v>
          </cell>
          <cell r="F34" t="str">
            <v>null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19824</v>
          </cell>
          <cell r="D35" t="str">
            <v>null</v>
          </cell>
          <cell r="E35">
            <v>3009</v>
          </cell>
          <cell r="F35" t="str">
            <v>null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23893</v>
          </cell>
          <cell r="D36" t="str">
            <v>null</v>
          </cell>
          <cell r="E36">
            <v>7231</v>
          </cell>
          <cell r="F36" t="str">
            <v>null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24901</v>
          </cell>
          <cell r="D37" t="str">
            <v>null</v>
          </cell>
          <cell r="E37">
            <v>5721</v>
          </cell>
          <cell r="F37" t="str">
            <v>null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24059</v>
          </cell>
          <cell r="D38" t="str">
            <v>null</v>
          </cell>
          <cell r="E38">
            <v>3566</v>
          </cell>
          <cell r="F38" t="str">
            <v>null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16793</v>
          </cell>
          <cell r="D39" t="str">
            <v>null</v>
          </cell>
          <cell r="E39">
            <v>6575</v>
          </cell>
          <cell r="F39" t="str">
            <v>null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16352</v>
          </cell>
          <cell r="D40" t="str">
            <v>null</v>
          </cell>
          <cell r="E40">
            <v>2544</v>
          </cell>
          <cell r="F40" t="str">
            <v>null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34439</v>
          </cell>
          <cell r="D41" t="str">
            <v>null</v>
          </cell>
          <cell r="E41">
            <v>3180</v>
          </cell>
          <cell r="F41" t="str">
            <v>null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11131</v>
          </cell>
          <cell r="D42" t="str">
            <v>null</v>
          </cell>
          <cell r="E42">
            <v>1581</v>
          </cell>
          <cell r="F42" t="str">
            <v>null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20334</v>
          </cell>
          <cell r="D43" t="str">
            <v>null</v>
          </cell>
          <cell r="E43">
            <v>2444</v>
          </cell>
          <cell r="F43" t="str">
            <v>null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18455</v>
          </cell>
          <cell r="D44" t="str">
            <v>null</v>
          </cell>
          <cell r="E44">
            <v>4673</v>
          </cell>
          <cell r="F44" t="str">
            <v>null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22963</v>
          </cell>
          <cell r="D45" t="str">
            <v>null</v>
          </cell>
          <cell r="E45">
            <v>3417</v>
          </cell>
          <cell r="F45" t="str">
            <v>null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22448</v>
          </cell>
          <cell r="D46" t="str">
            <v>null</v>
          </cell>
          <cell r="E46">
            <v>3801</v>
          </cell>
          <cell r="F46" t="str">
            <v>null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24559</v>
          </cell>
          <cell r="D47" t="str">
            <v>null</v>
          </cell>
          <cell r="E47">
            <v>4497</v>
          </cell>
          <cell r="F47" t="str">
            <v>null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24996</v>
          </cell>
          <cell r="D48" t="str">
            <v>null</v>
          </cell>
          <cell r="E48">
            <v>3337</v>
          </cell>
          <cell r="F48" t="str">
            <v>null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27764</v>
          </cell>
          <cell r="D49" t="str">
            <v>null</v>
          </cell>
          <cell r="E49">
            <v>3434</v>
          </cell>
          <cell r="F49" t="str">
            <v>null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23374</v>
          </cell>
          <cell r="D50" t="str">
            <v>null</v>
          </cell>
          <cell r="E50">
            <v>2812</v>
          </cell>
          <cell r="F50" t="str">
            <v>null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30471</v>
          </cell>
          <cell r="D51" t="str">
            <v>null</v>
          </cell>
          <cell r="E51">
            <v>3412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26538</v>
          </cell>
          <cell r="D52" t="str">
            <v>null</v>
          </cell>
          <cell r="E52">
            <v>3873</v>
          </cell>
          <cell r="F52" t="str">
            <v>null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21637</v>
          </cell>
          <cell r="D53" t="str">
            <v>null</v>
          </cell>
          <cell r="E53">
            <v>2160</v>
          </cell>
          <cell r="F53" t="str">
            <v>null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24369</v>
          </cell>
          <cell r="D54" t="str">
            <v>null</v>
          </cell>
          <cell r="E54">
            <v>3990</v>
          </cell>
          <cell r="F54" t="str">
            <v>null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14812</v>
          </cell>
          <cell r="D55" t="str">
            <v>null</v>
          </cell>
          <cell r="E55">
            <v>1441</v>
          </cell>
          <cell r="F55" t="str">
            <v>null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20605</v>
          </cell>
          <cell r="D56" t="str">
            <v>null</v>
          </cell>
          <cell r="E56">
            <v>2399</v>
          </cell>
          <cell r="F56" t="str">
            <v>null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3240</v>
          </cell>
          <cell r="D57" t="str">
            <v>null</v>
          </cell>
          <cell r="E57">
            <v>674</v>
          </cell>
          <cell r="F57" t="str">
            <v>null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10880</v>
          </cell>
          <cell r="D58" t="str">
            <v>null</v>
          </cell>
          <cell r="E58">
            <v>1967</v>
          </cell>
          <cell r="F58" t="str">
            <v>null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20907</v>
          </cell>
          <cell r="D59" t="str">
            <v>null</v>
          </cell>
          <cell r="E59">
            <v>4972</v>
          </cell>
          <cell r="F59" t="str">
            <v>null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19350</v>
          </cell>
          <cell r="D60" t="str">
            <v>null</v>
          </cell>
          <cell r="E60">
            <v>1887</v>
          </cell>
          <cell r="F60" t="str">
            <v>null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14268</v>
          </cell>
          <cell r="D61" t="str">
            <v>null</v>
          </cell>
          <cell r="E61">
            <v>2266</v>
          </cell>
          <cell r="F61" t="str">
            <v>null</v>
          </cell>
        </row>
      </sheetData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15.B25001-Data"/>
      <sheetName val="Sheet1"/>
      <sheetName val="ACSDT5Y2014.B25001-Data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B25001_001E</v>
          </cell>
          <cell r="D1" t="str">
            <v>B25001_001EA</v>
          </cell>
          <cell r="E1" t="str">
            <v>B25001_001M</v>
          </cell>
          <cell r="F1" t="str">
            <v>B25001_001MA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2318</v>
          </cell>
          <cell r="D2" t="str">
            <v>null</v>
          </cell>
          <cell r="E2">
            <v>34</v>
          </cell>
          <cell r="F2" t="str">
            <v>null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1534</v>
          </cell>
          <cell r="D3" t="str">
            <v>null</v>
          </cell>
          <cell r="E3">
            <v>22</v>
          </cell>
          <cell r="F3" t="str">
            <v>null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1702</v>
          </cell>
          <cell r="D4" t="str">
            <v>null</v>
          </cell>
          <cell r="E4">
            <v>39</v>
          </cell>
          <cell r="F4" t="str">
            <v>null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639</v>
          </cell>
          <cell r="D5" t="str">
            <v>null</v>
          </cell>
          <cell r="E5">
            <v>23</v>
          </cell>
          <cell r="F5" t="str">
            <v>null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1225</v>
          </cell>
          <cell r="D6" t="str">
            <v>null</v>
          </cell>
          <cell r="E6">
            <v>22</v>
          </cell>
          <cell r="F6" t="str">
            <v>null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1713</v>
          </cell>
          <cell r="D7" t="str">
            <v>null</v>
          </cell>
          <cell r="E7">
            <v>70</v>
          </cell>
          <cell r="F7" t="str">
            <v>null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907</v>
          </cell>
          <cell r="D8" t="str">
            <v>null</v>
          </cell>
          <cell r="E8">
            <v>59</v>
          </cell>
          <cell r="F8" t="str">
            <v>null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2120</v>
          </cell>
          <cell r="D9" t="str">
            <v>null</v>
          </cell>
          <cell r="E9">
            <v>110</v>
          </cell>
          <cell r="F9" t="str">
            <v>null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1688</v>
          </cell>
          <cell r="D10" t="str">
            <v>null</v>
          </cell>
          <cell r="E10">
            <v>92</v>
          </cell>
          <cell r="F10" t="str">
            <v>null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1102</v>
          </cell>
          <cell r="D11" t="str">
            <v>null</v>
          </cell>
          <cell r="E11">
            <v>80</v>
          </cell>
          <cell r="F11" t="str">
            <v>null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1372</v>
          </cell>
          <cell r="D12" t="str">
            <v>null</v>
          </cell>
          <cell r="E12">
            <v>78</v>
          </cell>
          <cell r="F12" t="str">
            <v>null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2995</v>
          </cell>
          <cell r="D13" t="str">
            <v>null</v>
          </cell>
          <cell r="E13">
            <v>136</v>
          </cell>
          <cell r="F13" t="str">
            <v>null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2543</v>
          </cell>
          <cell r="D14" t="str">
            <v>null</v>
          </cell>
          <cell r="E14">
            <v>52</v>
          </cell>
          <cell r="F14" t="str">
            <v>null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2615</v>
          </cell>
          <cell r="D15" t="str">
            <v>null</v>
          </cell>
          <cell r="E15">
            <v>97</v>
          </cell>
          <cell r="F15" t="str">
            <v>null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2879</v>
          </cell>
          <cell r="D16" t="str">
            <v>null</v>
          </cell>
          <cell r="E16">
            <v>86</v>
          </cell>
          <cell r="F16" t="str">
            <v>null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1896</v>
          </cell>
          <cell r="D17" t="str">
            <v>null</v>
          </cell>
          <cell r="E17">
            <v>79</v>
          </cell>
          <cell r="F17" t="str">
            <v>null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1631</v>
          </cell>
          <cell r="D18" t="str">
            <v>null</v>
          </cell>
          <cell r="E18">
            <v>114</v>
          </cell>
          <cell r="F18" t="str">
            <v>null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2686</v>
          </cell>
          <cell r="D19" t="str">
            <v>null</v>
          </cell>
          <cell r="E19">
            <v>148</v>
          </cell>
          <cell r="F19" t="str">
            <v>null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766</v>
          </cell>
          <cell r="D20" t="str">
            <v>null</v>
          </cell>
          <cell r="E20">
            <v>88</v>
          </cell>
          <cell r="F20" t="str">
            <v>null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1378</v>
          </cell>
          <cell r="D21" t="str">
            <v>null</v>
          </cell>
          <cell r="E21">
            <v>104</v>
          </cell>
          <cell r="F21" t="str">
            <v>null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902</v>
          </cell>
          <cell r="D22" t="str">
            <v>null</v>
          </cell>
          <cell r="E22">
            <v>52</v>
          </cell>
          <cell r="F22" t="str">
            <v>null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7130</v>
          </cell>
          <cell r="D23" t="str">
            <v>null</v>
          </cell>
          <cell r="E23">
            <v>623</v>
          </cell>
          <cell r="F23" t="str">
            <v>null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2068</v>
          </cell>
          <cell r="D24" t="str">
            <v>null</v>
          </cell>
          <cell r="E24">
            <v>109</v>
          </cell>
          <cell r="F24" t="str">
            <v>null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411</v>
          </cell>
          <cell r="D25" t="str">
            <v>null</v>
          </cell>
          <cell r="E25">
            <v>43</v>
          </cell>
          <cell r="F25" t="str">
            <v>null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625</v>
          </cell>
          <cell r="D26" t="str">
            <v>null</v>
          </cell>
          <cell r="E26">
            <v>89</v>
          </cell>
          <cell r="F26" t="str">
            <v>null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1453</v>
          </cell>
          <cell r="D27" t="str">
            <v>null</v>
          </cell>
          <cell r="E27">
            <v>170</v>
          </cell>
          <cell r="F27" t="str">
            <v>null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1800</v>
          </cell>
          <cell r="D28" t="str">
            <v>null</v>
          </cell>
          <cell r="E28">
            <v>163</v>
          </cell>
          <cell r="F28" t="str">
            <v>null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2821</v>
          </cell>
          <cell r="D29" t="str">
            <v>null</v>
          </cell>
          <cell r="E29">
            <v>221</v>
          </cell>
          <cell r="F29" t="str">
            <v>null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2259</v>
          </cell>
          <cell r="D30" t="str">
            <v>null</v>
          </cell>
          <cell r="E30">
            <v>122</v>
          </cell>
          <cell r="F30" t="str">
            <v>null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3240</v>
          </cell>
          <cell r="D31" t="str">
            <v>null</v>
          </cell>
          <cell r="E31">
            <v>161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571</v>
          </cell>
          <cell r="D32" t="str">
            <v>null</v>
          </cell>
          <cell r="E32">
            <v>56</v>
          </cell>
          <cell r="F32" t="str">
            <v>null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3168</v>
          </cell>
          <cell r="D33" t="str">
            <v>null</v>
          </cell>
          <cell r="E33">
            <v>197</v>
          </cell>
          <cell r="F33" t="str">
            <v>null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2438</v>
          </cell>
          <cell r="D34" t="str">
            <v>null</v>
          </cell>
          <cell r="E34">
            <v>180</v>
          </cell>
          <cell r="F34" t="str">
            <v>null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1918</v>
          </cell>
          <cell r="D35" t="str">
            <v>null</v>
          </cell>
          <cell r="E35">
            <v>185</v>
          </cell>
          <cell r="F35" t="str">
            <v>null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1854</v>
          </cell>
          <cell r="D36" t="str">
            <v>null</v>
          </cell>
          <cell r="E36">
            <v>106</v>
          </cell>
          <cell r="F36" t="str">
            <v>null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1403</v>
          </cell>
          <cell r="D37" t="str">
            <v>null</v>
          </cell>
          <cell r="E37">
            <v>89</v>
          </cell>
          <cell r="F37" t="str">
            <v>null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2544</v>
          </cell>
          <cell r="D38" t="str">
            <v>null</v>
          </cell>
          <cell r="E38">
            <v>153</v>
          </cell>
          <cell r="F38" t="str">
            <v>null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1962</v>
          </cell>
          <cell r="D39" t="str">
            <v>null</v>
          </cell>
          <cell r="E39">
            <v>122</v>
          </cell>
          <cell r="F39" t="str">
            <v>null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1144</v>
          </cell>
          <cell r="D40" t="str">
            <v>null</v>
          </cell>
          <cell r="E40">
            <v>84</v>
          </cell>
          <cell r="F40" t="str">
            <v>null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1460</v>
          </cell>
          <cell r="D41" t="str">
            <v>null</v>
          </cell>
          <cell r="E41">
            <v>105</v>
          </cell>
          <cell r="F41" t="str">
            <v>null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1597</v>
          </cell>
          <cell r="D42" t="str">
            <v>null</v>
          </cell>
          <cell r="E42">
            <v>101</v>
          </cell>
          <cell r="F42" t="str">
            <v>null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2045</v>
          </cell>
          <cell r="D43" t="str">
            <v>null</v>
          </cell>
          <cell r="E43">
            <v>130</v>
          </cell>
          <cell r="F43" t="str">
            <v>null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458</v>
          </cell>
          <cell r="D44" t="str">
            <v>null</v>
          </cell>
          <cell r="E44">
            <v>62</v>
          </cell>
          <cell r="F44" t="str">
            <v>null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902</v>
          </cell>
          <cell r="D45" t="str">
            <v>null</v>
          </cell>
          <cell r="E45">
            <v>46</v>
          </cell>
          <cell r="F45" t="str">
            <v>null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831</v>
          </cell>
          <cell r="D46" t="str">
            <v>null</v>
          </cell>
          <cell r="E46">
            <v>28</v>
          </cell>
          <cell r="F46" t="str">
            <v>null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2382</v>
          </cell>
          <cell r="D47" t="str">
            <v>null</v>
          </cell>
          <cell r="E47">
            <v>111</v>
          </cell>
          <cell r="F47" t="str">
            <v>null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2888</v>
          </cell>
          <cell r="D48" t="str">
            <v>null</v>
          </cell>
          <cell r="E48">
            <v>108</v>
          </cell>
          <cell r="F48" t="str">
            <v>null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1769</v>
          </cell>
          <cell r="D49" t="str">
            <v>null</v>
          </cell>
          <cell r="E49">
            <v>107</v>
          </cell>
          <cell r="F49" t="str">
            <v>null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1929</v>
          </cell>
          <cell r="D50" t="str">
            <v>null</v>
          </cell>
          <cell r="E50">
            <v>101</v>
          </cell>
          <cell r="F50" t="str">
            <v>null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2789</v>
          </cell>
          <cell r="D51" t="str">
            <v>null</v>
          </cell>
          <cell r="E51">
            <v>115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1324</v>
          </cell>
          <cell r="D52" t="str">
            <v>null</v>
          </cell>
          <cell r="E52">
            <v>98</v>
          </cell>
          <cell r="F52" t="str">
            <v>null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1860</v>
          </cell>
          <cell r="D53" t="str">
            <v>null</v>
          </cell>
          <cell r="E53">
            <v>97</v>
          </cell>
          <cell r="F53" t="str">
            <v>null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911</v>
          </cell>
          <cell r="D54" t="str">
            <v>null</v>
          </cell>
          <cell r="E54">
            <v>59</v>
          </cell>
          <cell r="F54" t="str">
            <v>null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1135</v>
          </cell>
          <cell r="D55" t="str">
            <v>null</v>
          </cell>
          <cell r="E55">
            <v>85</v>
          </cell>
          <cell r="F55" t="str">
            <v>null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1636</v>
          </cell>
          <cell r="D56" t="str">
            <v>null</v>
          </cell>
          <cell r="E56">
            <v>164</v>
          </cell>
          <cell r="F56" t="str">
            <v>null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272</v>
          </cell>
          <cell r="D57" t="str">
            <v>null</v>
          </cell>
          <cell r="E57">
            <v>56</v>
          </cell>
          <cell r="F57" t="str">
            <v>null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1458</v>
          </cell>
          <cell r="D58" t="str">
            <v>null</v>
          </cell>
          <cell r="E58">
            <v>135</v>
          </cell>
          <cell r="F58" t="str">
            <v>null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525</v>
          </cell>
          <cell r="D59" t="str">
            <v>null</v>
          </cell>
          <cell r="E59">
            <v>77</v>
          </cell>
          <cell r="F59" t="str">
            <v>null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2130</v>
          </cell>
          <cell r="D60" t="str">
            <v>null</v>
          </cell>
          <cell r="E60">
            <v>153</v>
          </cell>
          <cell r="F60" t="str">
            <v>null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3415</v>
          </cell>
          <cell r="D61" t="str">
            <v>null</v>
          </cell>
          <cell r="E61">
            <v>216</v>
          </cell>
          <cell r="F61" t="str">
            <v>null</v>
          </cell>
        </row>
      </sheetData>
      <sheetData sheetId="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5"/>
      <sheetName val="Sheet1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DP05_0001E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4825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3707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4847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1933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3285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4353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3931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4361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2897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3001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4308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8735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3044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4869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7457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4142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4185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5744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2726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4262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3982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13318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3970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11483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5154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2930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4916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6658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5100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7522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1405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8500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6022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4378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4559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3912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4296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5348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2376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2190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3651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5152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851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2982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2047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6725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6020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4376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6002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6043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3485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5718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2363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2542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3785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8219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3649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894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4606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8282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ST5Y2016.S1901-Data"/>
      <sheetName val="Sheet1"/>
    </sheetNames>
    <sheetDataSet>
      <sheetData sheetId="0" refreshError="1"/>
      <sheetData sheetId="1">
        <row r="1">
          <cell r="A1" t="str">
            <v>GEO_ID</v>
          </cell>
          <cell r="B1" t="str">
            <v>NAME</v>
          </cell>
          <cell r="C1" t="str">
            <v>S1901_C01_001E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2249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1360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1666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629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1127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1545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837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1692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1224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853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1406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2838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1745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2403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2695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1698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1399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2209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691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1404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870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4817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1680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335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557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1406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1365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2155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1855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2396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533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2735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1956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1710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1671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1295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1869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1605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897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1021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1300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1769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377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705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620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2040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2162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1364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1517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2206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1142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1514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731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774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1255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283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1217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420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1805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2532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16.B19301-Data"/>
      <sheetName val="Sheet1"/>
      <sheetName val="ACSDT5Y2015.B19301-Data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B19301_001E</v>
          </cell>
          <cell r="D1" t="str">
            <v>B19301_001M</v>
          </cell>
          <cell r="E1" t="str">
            <v>B19301_001MA</v>
          </cell>
          <cell r="F1" t="str">
            <v>B19301_001EA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55060</v>
          </cell>
          <cell r="D2">
            <v>8884</v>
          </cell>
          <cell r="E2" t="str">
            <v>null</v>
          </cell>
          <cell r="F2" t="str">
            <v>null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59631</v>
          </cell>
          <cell r="D3">
            <v>5245</v>
          </cell>
          <cell r="E3" t="str">
            <v>null</v>
          </cell>
          <cell r="F3" t="str">
            <v>null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56753</v>
          </cell>
          <cell r="D4">
            <v>4973</v>
          </cell>
          <cell r="E4" t="str">
            <v>null</v>
          </cell>
          <cell r="F4" t="str">
            <v>null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46805</v>
          </cell>
          <cell r="D5">
            <v>5929</v>
          </cell>
          <cell r="E5" t="str">
            <v>null</v>
          </cell>
          <cell r="F5" t="str">
            <v>null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43203</v>
          </cell>
          <cell r="D6">
            <v>3018</v>
          </cell>
          <cell r="E6" t="str">
            <v>null</v>
          </cell>
          <cell r="F6" t="str">
            <v>null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24336</v>
          </cell>
          <cell r="D7">
            <v>2766</v>
          </cell>
          <cell r="E7" t="str">
            <v>null</v>
          </cell>
          <cell r="F7" t="str">
            <v>null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11038</v>
          </cell>
          <cell r="D8">
            <v>1800</v>
          </cell>
          <cell r="E8" t="str">
            <v>null</v>
          </cell>
          <cell r="F8" t="str">
            <v>null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19525</v>
          </cell>
          <cell r="D9">
            <v>3293</v>
          </cell>
          <cell r="E9" t="str">
            <v>null</v>
          </cell>
          <cell r="F9" t="str">
            <v>null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21376</v>
          </cell>
          <cell r="D10">
            <v>2743</v>
          </cell>
          <cell r="E10" t="str">
            <v>null</v>
          </cell>
          <cell r="F10" t="str">
            <v>null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13459</v>
          </cell>
          <cell r="D11">
            <v>1786</v>
          </cell>
          <cell r="E11" t="str">
            <v>null</v>
          </cell>
          <cell r="F11" t="str">
            <v>null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23746</v>
          </cell>
          <cell r="D12">
            <v>2497</v>
          </cell>
          <cell r="E12" t="str">
            <v>null</v>
          </cell>
          <cell r="F12" t="str">
            <v>null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19013</v>
          </cell>
          <cell r="D13">
            <v>1593</v>
          </cell>
          <cell r="E13" t="str">
            <v>null</v>
          </cell>
          <cell r="F13" t="str">
            <v>null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30801</v>
          </cell>
          <cell r="D14">
            <v>3859</v>
          </cell>
          <cell r="E14" t="str">
            <v>null</v>
          </cell>
          <cell r="F14" t="str">
            <v>null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22916</v>
          </cell>
          <cell r="D15">
            <v>3391</v>
          </cell>
          <cell r="E15" t="str">
            <v>null</v>
          </cell>
          <cell r="F15" t="str">
            <v>null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27470</v>
          </cell>
          <cell r="D16">
            <v>8730</v>
          </cell>
          <cell r="E16" t="str">
            <v>null</v>
          </cell>
          <cell r="F16" t="str">
            <v>null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28685</v>
          </cell>
          <cell r="D17">
            <v>4632</v>
          </cell>
          <cell r="E17" t="str">
            <v>null</v>
          </cell>
          <cell r="F17" t="str">
            <v>null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16563</v>
          </cell>
          <cell r="D18">
            <v>2012</v>
          </cell>
          <cell r="E18" t="str">
            <v>null</v>
          </cell>
          <cell r="F18" t="str">
            <v>null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29418</v>
          </cell>
          <cell r="D19">
            <v>8225</v>
          </cell>
          <cell r="E19" t="str">
            <v>null</v>
          </cell>
          <cell r="F19" t="str">
            <v>null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16139</v>
          </cell>
          <cell r="D20">
            <v>1778</v>
          </cell>
          <cell r="E20" t="str">
            <v>null</v>
          </cell>
          <cell r="F20" t="str">
            <v>null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24233</v>
          </cell>
          <cell r="D21">
            <v>3202</v>
          </cell>
          <cell r="E21" t="str">
            <v>null</v>
          </cell>
          <cell r="F21" t="str">
            <v>null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9357</v>
          </cell>
          <cell r="D22">
            <v>782</v>
          </cell>
          <cell r="E22" t="str">
            <v>null</v>
          </cell>
          <cell r="F22" t="str">
            <v>null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24431</v>
          </cell>
          <cell r="D23">
            <v>2980</v>
          </cell>
          <cell r="E23" t="str">
            <v>null</v>
          </cell>
          <cell r="F23" t="str">
            <v>null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30215</v>
          </cell>
          <cell r="D24">
            <v>4089</v>
          </cell>
          <cell r="E24" t="str">
            <v>null</v>
          </cell>
          <cell r="F24" t="str">
            <v>null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3497</v>
          </cell>
          <cell r="D25">
            <v>582</v>
          </cell>
          <cell r="E25" t="str">
            <v>null</v>
          </cell>
          <cell r="F25" t="str">
            <v>null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10837</v>
          </cell>
          <cell r="D26">
            <v>2592</v>
          </cell>
          <cell r="E26" t="str">
            <v>null</v>
          </cell>
          <cell r="F26" t="str">
            <v>null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21959</v>
          </cell>
          <cell r="D27">
            <v>3873</v>
          </cell>
          <cell r="E27" t="str">
            <v>null</v>
          </cell>
          <cell r="F27" t="str">
            <v>null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11184</v>
          </cell>
          <cell r="D28">
            <v>1561</v>
          </cell>
          <cell r="E28" t="str">
            <v>null</v>
          </cell>
          <cell r="F28" t="str">
            <v>null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17712</v>
          </cell>
          <cell r="D29">
            <v>2376</v>
          </cell>
          <cell r="E29" t="str">
            <v>null</v>
          </cell>
          <cell r="F29" t="str">
            <v>null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20252</v>
          </cell>
          <cell r="D30">
            <v>3103</v>
          </cell>
          <cell r="E30" t="str">
            <v>null</v>
          </cell>
          <cell r="F30" t="str">
            <v>null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19001</v>
          </cell>
          <cell r="D31">
            <v>2944</v>
          </cell>
          <cell r="E31" t="str">
            <v>null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28183</v>
          </cell>
          <cell r="D32">
            <v>4660</v>
          </cell>
          <cell r="E32" t="str">
            <v>null</v>
          </cell>
          <cell r="F32" t="str">
            <v>null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24606</v>
          </cell>
          <cell r="D33">
            <v>3404</v>
          </cell>
          <cell r="E33" t="str">
            <v>null</v>
          </cell>
          <cell r="F33" t="str">
            <v>null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25632</v>
          </cell>
          <cell r="D34">
            <v>5344</v>
          </cell>
          <cell r="E34" t="str">
            <v>null</v>
          </cell>
          <cell r="F34" t="str">
            <v>null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20492</v>
          </cell>
          <cell r="D35">
            <v>2291</v>
          </cell>
          <cell r="E35" t="str">
            <v>null</v>
          </cell>
          <cell r="F35" t="str">
            <v>null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16881</v>
          </cell>
          <cell r="D36">
            <v>2258</v>
          </cell>
          <cell r="E36" t="str">
            <v>null</v>
          </cell>
          <cell r="F36" t="str">
            <v>null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24941</v>
          </cell>
          <cell r="D37">
            <v>4785</v>
          </cell>
          <cell r="E37" t="str">
            <v>null</v>
          </cell>
          <cell r="F37" t="str">
            <v>null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26092</v>
          </cell>
          <cell r="D38">
            <v>3231</v>
          </cell>
          <cell r="E38" t="str">
            <v>null</v>
          </cell>
          <cell r="F38" t="str">
            <v>null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15200</v>
          </cell>
          <cell r="D39">
            <v>5342</v>
          </cell>
          <cell r="E39" t="str">
            <v>null</v>
          </cell>
          <cell r="F39" t="str">
            <v>null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16783</v>
          </cell>
          <cell r="D40">
            <v>2281</v>
          </cell>
          <cell r="E40" t="str">
            <v>null</v>
          </cell>
          <cell r="F40" t="str">
            <v>null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34902</v>
          </cell>
          <cell r="D41">
            <v>3546</v>
          </cell>
          <cell r="E41" t="str">
            <v>null</v>
          </cell>
          <cell r="F41" t="str">
            <v>null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11044</v>
          </cell>
          <cell r="D42">
            <v>1861</v>
          </cell>
          <cell r="E42" t="str">
            <v>null</v>
          </cell>
          <cell r="F42" t="str">
            <v>null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18643</v>
          </cell>
          <cell r="D43">
            <v>2046</v>
          </cell>
          <cell r="E43" t="str">
            <v>null</v>
          </cell>
          <cell r="F43" t="str">
            <v>null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21020</v>
          </cell>
          <cell r="D44">
            <v>4060</v>
          </cell>
          <cell r="E44" t="str">
            <v>null</v>
          </cell>
          <cell r="F44" t="str">
            <v>null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24082</v>
          </cell>
          <cell r="D45">
            <v>3614</v>
          </cell>
          <cell r="E45" t="str">
            <v>null</v>
          </cell>
          <cell r="F45" t="str">
            <v>null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21839</v>
          </cell>
          <cell r="D46">
            <v>2536</v>
          </cell>
          <cell r="E46" t="str">
            <v>null</v>
          </cell>
          <cell r="F46" t="str">
            <v>null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25009</v>
          </cell>
          <cell r="D47">
            <v>3953</v>
          </cell>
          <cell r="E47" t="str">
            <v>null</v>
          </cell>
          <cell r="F47" t="str">
            <v>null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25603</v>
          </cell>
          <cell r="D48">
            <v>3597</v>
          </cell>
          <cell r="E48" t="str">
            <v>null</v>
          </cell>
          <cell r="F48" t="str">
            <v>null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26417</v>
          </cell>
          <cell r="D49">
            <v>3067</v>
          </cell>
          <cell r="E49" t="str">
            <v>null</v>
          </cell>
          <cell r="F49" t="str">
            <v>null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22699</v>
          </cell>
          <cell r="D50">
            <v>2794</v>
          </cell>
          <cell r="E50" t="str">
            <v>null</v>
          </cell>
          <cell r="F50" t="str">
            <v>null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30132</v>
          </cell>
          <cell r="D51">
            <v>3701</v>
          </cell>
          <cell r="E51" t="str">
            <v>null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28045</v>
          </cell>
          <cell r="D52">
            <v>3044</v>
          </cell>
          <cell r="E52" t="str">
            <v>null</v>
          </cell>
          <cell r="F52" t="str">
            <v>null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25523</v>
          </cell>
          <cell r="D53">
            <v>3192</v>
          </cell>
          <cell r="E53" t="str">
            <v>null</v>
          </cell>
          <cell r="F53" t="str">
            <v>null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25163</v>
          </cell>
          <cell r="D54">
            <v>2719</v>
          </cell>
          <cell r="E54" t="str">
            <v>null</v>
          </cell>
          <cell r="F54" t="str">
            <v>null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15787</v>
          </cell>
          <cell r="D55">
            <v>1873</v>
          </cell>
          <cell r="E55" t="str">
            <v>null</v>
          </cell>
          <cell r="F55" t="str">
            <v>null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20512</v>
          </cell>
          <cell r="D56">
            <v>2264</v>
          </cell>
          <cell r="E56" t="str">
            <v>null</v>
          </cell>
          <cell r="F56" t="str">
            <v>null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3162</v>
          </cell>
          <cell r="D57">
            <v>597</v>
          </cell>
          <cell r="E57" t="str">
            <v>null</v>
          </cell>
          <cell r="F57" t="str">
            <v>null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12333</v>
          </cell>
          <cell r="D58">
            <v>1848</v>
          </cell>
          <cell r="E58" t="str">
            <v>null</v>
          </cell>
          <cell r="F58" t="str">
            <v>null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19949</v>
          </cell>
          <cell r="D59">
            <v>4978</v>
          </cell>
          <cell r="E59" t="str">
            <v>null</v>
          </cell>
          <cell r="F59" t="str">
            <v>null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18864</v>
          </cell>
          <cell r="D60">
            <v>1973</v>
          </cell>
          <cell r="E60" t="str">
            <v>null</v>
          </cell>
          <cell r="F60" t="str">
            <v>null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15379</v>
          </cell>
          <cell r="D61">
            <v>2066</v>
          </cell>
          <cell r="E61" t="str">
            <v>null</v>
          </cell>
          <cell r="F61" t="str">
            <v>null</v>
          </cell>
        </row>
      </sheetData>
      <sheetData sheetId="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16.B25001-Data"/>
      <sheetName val="Sheet1"/>
      <sheetName val="ACSDT5Y2015.B25001-Data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B25001_001E</v>
          </cell>
          <cell r="D1" t="str">
            <v>B25001_001EA</v>
          </cell>
          <cell r="E1" t="str">
            <v>B25001_001M</v>
          </cell>
          <cell r="F1" t="str">
            <v>B25001_001MA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2335</v>
          </cell>
          <cell r="D2" t="str">
            <v>null</v>
          </cell>
          <cell r="E2">
            <v>44</v>
          </cell>
          <cell r="F2" t="str">
            <v>null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1542</v>
          </cell>
          <cell r="D3" t="str">
            <v>null</v>
          </cell>
          <cell r="E3">
            <v>43</v>
          </cell>
          <cell r="F3" t="str">
            <v>null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1725</v>
          </cell>
          <cell r="D4" t="str">
            <v>null</v>
          </cell>
          <cell r="E4">
            <v>25</v>
          </cell>
          <cell r="F4" t="str">
            <v>null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660</v>
          </cell>
          <cell r="D5" t="str">
            <v>null</v>
          </cell>
          <cell r="E5">
            <v>13</v>
          </cell>
          <cell r="F5" t="str">
            <v>null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1223</v>
          </cell>
          <cell r="D6" t="str">
            <v>null</v>
          </cell>
          <cell r="E6">
            <v>20</v>
          </cell>
          <cell r="F6" t="str">
            <v>null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1798</v>
          </cell>
          <cell r="D7" t="str">
            <v>null</v>
          </cell>
          <cell r="E7">
            <v>87</v>
          </cell>
          <cell r="F7" t="str">
            <v>null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995</v>
          </cell>
          <cell r="D8" t="str">
            <v>null</v>
          </cell>
          <cell r="E8">
            <v>51</v>
          </cell>
          <cell r="F8" t="str">
            <v>null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2201</v>
          </cell>
          <cell r="D9" t="str">
            <v>null</v>
          </cell>
          <cell r="E9">
            <v>60</v>
          </cell>
          <cell r="F9" t="str">
            <v>null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1676</v>
          </cell>
          <cell r="D10" t="str">
            <v>null</v>
          </cell>
          <cell r="E10">
            <v>91</v>
          </cell>
          <cell r="F10" t="str">
            <v>null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1034</v>
          </cell>
          <cell r="D11" t="str">
            <v>null</v>
          </cell>
          <cell r="E11">
            <v>93</v>
          </cell>
          <cell r="F11" t="str">
            <v>null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1460</v>
          </cell>
          <cell r="D12" t="str">
            <v>null</v>
          </cell>
          <cell r="E12">
            <v>49</v>
          </cell>
          <cell r="F12" t="str">
            <v>null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3192</v>
          </cell>
          <cell r="D13" t="str">
            <v>null</v>
          </cell>
          <cell r="E13">
            <v>102</v>
          </cell>
          <cell r="F13" t="str">
            <v>null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2539</v>
          </cell>
          <cell r="D14" t="str">
            <v>null</v>
          </cell>
          <cell r="E14">
            <v>51</v>
          </cell>
          <cell r="F14" t="str">
            <v>null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2572</v>
          </cell>
          <cell r="D15" t="str">
            <v>null</v>
          </cell>
          <cell r="E15">
            <v>140</v>
          </cell>
          <cell r="F15" t="str">
            <v>null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2910</v>
          </cell>
          <cell r="D16" t="str">
            <v>null</v>
          </cell>
          <cell r="E16">
            <v>71</v>
          </cell>
          <cell r="F16" t="str">
            <v>null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1904</v>
          </cell>
          <cell r="D17" t="str">
            <v>null</v>
          </cell>
          <cell r="E17">
            <v>82</v>
          </cell>
          <cell r="F17" t="str">
            <v>null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1594</v>
          </cell>
          <cell r="D18" t="str">
            <v>null</v>
          </cell>
          <cell r="E18">
            <v>118</v>
          </cell>
          <cell r="F18" t="str">
            <v>null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2718</v>
          </cell>
          <cell r="D19" t="str">
            <v>null</v>
          </cell>
          <cell r="E19">
            <v>130</v>
          </cell>
          <cell r="F19" t="str">
            <v>null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772</v>
          </cell>
          <cell r="D20" t="str">
            <v>null</v>
          </cell>
          <cell r="E20">
            <v>65</v>
          </cell>
          <cell r="F20" t="str">
            <v>null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1521</v>
          </cell>
          <cell r="D21" t="str">
            <v>null</v>
          </cell>
          <cell r="E21">
            <v>49</v>
          </cell>
          <cell r="F21" t="str">
            <v>null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900</v>
          </cell>
          <cell r="D22" t="str">
            <v>null</v>
          </cell>
          <cell r="E22">
            <v>52</v>
          </cell>
          <cell r="F22" t="str">
            <v>null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7063</v>
          </cell>
          <cell r="D23" t="str">
            <v>null</v>
          </cell>
          <cell r="E23">
            <v>346</v>
          </cell>
          <cell r="F23" t="str">
            <v>null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2200</v>
          </cell>
          <cell r="D24" t="str">
            <v>null</v>
          </cell>
          <cell r="E24">
            <v>127</v>
          </cell>
          <cell r="F24" t="str">
            <v>null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412</v>
          </cell>
          <cell r="D25" t="str">
            <v>null</v>
          </cell>
          <cell r="E25">
            <v>54</v>
          </cell>
          <cell r="F25" t="str">
            <v>null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683</v>
          </cell>
          <cell r="D26" t="str">
            <v>null</v>
          </cell>
          <cell r="E26">
            <v>65</v>
          </cell>
          <cell r="F26" t="str">
            <v>null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1603</v>
          </cell>
          <cell r="D27" t="str">
            <v>null</v>
          </cell>
          <cell r="E27">
            <v>170</v>
          </cell>
          <cell r="F27" t="str">
            <v>null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1665</v>
          </cell>
          <cell r="D28" t="str">
            <v>null</v>
          </cell>
          <cell r="E28">
            <v>159</v>
          </cell>
          <cell r="F28" t="str">
            <v>null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2695</v>
          </cell>
          <cell r="D29" t="str">
            <v>null</v>
          </cell>
          <cell r="E29">
            <v>241</v>
          </cell>
          <cell r="F29" t="str">
            <v>null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2329</v>
          </cell>
          <cell r="D30" t="str">
            <v>null</v>
          </cell>
          <cell r="E30">
            <v>116</v>
          </cell>
          <cell r="F30" t="str">
            <v>null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3354</v>
          </cell>
          <cell r="D31" t="str">
            <v>null</v>
          </cell>
          <cell r="E31">
            <v>113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615</v>
          </cell>
          <cell r="D32" t="str">
            <v>null</v>
          </cell>
          <cell r="E32">
            <v>26</v>
          </cell>
          <cell r="F32" t="str">
            <v>null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3151</v>
          </cell>
          <cell r="D33" t="str">
            <v>null</v>
          </cell>
          <cell r="E33">
            <v>205</v>
          </cell>
          <cell r="F33" t="str">
            <v>null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2411</v>
          </cell>
          <cell r="D34" t="str">
            <v>null</v>
          </cell>
          <cell r="E34">
            <v>148</v>
          </cell>
          <cell r="F34" t="str">
            <v>null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1954</v>
          </cell>
          <cell r="D35" t="str">
            <v>null</v>
          </cell>
          <cell r="E35">
            <v>130</v>
          </cell>
          <cell r="F35" t="str">
            <v>null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1834</v>
          </cell>
          <cell r="D36" t="str">
            <v>null</v>
          </cell>
          <cell r="E36">
            <v>96</v>
          </cell>
          <cell r="F36" t="str">
            <v>null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1419</v>
          </cell>
          <cell r="D37" t="str">
            <v>null</v>
          </cell>
          <cell r="E37">
            <v>65</v>
          </cell>
          <cell r="F37" t="str">
            <v>null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2458</v>
          </cell>
          <cell r="D38" t="str">
            <v>null</v>
          </cell>
          <cell r="E38">
            <v>127</v>
          </cell>
          <cell r="F38" t="str">
            <v>null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2026</v>
          </cell>
          <cell r="D39" t="str">
            <v>null</v>
          </cell>
          <cell r="E39">
            <v>87</v>
          </cell>
          <cell r="F39" t="str">
            <v>null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1216</v>
          </cell>
          <cell r="D40" t="str">
            <v>null</v>
          </cell>
          <cell r="E40">
            <v>87</v>
          </cell>
          <cell r="F40" t="str">
            <v>null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1495</v>
          </cell>
          <cell r="D41" t="str">
            <v>null</v>
          </cell>
          <cell r="E41">
            <v>78</v>
          </cell>
          <cell r="F41" t="str">
            <v>null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1533</v>
          </cell>
          <cell r="D42" t="str">
            <v>null</v>
          </cell>
          <cell r="E42">
            <v>87</v>
          </cell>
          <cell r="F42" t="str">
            <v>null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2154</v>
          </cell>
          <cell r="D43" t="str">
            <v>null</v>
          </cell>
          <cell r="E43">
            <v>130</v>
          </cell>
          <cell r="F43" t="str">
            <v>null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496</v>
          </cell>
          <cell r="D44" t="str">
            <v>null</v>
          </cell>
          <cell r="E44">
            <v>24</v>
          </cell>
          <cell r="F44" t="str">
            <v>null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868</v>
          </cell>
          <cell r="D45" t="str">
            <v>null</v>
          </cell>
          <cell r="E45">
            <v>50</v>
          </cell>
          <cell r="F45" t="str">
            <v>null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790</v>
          </cell>
          <cell r="D46" t="str">
            <v>null</v>
          </cell>
          <cell r="E46">
            <v>38</v>
          </cell>
          <cell r="F46" t="str">
            <v>null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2284</v>
          </cell>
          <cell r="D47" t="str">
            <v>null</v>
          </cell>
          <cell r="E47">
            <v>98</v>
          </cell>
          <cell r="F47" t="str">
            <v>null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2783</v>
          </cell>
          <cell r="D48" t="str">
            <v>null</v>
          </cell>
          <cell r="E48">
            <v>95</v>
          </cell>
          <cell r="F48" t="str">
            <v>null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1706</v>
          </cell>
          <cell r="D49" t="str">
            <v>null</v>
          </cell>
          <cell r="E49">
            <v>62</v>
          </cell>
          <cell r="F49" t="str">
            <v>null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1773</v>
          </cell>
          <cell r="D50" t="str">
            <v>null</v>
          </cell>
          <cell r="E50">
            <v>99</v>
          </cell>
          <cell r="F50" t="str">
            <v>null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2659</v>
          </cell>
          <cell r="D51" t="str">
            <v>null</v>
          </cell>
          <cell r="E51">
            <v>104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1390</v>
          </cell>
          <cell r="D52" t="str">
            <v>null</v>
          </cell>
          <cell r="E52">
            <v>96</v>
          </cell>
          <cell r="F52" t="str">
            <v>null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1836</v>
          </cell>
          <cell r="D53" t="str">
            <v>null</v>
          </cell>
          <cell r="E53">
            <v>77</v>
          </cell>
          <cell r="F53" t="str">
            <v>null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872</v>
          </cell>
          <cell r="D54" t="str">
            <v>null</v>
          </cell>
          <cell r="E54">
            <v>72</v>
          </cell>
          <cell r="F54" t="str">
            <v>null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1043</v>
          </cell>
          <cell r="D55" t="str">
            <v>null</v>
          </cell>
          <cell r="E55">
            <v>71</v>
          </cell>
          <cell r="F55" t="str">
            <v>null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1546</v>
          </cell>
          <cell r="D56" t="str">
            <v>null</v>
          </cell>
          <cell r="E56">
            <v>142</v>
          </cell>
          <cell r="F56" t="str">
            <v>null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306</v>
          </cell>
          <cell r="D57" t="str">
            <v>null</v>
          </cell>
          <cell r="E57">
            <v>51</v>
          </cell>
          <cell r="F57" t="str">
            <v>null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1410</v>
          </cell>
          <cell r="D58" t="str">
            <v>null</v>
          </cell>
          <cell r="E58">
            <v>143</v>
          </cell>
          <cell r="F58" t="str">
            <v>null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585</v>
          </cell>
          <cell r="D59" t="str">
            <v>null</v>
          </cell>
          <cell r="E59">
            <v>41</v>
          </cell>
          <cell r="F59" t="str">
            <v>null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2377</v>
          </cell>
          <cell r="D60" t="str">
            <v>null</v>
          </cell>
          <cell r="E60">
            <v>142</v>
          </cell>
          <cell r="F60" t="str">
            <v>null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3391</v>
          </cell>
          <cell r="D61" t="str">
            <v>null</v>
          </cell>
          <cell r="E61">
            <v>212</v>
          </cell>
          <cell r="F61" t="str">
            <v>null</v>
          </cell>
        </row>
      </sheetData>
      <sheetData sheetId="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6"/>
      <sheetName val="Sheet1"/>
      <sheetName val="2015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DP05_0001E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4957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3824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4846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1909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3336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4417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4158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4484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2966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2682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4082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9612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3047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5783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7090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4113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3735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5650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2816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4421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3747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12786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4323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11983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4684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3278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4735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7013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5203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7708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1470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9289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5873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4863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5221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4191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4079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5240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2385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2188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3835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5568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986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2758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1878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6720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6717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4420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5660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6431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3722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4809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2369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2468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3640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8851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3729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982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5610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8590</v>
          </cell>
        </row>
      </sheetData>
      <sheetData sheetId="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ST5Y2017.S1901-Data"/>
      <sheetName val="Sheet1"/>
    </sheetNames>
    <sheetDataSet>
      <sheetData sheetId="0" refreshError="1"/>
      <sheetData sheetId="1">
        <row r="1">
          <cell r="A1" t="str">
            <v>GEO_ID</v>
          </cell>
          <cell r="B1" t="str">
            <v>NAME</v>
          </cell>
          <cell r="C1" t="str">
            <v>S1901_C01_001E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2251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1342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1595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621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1147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1654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830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1833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1209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827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1350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3113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1782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2185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2798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1702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1414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2207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704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1382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916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4448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1787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337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484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1145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1360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2160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1774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2536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563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2781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1951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1768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1646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1330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1853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1599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923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1029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1333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1825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406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689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680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2012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2162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1356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1470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2223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1283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1542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824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785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1277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235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1166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432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2001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2625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10.B25001-Data"/>
      <sheetName val="Sheet1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B25001_001M</v>
          </cell>
          <cell r="D1" t="str">
            <v>B25001_001MA</v>
          </cell>
          <cell r="E1" t="str">
            <v>B25001_001E</v>
          </cell>
          <cell r="F1" t="str">
            <v>B25001_001EA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23</v>
          </cell>
          <cell r="D2" t="str">
            <v>null</v>
          </cell>
          <cell r="E2">
            <v>2392</v>
          </cell>
          <cell r="F2" t="str">
            <v>null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20</v>
          </cell>
          <cell r="D3" t="str">
            <v>null</v>
          </cell>
          <cell r="E3">
            <v>1603</v>
          </cell>
          <cell r="F3" t="str">
            <v>null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31</v>
          </cell>
          <cell r="D4" t="str">
            <v>null</v>
          </cell>
          <cell r="E4">
            <v>1770</v>
          </cell>
          <cell r="F4" t="str">
            <v>null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56</v>
          </cell>
          <cell r="D5" t="str">
            <v>null</v>
          </cell>
          <cell r="E5">
            <v>635</v>
          </cell>
          <cell r="F5" t="str">
            <v>null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23</v>
          </cell>
          <cell r="D6" t="str">
            <v>null</v>
          </cell>
          <cell r="E6">
            <v>1254</v>
          </cell>
          <cell r="F6" t="str">
            <v>null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89</v>
          </cell>
          <cell r="D7" t="str">
            <v>null</v>
          </cell>
          <cell r="E7">
            <v>1307</v>
          </cell>
          <cell r="F7" t="str">
            <v>null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77</v>
          </cell>
          <cell r="D8" t="str">
            <v>null</v>
          </cell>
          <cell r="E8">
            <v>607</v>
          </cell>
          <cell r="F8" t="str">
            <v>null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124</v>
          </cell>
          <cell r="D9" t="str">
            <v>null</v>
          </cell>
          <cell r="E9">
            <v>1936</v>
          </cell>
          <cell r="F9" t="str">
            <v>null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91</v>
          </cell>
          <cell r="D10" t="str">
            <v>null</v>
          </cell>
          <cell r="E10">
            <v>1592</v>
          </cell>
          <cell r="F10" t="str">
            <v>null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75</v>
          </cell>
          <cell r="D11" t="str">
            <v>null</v>
          </cell>
          <cell r="E11">
            <v>1011</v>
          </cell>
          <cell r="F11" t="str">
            <v>null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92</v>
          </cell>
          <cell r="D12" t="str">
            <v>null</v>
          </cell>
          <cell r="E12">
            <v>1281</v>
          </cell>
          <cell r="F12" t="str">
            <v>null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182</v>
          </cell>
          <cell r="D13" t="str">
            <v>null</v>
          </cell>
          <cell r="E13">
            <v>2458</v>
          </cell>
          <cell r="F13" t="str">
            <v>null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81</v>
          </cell>
          <cell r="D14" t="str">
            <v>null</v>
          </cell>
          <cell r="E14">
            <v>2512</v>
          </cell>
          <cell r="F14" t="str">
            <v>null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103</v>
          </cell>
          <cell r="D15" t="str">
            <v>null</v>
          </cell>
          <cell r="E15">
            <v>2466</v>
          </cell>
          <cell r="F15" t="str">
            <v>null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157</v>
          </cell>
          <cell r="D16" t="str">
            <v>null</v>
          </cell>
          <cell r="E16">
            <v>2787</v>
          </cell>
          <cell r="F16" t="str">
            <v>null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110</v>
          </cell>
          <cell r="D17" t="str">
            <v>null</v>
          </cell>
          <cell r="E17">
            <v>1849</v>
          </cell>
          <cell r="F17" t="str">
            <v>null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154</v>
          </cell>
          <cell r="D18" t="str">
            <v>null</v>
          </cell>
          <cell r="E18">
            <v>1347</v>
          </cell>
          <cell r="F18" t="str">
            <v>null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176</v>
          </cell>
          <cell r="D19" t="str">
            <v>null</v>
          </cell>
          <cell r="E19">
            <v>2425</v>
          </cell>
          <cell r="F19" t="str">
            <v>null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75</v>
          </cell>
          <cell r="D20" t="str">
            <v>null</v>
          </cell>
          <cell r="E20">
            <v>620</v>
          </cell>
          <cell r="F20" t="str">
            <v>null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108</v>
          </cell>
          <cell r="D21" t="str">
            <v>null</v>
          </cell>
          <cell r="E21">
            <v>1120</v>
          </cell>
          <cell r="F21" t="str">
            <v>null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58</v>
          </cell>
          <cell r="D22" t="str">
            <v>null</v>
          </cell>
          <cell r="E22">
            <v>921</v>
          </cell>
          <cell r="F22" t="str">
            <v>null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493</v>
          </cell>
          <cell r="D23" t="str">
            <v>null</v>
          </cell>
          <cell r="E23">
            <v>4081</v>
          </cell>
          <cell r="F23" t="str">
            <v>null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170</v>
          </cell>
          <cell r="D24" t="str">
            <v>null</v>
          </cell>
          <cell r="E24">
            <v>1574</v>
          </cell>
          <cell r="F24" t="str">
            <v>null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32</v>
          </cell>
          <cell r="D25" t="str">
            <v>null</v>
          </cell>
          <cell r="E25">
            <v>373</v>
          </cell>
          <cell r="F25" t="str">
            <v>null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108</v>
          </cell>
          <cell r="D26" t="str">
            <v>null</v>
          </cell>
          <cell r="E26">
            <v>517</v>
          </cell>
          <cell r="F26" t="str">
            <v>null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248</v>
          </cell>
          <cell r="D27" t="str">
            <v>null</v>
          </cell>
          <cell r="E27">
            <v>1041</v>
          </cell>
          <cell r="F27" t="str">
            <v>null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157</v>
          </cell>
          <cell r="D28" t="str">
            <v>null</v>
          </cell>
          <cell r="E28">
            <v>2045</v>
          </cell>
          <cell r="F28" t="str">
            <v>null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248</v>
          </cell>
          <cell r="D29" t="str">
            <v>null</v>
          </cell>
          <cell r="E29">
            <v>3081</v>
          </cell>
          <cell r="F29" t="str">
            <v>null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175</v>
          </cell>
          <cell r="D30" t="str">
            <v>null</v>
          </cell>
          <cell r="E30">
            <v>1880</v>
          </cell>
          <cell r="F30" t="str">
            <v>null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240</v>
          </cell>
          <cell r="D31" t="str">
            <v>null</v>
          </cell>
          <cell r="E31">
            <v>3306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96</v>
          </cell>
          <cell r="D32" t="str">
            <v>null</v>
          </cell>
          <cell r="E32">
            <v>593</v>
          </cell>
          <cell r="F32" t="str">
            <v>null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184</v>
          </cell>
          <cell r="D33" t="str">
            <v>null</v>
          </cell>
          <cell r="E33">
            <v>2546</v>
          </cell>
          <cell r="F33" t="str">
            <v>null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169</v>
          </cell>
          <cell r="D34" t="str">
            <v>null</v>
          </cell>
          <cell r="E34">
            <v>2145</v>
          </cell>
          <cell r="F34" t="str">
            <v>null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156</v>
          </cell>
          <cell r="D35" t="str">
            <v>null</v>
          </cell>
          <cell r="E35">
            <v>2334</v>
          </cell>
          <cell r="F35" t="str">
            <v>null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144</v>
          </cell>
          <cell r="D36" t="str">
            <v>null</v>
          </cell>
          <cell r="E36">
            <v>2215</v>
          </cell>
          <cell r="F36" t="str">
            <v>null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84</v>
          </cell>
          <cell r="D37" t="str">
            <v>null</v>
          </cell>
          <cell r="E37">
            <v>1523</v>
          </cell>
          <cell r="F37" t="str">
            <v>null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198</v>
          </cell>
          <cell r="D38" t="str">
            <v>null</v>
          </cell>
          <cell r="E38">
            <v>1820</v>
          </cell>
          <cell r="F38" t="str">
            <v>null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135</v>
          </cell>
          <cell r="D39" t="str">
            <v>null</v>
          </cell>
          <cell r="E39">
            <v>2087</v>
          </cell>
          <cell r="F39" t="str">
            <v>null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85</v>
          </cell>
          <cell r="D40" t="str">
            <v>null</v>
          </cell>
          <cell r="E40">
            <v>933</v>
          </cell>
          <cell r="F40" t="str">
            <v>null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173</v>
          </cell>
          <cell r="D41" t="str">
            <v>null</v>
          </cell>
          <cell r="E41">
            <v>782</v>
          </cell>
          <cell r="F41" t="str">
            <v>null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133</v>
          </cell>
          <cell r="D42" t="str">
            <v>null</v>
          </cell>
          <cell r="E42">
            <v>1446</v>
          </cell>
          <cell r="F42" t="str">
            <v>null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107</v>
          </cell>
          <cell r="D43" t="str">
            <v>null</v>
          </cell>
          <cell r="E43">
            <v>2648</v>
          </cell>
          <cell r="F43" t="str">
            <v>null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92</v>
          </cell>
          <cell r="D44" t="str">
            <v>null</v>
          </cell>
          <cell r="E44">
            <v>319</v>
          </cell>
          <cell r="F44" t="str">
            <v>null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91</v>
          </cell>
          <cell r="D45" t="str">
            <v>null</v>
          </cell>
          <cell r="E45">
            <v>1027</v>
          </cell>
          <cell r="F45" t="str">
            <v>null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117</v>
          </cell>
          <cell r="D46" t="str">
            <v>null</v>
          </cell>
          <cell r="E46">
            <v>962</v>
          </cell>
          <cell r="F46" t="str">
            <v>null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188</v>
          </cell>
          <cell r="D47" t="str">
            <v>null</v>
          </cell>
          <cell r="E47">
            <v>2777</v>
          </cell>
          <cell r="F47" t="str">
            <v>null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220</v>
          </cell>
          <cell r="D48" t="str">
            <v>null</v>
          </cell>
          <cell r="E48">
            <v>3748</v>
          </cell>
          <cell r="F48" t="str">
            <v>null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143</v>
          </cell>
          <cell r="D49" t="str">
            <v>null</v>
          </cell>
          <cell r="E49">
            <v>1973</v>
          </cell>
          <cell r="F49" t="str">
            <v>null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173</v>
          </cell>
          <cell r="D50" t="str">
            <v>null</v>
          </cell>
          <cell r="E50">
            <v>1607</v>
          </cell>
          <cell r="F50" t="str">
            <v>null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258</v>
          </cell>
          <cell r="D51" t="str">
            <v>null</v>
          </cell>
          <cell r="E51">
            <v>1875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93</v>
          </cell>
          <cell r="D52" t="str">
            <v>null</v>
          </cell>
          <cell r="E52">
            <v>742</v>
          </cell>
          <cell r="F52" t="str">
            <v>null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184</v>
          </cell>
          <cell r="D53" t="str">
            <v>null</v>
          </cell>
          <cell r="E53">
            <v>1156</v>
          </cell>
          <cell r="F53" t="str">
            <v>null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183</v>
          </cell>
          <cell r="D54" t="str">
            <v>null</v>
          </cell>
          <cell r="E54">
            <v>667</v>
          </cell>
          <cell r="F54" t="str">
            <v>null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116</v>
          </cell>
          <cell r="D55" t="str">
            <v>null</v>
          </cell>
          <cell r="E55">
            <v>1248</v>
          </cell>
          <cell r="F55" t="str">
            <v>null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185</v>
          </cell>
          <cell r="D56" t="str">
            <v>null</v>
          </cell>
          <cell r="E56">
            <v>1597</v>
          </cell>
          <cell r="F56" t="str">
            <v>null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91</v>
          </cell>
          <cell r="D57" t="str">
            <v>null</v>
          </cell>
          <cell r="E57">
            <v>267</v>
          </cell>
          <cell r="F57" t="str">
            <v>null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236</v>
          </cell>
          <cell r="D58" t="str">
            <v>null</v>
          </cell>
          <cell r="E58">
            <v>2042</v>
          </cell>
          <cell r="F58" t="str">
            <v>null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38</v>
          </cell>
          <cell r="D59" t="str">
            <v>null</v>
          </cell>
          <cell r="E59">
            <v>438</v>
          </cell>
          <cell r="F59" t="str">
            <v>null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120</v>
          </cell>
          <cell r="D60" t="str">
            <v>null</v>
          </cell>
          <cell r="E60">
            <v>1047</v>
          </cell>
          <cell r="F60" t="str">
            <v>null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191</v>
          </cell>
          <cell r="D61" t="str">
            <v>null</v>
          </cell>
          <cell r="E61">
            <v>3300</v>
          </cell>
          <cell r="F61" t="str">
            <v>null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17.B19301-Data"/>
      <sheetName val="Sheet1"/>
      <sheetName val="ACSDT5Y2016.B19301-Data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B19301_001E</v>
          </cell>
          <cell r="D1" t="str">
            <v>B19301_001EA</v>
          </cell>
          <cell r="E1" t="str">
            <v>B19301_001M</v>
          </cell>
          <cell r="F1" t="str">
            <v>B19301_001MA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55454</v>
          </cell>
          <cell r="D2" t="str">
            <v>null</v>
          </cell>
          <cell r="E2">
            <v>8690</v>
          </cell>
          <cell r="F2" t="str">
            <v>null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60113</v>
          </cell>
          <cell r="D3" t="str">
            <v>null</v>
          </cell>
          <cell r="E3">
            <v>6562</v>
          </cell>
          <cell r="F3" t="str">
            <v>null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59686</v>
          </cell>
          <cell r="D4" t="str">
            <v>null</v>
          </cell>
          <cell r="E4">
            <v>5432</v>
          </cell>
          <cell r="F4" t="str">
            <v>null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47717</v>
          </cell>
          <cell r="D5" t="str">
            <v>null</v>
          </cell>
          <cell r="E5">
            <v>5311</v>
          </cell>
          <cell r="F5" t="str">
            <v>null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47214</v>
          </cell>
          <cell r="D6" t="str">
            <v>null</v>
          </cell>
          <cell r="E6">
            <v>4511</v>
          </cell>
          <cell r="F6" t="str">
            <v>null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27219</v>
          </cell>
          <cell r="D7" t="str">
            <v>null</v>
          </cell>
          <cell r="E7">
            <v>3184</v>
          </cell>
          <cell r="F7" t="str">
            <v>null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12170</v>
          </cell>
          <cell r="D8" t="str">
            <v>null</v>
          </cell>
          <cell r="E8">
            <v>1940</v>
          </cell>
          <cell r="F8" t="str">
            <v>null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19397</v>
          </cell>
          <cell r="D9" t="str">
            <v>null</v>
          </cell>
          <cell r="E9">
            <v>2996</v>
          </cell>
          <cell r="F9" t="str">
            <v>null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20170</v>
          </cell>
          <cell r="D10" t="str">
            <v>null</v>
          </cell>
          <cell r="E10">
            <v>3378</v>
          </cell>
          <cell r="F10" t="str">
            <v>null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13340</v>
          </cell>
          <cell r="D11" t="str">
            <v>null</v>
          </cell>
          <cell r="E11">
            <v>1794</v>
          </cell>
          <cell r="F11" t="str">
            <v>null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24720</v>
          </cell>
          <cell r="D12" t="str">
            <v>null</v>
          </cell>
          <cell r="E12">
            <v>2509</v>
          </cell>
          <cell r="F12" t="str">
            <v>null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20207</v>
          </cell>
          <cell r="D13" t="str">
            <v>null</v>
          </cell>
          <cell r="E13">
            <v>2108</v>
          </cell>
          <cell r="F13" t="str">
            <v>null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31895</v>
          </cell>
          <cell r="D14" t="str">
            <v>null</v>
          </cell>
          <cell r="E14">
            <v>3765</v>
          </cell>
          <cell r="F14" t="str">
            <v>null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21565</v>
          </cell>
          <cell r="D15" t="str">
            <v>null</v>
          </cell>
          <cell r="E15">
            <v>3134</v>
          </cell>
          <cell r="F15" t="str">
            <v>null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23259</v>
          </cell>
          <cell r="D16" t="str">
            <v>null</v>
          </cell>
          <cell r="E16">
            <v>1975</v>
          </cell>
          <cell r="F16" t="str">
            <v>null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27539</v>
          </cell>
          <cell r="D17" t="str">
            <v>null</v>
          </cell>
          <cell r="E17">
            <v>4375</v>
          </cell>
          <cell r="F17" t="str">
            <v>null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18183</v>
          </cell>
          <cell r="D18" t="str">
            <v>null</v>
          </cell>
          <cell r="E18">
            <v>2149</v>
          </cell>
          <cell r="F18" t="str">
            <v>null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29170</v>
          </cell>
          <cell r="D19" t="str">
            <v>null</v>
          </cell>
          <cell r="E19">
            <v>9084</v>
          </cell>
          <cell r="F19" t="str">
            <v>null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16200</v>
          </cell>
          <cell r="D20" t="str">
            <v>null</v>
          </cell>
          <cell r="E20">
            <v>1880</v>
          </cell>
          <cell r="F20" t="str">
            <v>null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24227</v>
          </cell>
          <cell r="D21" t="str">
            <v>null</v>
          </cell>
          <cell r="E21">
            <v>2571</v>
          </cell>
          <cell r="F21" t="str">
            <v>null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9994</v>
          </cell>
          <cell r="D22" t="str">
            <v>null</v>
          </cell>
          <cell r="E22">
            <v>825</v>
          </cell>
          <cell r="F22" t="str">
            <v>null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25708</v>
          </cell>
          <cell r="D23" t="str">
            <v>null</v>
          </cell>
          <cell r="E23">
            <v>2908</v>
          </cell>
          <cell r="F23" t="str">
            <v>null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29939</v>
          </cell>
          <cell r="D24" t="str">
            <v>null</v>
          </cell>
          <cell r="E24">
            <v>3205</v>
          </cell>
          <cell r="F24" t="str">
            <v>null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3160</v>
          </cell>
          <cell r="D25" t="str">
            <v>null</v>
          </cell>
          <cell r="E25">
            <v>482</v>
          </cell>
          <cell r="F25" t="str">
            <v>null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11196</v>
          </cell>
          <cell r="D26" t="str">
            <v>null</v>
          </cell>
          <cell r="E26">
            <v>3164</v>
          </cell>
          <cell r="F26" t="str">
            <v>null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21867</v>
          </cell>
          <cell r="D27" t="str">
            <v>null</v>
          </cell>
          <cell r="E27">
            <v>4033</v>
          </cell>
          <cell r="F27" t="str">
            <v>null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13043</v>
          </cell>
          <cell r="D28" t="str">
            <v>null</v>
          </cell>
          <cell r="E28">
            <v>1681</v>
          </cell>
          <cell r="F28" t="str">
            <v>null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17942</v>
          </cell>
          <cell r="D29" t="str">
            <v>null</v>
          </cell>
          <cell r="E29">
            <v>2081</v>
          </cell>
          <cell r="F29" t="str">
            <v>null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21707</v>
          </cell>
          <cell r="D30" t="str">
            <v>null</v>
          </cell>
          <cell r="E30">
            <v>3154</v>
          </cell>
          <cell r="F30" t="str">
            <v>null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19108</v>
          </cell>
          <cell r="D31" t="str">
            <v>null</v>
          </cell>
          <cell r="E31">
            <v>2395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32390</v>
          </cell>
          <cell r="D32" t="str">
            <v>null</v>
          </cell>
          <cell r="E32">
            <v>4879</v>
          </cell>
          <cell r="F32" t="str">
            <v>null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25369</v>
          </cell>
          <cell r="D33" t="str">
            <v>null</v>
          </cell>
          <cell r="E33">
            <v>3733</v>
          </cell>
          <cell r="F33" t="str">
            <v>null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24648</v>
          </cell>
          <cell r="D34" t="str">
            <v>null</v>
          </cell>
          <cell r="E34">
            <v>6164</v>
          </cell>
          <cell r="F34" t="str">
            <v>null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22246</v>
          </cell>
          <cell r="D35" t="str">
            <v>null</v>
          </cell>
          <cell r="E35">
            <v>2815</v>
          </cell>
          <cell r="F35" t="str">
            <v>null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16528</v>
          </cell>
          <cell r="D36" t="str">
            <v>null</v>
          </cell>
          <cell r="E36">
            <v>1706</v>
          </cell>
          <cell r="F36" t="str">
            <v>null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27900</v>
          </cell>
          <cell r="D37" t="str">
            <v>null</v>
          </cell>
          <cell r="E37">
            <v>5647</v>
          </cell>
          <cell r="F37" t="str">
            <v>null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26945</v>
          </cell>
          <cell r="D38" t="str">
            <v>null</v>
          </cell>
          <cell r="E38">
            <v>2980</v>
          </cell>
          <cell r="F38" t="str">
            <v>null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14385</v>
          </cell>
          <cell r="D39" t="str">
            <v>null</v>
          </cell>
          <cell r="E39">
            <v>3467</v>
          </cell>
          <cell r="F39" t="str">
            <v>null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16718</v>
          </cell>
          <cell r="D40" t="str">
            <v>null</v>
          </cell>
          <cell r="E40">
            <v>2199</v>
          </cell>
          <cell r="F40" t="str">
            <v>null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34588</v>
          </cell>
          <cell r="D41" t="str">
            <v>null</v>
          </cell>
          <cell r="E41">
            <v>2842</v>
          </cell>
          <cell r="F41" t="str">
            <v>null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12156</v>
          </cell>
          <cell r="D42" t="str">
            <v>null</v>
          </cell>
          <cell r="E42">
            <v>1577</v>
          </cell>
          <cell r="F42" t="str">
            <v>null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19753</v>
          </cell>
          <cell r="D43" t="str">
            <v>null</v>
          </cell>
          <cell r="E43">
            <v>2405</v>
          </cell>
          <cell r="F43" t="str">
            <v>null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20452</v>
          </cell>
          <cell r="D44" t="str">
            <v>null</v>
          </cell>
          <cell r="E44">
            <v>3219</v>
          </cell>
          <cell r="F44" t="str">
            <v>null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23804</v>
          </cell>
          <cell r="D45" t="str">
            <v>null</v>
          </cell>
          <cell r="E45">
            <v>3231</v>
          </cell>
          <cell r="F45" t="str">
            <v>null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20909</v>
          </cell>
          <cell r="D46" t="str">
            <v>null</v>
          </cell>
          <cell r="E46">
            <v>2509</v>
          </cell>
          <cell r="F46" t="str">
            <v>null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25320</v>
          </cell>
          <cell r="D47" t="str">
            <v>null</v>
          </cell>
          <cell r="E47">
            <v>3964</v>
          </cell>
          <cell r="F47" t="str">
            <v>null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27921</v>
          </cell>
          <cell r="D48" t="str">
            <v>null</v>
          </cell>
          <cell r="E48">
            <v>2961</v>
          </cell>
          <cell r="F48" t="str">
            <v>null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30304</v>
          </cell>
          <cell r="D49" t="str">
            <v>null</v>
          </cell>
          <cell r="E49">
            <v>3698</v>
          </cell>
          <cell r="F49" t="str">
            <v>null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24699</v>
          </cell>
          <cell r="D50" t="str">
            <v>null</v>
          </cell>
          <cell r="E50">
            <v>2651</v>
          </cell>
          <cell r="F50" t="str">
            <v>null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31139</v>
          </cell>
          <cell r="D51" t="str">
            <v>null</v>
          </cell>
          <cell r="E51">
            <v>3808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27441</v>
          </cell>
          <cell r="D52" t="str">
            <v>null</v>
          </cell>
          <cell r="E52">
            <v>3086</v>
          </cell>
          <cell r="F52" t="str">
            <v>null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24403</v>
          </cell>
          <cell r="D53" t="str">
            <v>null</v>
          </cell>
          <cell r="E53">
            <v>2556</v>
          </cell>
          <cell r="F53" t="str">
            <v>null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25616</v>
          </cell>
          <cell r="D54" t="str">
            <v>null</v>
          </cell>
          <cell r="E54">
            <v>2978</v>
          </cell>
          <cell r="F54" t="str">
            <v>null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17815</v>
          </cell>
          <cell r="D55" t="str">
            <v>null</v>
          </cell>
          <cell r="E55">
            <v>1996</v>
          </cell>
          <cell r="F55" t="str">
            <v>null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24214</v>
          </cell>
          <cell r="D56" t="str">
            <v>null</v>
          </cell>
          <cell r="E56">
            <v>3393</v>
          </cell>
          <cell r="F56" t="str">
            <v>null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3313</v>
          </cell>
          <cell r="D57" t="str">
            <v>null</v>
          </cell>
          <cell r="E57">
            <v>821</v>
          </cell>
          <cell r="F57" t="str">
            <v>null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12831</v>
          </cell>
          <cell r="D58" t="str">
            <v>null</v>
          </cell>
          <cell r="E58">
            <v>1963</v>
          </cell>
          <cell r="F58" t="str">
            <v>null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19832</v>
          </cell>
          <cell r="D59" t="str">
            <v>null</v>
          </cell>
          <cell r="E59">
            <v>4977</v>
          </cell>
          <cell r="F59" t="str">
            <v>null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19581</v>
          </cell>
          <cell r="D60" t="str">
            <v>null</v>
          </cell>
          <cell r="E60">
            <v>2012</v>
          </cell>
          <cell r="F60" t="str">
            <v>null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15528</v>
          </cell>
          <cell r="D61" t="str">
            <v>null</v>
          </cell>
          <cell r="E61">
            <v>2068</v>
          </cell>
          <cell r="F61" t="str">
            <v>null</v>
          </cell>
        </row>
      </sheetData>
      <sheetData sheetId="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17.B25001-Data"/>
      <sheetName val="Sheet1"/>
      <sheetName val="ACSDT5Y2016.B25001-Data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B25001_001E</v>
          </cell>
          <cell r="D1" t="str">
            <v>B25001_001M</v>
          </cell>
          <cell r="E1" t="str">
            <v>B25001_001MA</v>
          </cell>
          <cell r="F1" t="str">
            <v>B25001_001EA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2338</v>
          </cell>
          <cell r="D2">
            <v>28</v>
          </cell>
          <cell r="E2" t="str">
            <v>null</v>
          </cell>
          <cell r="F2" t="str">
            <v>null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1513</v>
          </cell>
          <cell r="D3">
            <v>43</v>
          </cell>
          <cell r="E3" t="str">
            <v>null</v>
          </cell>
          <cell r="F3" t="str">
            <v>null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1684</v>
          </cell>
          <cell r="D4">
            <v>21</v>
          </cell>
          <cell r="E4" t="str">
            <v>null</v>
          </cell>
          <cell r="F4" t="str">
            <v>null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649</v>
          </cell>
          <cell r="D5">
            <v>31</v>
          </cell>
          <cell r="E5" t="str">
            <v>null</v>
          </cell>
          <cell r="F5" t="str">
            <v>null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1249</v>
          </cell>
          <cell r="D6">
            <v>30</v>
          </cell>
          <cell r="E6" t="str">
            <v>null</v>
          </cell>
          <cell r="F6" t="str">
            <v>null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1932</v>
          </cell>
          <cell r="D7">
            <v>96</v>
          </cell>
          <cell r="E7" t="str">
            <v>null</v>
          </cell>
          <cell r="F7" t="str">
            <v>null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995</v>
          </cell>
          <cell r="D8">
            <v>58</v>
          </cell>
          <cell r="E8" t="str">
            <v>null</v>
          </cell>
          <cell r="F8" t="str">
            <v>null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2202</v>
          </cell>
          <cell r="D9">
            <v>91</v>
          </cell>
          <cell r="E9" t="str">
            <v>null</v>
          </cell>
          <cell r="F9" t="str">
            <v>null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1629</v>
          </cell>
          <cell r="D10">
            <v>111</v>
          </cell>
          <cell r="E10" t="str">
            <v>null</v>
          </cell>
          <cell r="F10" t="str">
            <v>null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1040</v>
          </cell>
          <cell r="D11">
            <v>67</v>
          </cell>
          <cell r="E11" t="str">
            <v>null</v>
          </cell>
          <cell r="F11" t="str">
            <v>null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1426</v>
          </cell>
          <cell r="D12">
            <v>56</v>
          </cell>
          <cell r="E12" t="str">
            <v>null</v>
          </cell>
          <cell r="F12" t="str">
            <v>null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3455</v>
          </cell>
          <cell r="D13">
            <v>123</v>
          </cell>
          <cell r="E13" t="str">
            <v>null</v>
          </cell>
          <cell r="F13" t="str">
            <v>null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2630</v>
          </cell>
          <cell r="D14">
            <v>52</v>
          </cell>
          <cell r="E14" t="str">
            <v>null</v>
          </cell>
          <cell r="F14" t="str">
            <v>null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2513</v>
          </cell>
          <cell r="D15">
            <v>166</v>
          </cell>
          <cell r="E15" t="str">
            <v>null</v>
          </cell>
          <cell r="F15" t="str">
            <v>null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2906</v>
          </cell>
          <cell r="D16">
            <v>98</v>
          </cell>
          <cell r="E16" t="str">
            <v>null</v>
          </cell>
          <cell r="F16" t="str">
            <v>null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1889</v>
          </cell>
          <cell r="D17">
            <v>90</v>
          </cell>
          <cell r="E17" t="str">
            <v>null</v>
          </cell>
          <cell r="F17" t="str">
            <v>null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1588</v>
          </cell>
          <cell r="D18">
            <v>124</v>
          </cell>
          <cell r="E18" t="str">
            <v>null</v>
          </cell>
          <cell r="F18" t="str">
            <v>null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2641</v>
          </cell>
          <cell r="D19">
            <v>151</v>
          </cell>
          <cell r="E19" t="str">
            <v>null</v>
          </cell>
          <cell r="F19" t="str">
            <v>null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784</v>
          </cell>
          <cell r="D20">
            <v>50</v>
          </cell>
          <cell r="E20" t="str">
            <v>null</v>
          </cell>
          <cell r="F20" t="str">
            <v>null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1493</v>
          </cell>
          <cell r="D21">
            <v>76</v>
          </cell>
          <cell r="E21" t="str">
            <v>null</v>
          </cell>
          <cell r="F21" t="str">
            <v>null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949</v>
          </cell>
          <cell r="D22">
            <v>43</v>
          </cell>
          <cell r="E22" t="str">
            <v>null</v>
          </cell>
          <cell r="F22" t="str">
            <v>null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6635</v>
          </cell>
          <cell r="D23">
            <v>407</v>
          </cell>
          <cell r="E23" t="str">
            <v>null</v>
          </cell>
          <cell r="F23" t="str">
            <v>null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2322</v>
          </cell>
          <cell r="D24">
            <v>130</v>
          </cell>
          <cell r="E24" t="str">
            <v>null</v>
          </cell>
          <cell r="F24" t="str">
            <v>null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417</v>
          </cell>
          <cell r="D25">
            <v>36</v>
          </cell>
          <cell r="E25" t="str">
            <v>null</v>
          </cell>
          <cell r="F25" t="str">
            <v>null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590</v>
          </cell>
          <cell r="D26">
            <v>71</v>
          </cell>
          <cell r="E26" t="str">
            <v>null</v>
          </cell>
          <cell r="F26" t="str">
            <v>null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1336</v>
          </cell>
          <cell r="D27">
            <v>159</v>
          </cell>
          <cell r="E27" t="str">
            <v>null</v>
          </cell>
          <cell r="F27" t="str">
            <v>null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1592</v>
          </cell>
          <cell r="D28">
            <v>158</v>
          </cell>
          <cell r="E28" t="str">
            <v>null</v>
          </cell>
          <cell r="F28" t="str">
            <v>null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2637</v>
          </cell>
          <cell r="D29">
            <v>200</v>
          </cell>
          <cell r="E29" t="str">
            <v>null</v>
          </cell>
          <cell r="F29" t="str">
            <v>null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2272</v>
          </cell>
          <cell r="D30">
            <v>137</v>
          </cell>
          <cell r="E30" t="str">
            <v>null</v>
          </cell>
          <cell r="F30" t="str">
            <v>null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3449</v>
          </cell>
          <cell r="D31">
            <v>117</v>
          </cell>
          <cell r="E31" t="str">
            <v>null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628</v>
          </cell>
          <cell r="D32">
            <v>30</v>
          </cell>
          <cell r="E32" t="str">
            <v>null</v>
          </cell>
          <cell r="F32" t="str">
            <v>null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3209</v>
          </cell>
          <cell r="D33">
            <v>153</v>
          </cell>
          <cell r="E33" t="str">
            <v>null</v>
          </cell>
          <cell r="F33" t="str">
            <v>null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2411</v>
          </cell>
          <cell r="D34">
            <v>147</v>
          </cell>
          <cell r="E34" t="str">
            <v>null</v>
          </cell>
          <cell r="F34" t="str">
            <v>null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2069</v>
          </cell>
          <cell r="D35">
            <v>120</v>
          </cell>
          <cell r="E35" t="str">
            <v>null</v>
          </cell>
          <cell r="F35" t="str">
            <v>null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1810</v>
          </cell>
          <cell r="D36">
            <v>98</v>
          </cell>
          <cell r="E36" t="str">
            <v>null</v>
          </cell>
          <cell r="F36" t="str">
            <v>null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1435</v>
          </cell>
          <cell r="D37">
            <v>65</v>
          </cell>
          <cell r="E37" t="str">
            <v>null</v>
          </cell>
          <cell r="F37" t="str">
            <v>null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2426</v>
          </cell>
          <cell r="D38">
            <v>121</v>
          </cell>
          <cell r="E38" t="str">
            <v>null</v>
          </cell>
          <cell r="F38" t="str">
            <v>null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1972</v>
          </cell>
          <cell r="D39">
            <v>109</v>
          </cell>
          <cell r="E39" t="str">
            <v>null</v>
          </cell>
          <cell r="F39" t="str">
            <v>null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1219</v>
          </cell>
          <cell r="D40">
            <v>77</v>
          </cell>
          <cell r="E40" t="str">
            <v>null</v>
          </cell>
          <cell r="F40" t="str">
            <v>null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1499</v>
          </cell>
          <cell r="D41">
            <v>86</v>
          </cell>
          <cell r="E41" t="str">
            <v>null</v>
          </cell>
          <cell r="F41" t="str">
            <v>null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1545</v>
          </cell>
          <cell r="D42">
            <v>104</v>
          </cell>
          <cell r="E42" t="str">
            <v>null</v>
          </cell>
          <cell r="F42" t="str">
            <v>null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2137</v>
          </cell>
          <cell r="D43">
            <v>130</v>
          </cell>
          <cell r="E43" t="str">
            <v>null</v>
          </cell>
          <cell r="F43" t="str">
            <v>null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518</v>
          </cell>
          <cell r="D44">
            <v>23</v>
          </cell>
          <cell r="E44" t="str">
            <v>null</v>
          </cell>
          <cell r="F44" t="str">
            <v>null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852</v>
          </cell>
          <cell r="D45">
            <v>47</v>
          </cell>
          <cell r="E45" t="str">
            <v>null</v>
          </cell>
          <cell r="F45" t="str">
            <v>null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793</v>
          </cell>
          <cell r="D46">
            <v>41</v>
          </cell>
          <cell r="E46" t="str">
            <v>null</v>
          </cell>
          <cell r="F46" t="str">
            <v>null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2229</v>
          </cell>
          <cell r="D47">
            <v>95</v>
          </cell>
          <cell r="E47" t="str">
            <v>null</v>
          </cell>
          <cell r="F47" t="str">
            <v>null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2756</v>
          </cell>
          <cell r="D48">
            <v>109</v>
          </cell>
          <cell r="E48" t="str">
            <v>null</v>
          </cell>
          <cell r="F48" t="str">
            <v>null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1690</v>
          </cell>
          <cell r="D49">
            <v>69</v>
          </cell>
          <cell r="E49" t="str">
            <v>null</v>
          </cell>
          <cell r="F49" t="str">
            <v>null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1747</v>
          </cell>
          <cell r="D50">
            <v>77</v>
          </cell>
          <cell r="E50" t="str">
            <v>null</v>
          </cell>
          <cell r="F50" t="str">
            <v>null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2751</v>
          </cell>
          <cell r="D51">
            <v>103</v>
          </cell>
          <cell r="E51" t="str">
            <v>null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1519</v>
          </cell>
          <cell r="D52">
            <v>81</v>
          </cell>
          <cell r="E52" t="str">
            <v>null</v>
          </cell>
          <cell r="F52" t="str">
            <v>null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1856</v>
          </cell>
          <cell r="D53">
            <v>82</v>
          </cell>
          <cell r="E53" t="str">
            <v>null</v>
          </cell>
          <cell r="F53" t="str">
            <v>null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945</v>
          </cell>
          <cell r="D54">
            <v>82</v>
          </cell>
          <cell r="E54" t="str">
            <v>null</v>
          </cell>
          <cell r="F54" t="str">
            <v>null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1041</v>
          </cell>
          <cell r="D55">
            <v>88</v>
          </cell>
          <cell r="E55" t="str">
            <v>null</v>
          </cell>
          <cell r="F55" t="str">
            <v>null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1605</v>
          </cell>
          <cell r="D56">
            <v>151</v>
          </cell>
          <cell r="E56" t="str">
            <v>null</v>
          </cell>
          <cell r="F56" t="str">
            <v>null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267</v>
          </cell>
          <cell r="D57">
            <v>47</v>
          </cell>
          <cell r="E57" t="str">
            <v>null</v>
          </cell>
          <cell r="F57" t="str">
            <v>null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1386</v>
          </cell>
          <cell r="D58">
            <v>149</v>
          </cell>
          <cell r="E58" t="str">
            <v>null</v>
          </cell>
          <cell r="F58" t="str">
            <v>null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564</v>
          </cell>
          <cell r="D59">
            <v>47</v>
          </cell>
          <cell r="E59" t="str">
            <v>null</v>
          </cell>
          <cell r="F59" t="str">
            <v>null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2526</v>
          </cell>
          <cell r="D60">
            <v>152</v>
          </cell>
          <cell r="E60" t="str">
            <v>null</v>
          </cell>
          <cell r="F60" t="str">
            <v>null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3558</v>
          </cell>
          <cell r="D61">
            <v>179</v>
          </cell>
          <cell r="E61" t="str">
            <v>null</v>
          </cell>
          <cell r="F61" t="str">
            <v>null</v>
          </cell>
        </row>
      </sheetData>
      <sheetData sheetId="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2016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DP05_0001E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4904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3786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4634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1886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3274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4744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3874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5016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3151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2521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3822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10257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3043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5406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7437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4218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3703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5642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2845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4558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3888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11754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4825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12474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4958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2734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4672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7360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4863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8215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1656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9510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5630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4815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5500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4184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4143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5202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2509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2184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3905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5813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1024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2676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2067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6355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7005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4344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5290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6588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3973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5121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2840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2473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3571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9248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3775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1124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6384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8691</v>
          </cell>
        </row>
      </sheetData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ST5Y2018.S1901-Data"/>
      <sheetName val="Sheet1"/>
    </sheetNames>
    <sheetDataSet>
      <sheetData sheetId="0" refreshError="1"/>
      <sheetData sheetId="1">
        <row r="1">
          <cell r="A1" t="str">
            <v>GEO_ID</v>
          </cell>
          <cell r="B1" t="str">
            <v>NAME</v>
          </cell>
          <cell r="C1" t="str">
            <v>S1901_C01_001E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2208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1364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1665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626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1081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1773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792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1888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1169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856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1363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3347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1721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2367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2771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1722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1550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2271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748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1383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929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4608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1905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289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458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1051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1329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2195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1655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2459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549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2886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1997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1889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1666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1336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1866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1618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917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1162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1300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1913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404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698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674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1993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2215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1431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1436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2287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1397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1537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905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784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1370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243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1136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433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2304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2478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18.B19301-Data"/>
      <sheetName val="Sheet1"/>
      <sheetName val="ACSDT5Y2017.B19301-Data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B19301_001E</v>
          </cell>
          <cell r="D1" t="str">
            <v>B19301_001EA</v>
          </cell>
          <cell r="E1" t="str">
            <v>B19301_001M</v>
          </cell>
          <cell r="F1" t="str">
            <v>B19301_001MA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53379</v>
          </cell>
          <cell r="D2" t="str">
            <v>null</v>
          </cell>
          <cell r="E2">
            <v>11981</v>
          </cell>
          <cell r="F2" t="str">
            <v>null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61564</v>
          </cell>
          <cell r="D3" t="str">
            <v>null</v>
          </cell>
          <cell r="E3">
            <v>5878</v>
          </cell>
          <cell r="F3" t="str">
            <v>null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62070</v>
          </cell>
          <cell r="D4" t="str">
            <v>null</v>
          </cell>
          <cell r="E4">
            <v>5573</v>
          </cell>
          <cell r="F4" t="str">
            <v>null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50064</v>
          </cell>
          <cell r="D5" t="str">
            <v>null</v>
          </cell>
          <cell r="E5">
            <v>5577</v>
          </cell>
          <cell r="F5" t="str">
            <v>null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49718</v>
          </cell>
          <cell r="D6" t="str">
            <v>null</v>
          </cell>
          <cell r="E6">
            <v>4226</v>
          </cell>
          <cell r="F6" t="str">
            <v>null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28964</v>
          </cell>
          <cell r="D7" t="str">
            <v>null</v>
          </cell>
          <cell r="E7">
            <v>3226</v>
          </cell>
          <cell r="F7" t="str">
            <v>null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12181</v>
          </cell>
          <cell r="D8" t="str">
            <v>null</v>
          </cell>
          <cell r="E8">
            <v>1699</v>
          </cell>
          <cell r="F8" t="str">
            <v>null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22926</v>
          </cell>
          <cell r="D9" t="str">
            <v>null</v>
          </cell>
          <cell r="E9">
            <v>3157</v>
          </cell>
          <cell r="F9" t="str">
            <v>null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19469</v>
          </cell>
          <cell r="D10" t="str">
            <v>null</v>
          </cell>
          <cell r="E10">
            <v>3522</v>
          </cell>
          <cell r="F10" t="str">
            <v>null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15536</v>
          </cell>
          <cell r="D11" t="str">
            <v>null</v>
          </cell>
          <cell r="E11">
            <v>4891</v>
          </cell>
          <cell r="F11" t="str">
            <v>null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27054</v>
          </cell>
          <cell r="D12" t="str">
            <v>null</v>
          </cell>
          <cell r="E12">
            <v>4877</v>
          </cell>
          <cell r="F12" t="str">
            <v>null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20293</v>
          </cell>
          <cell r="D13" t="str">
            <v>null</v>
          </cell>
          <cell r="E13">
            <v>1875</v>
          </cell>
          <cell r="F13" t="str">
            <v>null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33666</v>
          </cell>
          <cell r="D14" t="str">
            <v>null</v>
          </cell>
          <cell r="E14">
            <v>4306</v>
          </cell>
          <cell r="F14" t="str">
            <v>null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21742</v>
          </cell>
          <cell r="D15" t="str">
            <v>null</v>
          </cell>
          <cell r="E15">
            <v>2264</v>
          </cell>
          <cell r="F15" t="str">
            <v>null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24168</v>
          </cell>
          <cell r="D16" t="str">
            <v>null</v>
          </cell>
          <cell r="E16">
            <v>2630</v>
          </cell>
          <cell r="F16" t="str">
            <v>null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29530</v>
          </cell>
          <cell r="D17" t="str">
            <v>null</v>
          </cell>
          <cell r="E17">
            <v>4191</v>
          </cell>
          <cell r="F17" t="str">
            <v>null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18868</v>
          </cell>
          <cell r="D18" t="str">
            <v>null</v>
          </cell>
          <cell r="E18">
            <v>2448</v>
          </cell>
          <cell r="F18" t="str">
            <v>null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26224</v>
          </cell>
          <cell r="D19" t="str">
            <v>null</v>
          </cell>
          <cell r="E19">
            <v>6359</v>
          </cell>
          <cell r="F19" t="str">
            <v>null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16745</v>
          </cell>
          <cell r="D20" t="str">
            <v>null</v>
          </cell>
          <cell r="E20">
            <v>2275</v>
          </cell>
          <cell r="F20" t="str">
            <v>null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25172</v>
          </cell>
          <cell r="D21" t="str">
            <v>null</v>
          </cell>
          <cell r="E21">
            <v>2858</v>
          </cell>
          <cell r="F21" t="str">
            <v>null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10179</v>
          </cell>
          <cell r="D22" t="str">
            <v>null</v>
          </cell>
          <cell r="E22">
            <v>835</v>
          </cell>
          <cell r="F22" t="str">
            <v>null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26438</v>
          </cell>
          <cell r="D23" t="str">
            <v>null</v>
          </cell>
          <cell r="E23">
            <v>2465</v>
          </cell>
          <cell r="F23" t="str">
            <v>null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30396</v>
          </cell>
          <cell r="D24" t="str">
            <v>null</v>
          </cell>
          <cell r="E24">
            <v>3046</v>
          </cell>
          <cell r="F24" t="str">
            <v>null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2619</v>
          </cell>
          <cell r="D25" t="str">
            <v>null</v>
          </cell>
          <cell r="E25">
            <v>414</v>
          </cell>
          <cell r="F25" t="str">
            <v>null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9448</v>
          </cell>
          <cell r="D26" t="str">
            <v>null</v>
          </cell>
          <cell r="E26">
            <v>2773</v>
          </cell>
          <cell r="F26" t="str">
            <v>null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22551</v>
          </cell>
          <cell r="D27" t="str">
            <v>null</v>
          </cell>
          <cell r="E27">
            <v>3914</v>
          </cell>
          <cell r="F27" t="str">
            <v>null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14739</v>
          </cell>
          <cell r="D28" t="str">
            <v>null</v>
          </cell>
          <cell r="E28">
            <v>1854</v>
          </cell>
          <cell r="F28" t="str">
            <v>null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19693</v>
          </cell>
          <cell r="D29" t="str">
            <v>null</v>
          </cell>
          <cell r="E29">
            <v>2105</v>
          </cell>
          <cell r="F29" t="str">
            <v>null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22624</v>
          </cell>
          <cell r="D30" t="str">
            <v>null</v>
          </cell>
          <cell r="E30">
            <v>3518</v>
          </cell>
          <cell r="F30" t="str">
            <v>null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19650</v>
          </cell>
          <cell r="D31" t="str">
            <v>null</v>
          </cell>
          <cell r="E31">
            <v>2485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34264</v>
          </cell>
          <cell r="D32" t="str">
            <v>null</v>
          </cell>
          <cell r="E32">
            <v>4140</v>
          </cell>
          <cell r="F32" t="str">
            <v>null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23848</v>
          </cell>
          <cell r="D33" t="str">
            <v>null</v>
          </cell>
          <cell r="E33">
            <v>1990</v>
          </cell>
          <cell r="F33" t="str">
            <v>null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23850</v>
          </cell>
          <cell r="D34" t="str">
            <v>null</v>
          </cell>
          <cell r="E34">
            <v>4076</v>
          </cell>
          <cell r="F34" t="str">
            <v>null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22415</v>
          </cell>
          <cell r="D35" t="str">
            <v>null</v>
          </cell>
          <cell r="E35">
            <v>3056</v>
          </cell>
          <cell r="F35" t="str">
            <v>null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17509</v>
          </cell>
          <cell r="D36" t="str">
            <v>null</v>
          </cell>
          <cell r="E36">
            <v>1959</v>
          </cell>
          <cell r="F36" t="str">
            <v>null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28587</v>
          </cell>
          <cell r="D37" t="str">
            <v>null</v>
          </cell>
          <cell r="E37">
            <v>5510</v>
          </cell>
          <cell r="F37" t="str">
            <v>null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26649</v>
          </cell>
          <cell r="D38" t="str">
            <v>null</v>
          </cell>
          <cell r="E38">
            <v>2976</v>
          </cell>
          <cell r="F38" t="str">
            <v>null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15855</v>
          </cell>
          <cell r="D39" t="str">
            <v>null</v>
          </cell>
          <cell r="E39">
            <v>4106</v>
          </cell>
          <cell r="F39" t="str">
            <v>null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18893</v>
          </cell>
          <cell r="D40" t="str">
            <v>null</v>
          </cell>
          <cell r="E40">
            <v>2851</v>
          </cell>
          <cell r="F40" t="str">
            <v>null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34229</v>
          </cell>
          <cell r="D41" t="str">
            <v>null</v>
          </cell>
          <cell r="E41">
            <v>3335</v>
          </cell>
          <cell r="F41" t="str">
            <v>null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16213</v>
          </cell>
          <cell r="D42" t="str">
            <v>null</v>
          </cell>
          <cell r="E42">
            <v>4828</v>
          </cell>
          <cell r="F42" t="str">
            <v>null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20455</v>
          </cell>
          <cell r="D43" t="str">
            <v>null</v>
          </cell>
          <cell r="E43">
            <v>3174</v>
          </cell>
          <cell r="F43" t="str">
            <v>null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23569</v>
          </cell>
          <cell r="D44" t="str">
            <v>null</v>
          </cell>
          <cell r="E44">
            <v>4312</v>
          </cell>
          <cell r="F44" t="str">
            <v>null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27897</v>
          </cell>
          <cell r="D45" t="str">
            <v>null</v>
          </cell>
          <cell r="E45">
            <v>3337</v>
          </cell>
          <cell r="F45" t="str">
            <v>null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21024</v>
          </cell>
          <cell r="D46" t="str">
            <v>null</v>
          </cell>
          <cell r="E46">
            <v>2689</v>
          </cell>
          <cell r="F46" t="str">
            <v>null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22746</v>
          </cell>
          <cell r="D47" t="str">
            <v>null</v>
          </cell>
          <cell r="E47">
            <v>3452</v>
          </cell>
          <cell r="F47" t="str">
            <v>null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29358</v>
          </cell>
          <cell r="D48" t="str">
            <v>null</v>
          </cell>
          <cell r="E48">
            <v>3322</v>
          </cell>
          <cell r="F48" t="str">
            <v>null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28520</v>
          </cell>
          <cell r="D49" t="str">
            <v>null</v>
          </cell>
          <cell r="E49">
            <v>2996</v>
          </cell>
          <cell r="F49" t="str">
            <v>null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24438</v>
          </cell>
          <cell r="D50" t="str">
            <v>null</v>
          </cell>
          <cell r="E50">
            <v>2425</v>
          </cell>
          <cell r="F50" t="str">
            <v>null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32003</v>
          </cell>
          <cell r="D51" t="str">
            <v>null</v>
          </cell>
          <cell r="E51">
            <v>4420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26036</v>
          </cell>
          <cell r="D52" t="str">
            <v>null</v>
          </cell>
          <cell r="E52">
            <v>2605</v>
          </cell>
          <cell r="F52" t="str">
            <v>null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25167</v>
          </cell>
          <cell r="D53" t="str">
            <v>null</v>
          </cell>
          <cell r="E53">
            <v>2991</v>
          </cell>
          <cell r="F53" t="str">
            <v>null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26571</v>
          </cell>
          <cell r="D54" t="str">
            <v>null</v>
          </cell>
          <cell r="E54">
            <v>2517</v>
          </cell>
          <cell r="F54" t="str">
            <v>null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17668</v>
          </cell>
          <cell r="D55" t="str">
            <v>null</v>
          </cell>
          <cell r="E55">
            <v>2707</v>
          </cell>
          <cell r="F55" t="str">
            <v>null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24333</v>
          </cell>
          <cell r="D56" t="str">
            <v>null</v>
          </cell>
          <cell r="E56">
            <v>2934</v>
          </cell>
          <cell r="F56" t="str">
            <v>null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2917</v>
          </cell>
          <cell r="D57" t="str">
            <v>null</v>
          </cell>
          <cell r="E57">
            <v>636</v>
          </cell>
          <cell r="F57" t="str">
            <v>null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13978</v>
          </cell>
          <cell r="D58" t="str">
            <v>null</v>
          </cell>
          <cell r="E58">
            <v>2264</v>
          </cell>
          <cell r="F58" t="str">
            <v>null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18749</v>
          </cell>
          <cell r="D59" t="str">
            <v>null</v>
          </cell>
          <cell r="E59">
            <v>4549</v>
          </cell>
          <cell r="F59" t="str">
            <v>null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19993</v>
          </cell>
          <cell r="D60" t="str">
            <v>null</v>
          </cell>
          <cell r="E60">
            <v>1654</v>
          </cell>
          <cell r="F60" t="str">
            <v>null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16979</v>
          </cell>
          <cell r="D61" t="str">
            <v>null</v>
          </cell>
          <cell r="E61">
            <v>2570</v>
          </cell>
          <cell r="F61" t="str">
            <v>null</v>
          </cell>
        </row>
      </sheetData>
      <sheetData sheetId="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18.B25001-Data"/>
      <sheetName val="Sheet1"/>
      <sheetName val="ACSDT5Y2017.B25001-Data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B25001_001E</v>
          </cell>
          <cell r="D1" t="str">
            <v>B25001_001M</v>
          </cell>
          <cell r="E1" t="str">
            <v>B25001_001MA</v>
          </cell>
          <cell r="F1" t="str">
            <v>B25001_001EA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2366</v>
          </cell>
          <cell r="D2">
            <v>29</v>
          </cell>
          <cell r="E2" t="str">
            <v>null</v>
          </cell>
          <cell r="F2" t="str">
            <v>null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1526</v>
          </cell>
          <cell r="D3">
            <v>44</v>
          </cell>
          <cell r="E3" t="str">
            <v>null</v>
          </cell>
          <cell r="F3" t="str">
            <v>null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1730</v>
          </cell>
          <cell r="D4">
            <v>25</v>
          </cell>
          <cell r="E4" t="str">
            <v>null</v>
          </cell>
          <cell r="F4" t="str">
            <v>null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654</v>
          </cell>
          <cell r="D5">
            <v>32</v>
          </cell>
          <cell r="E5" t="str">
            <v>null</v>
          </cell>
          <cell r="F5" t="str">
            <v>null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1260</v>
          </cell>
          <cell r="D6">
            <v>16</v>
          </cell>
          <cell r="E6" t="str">
            <v>null</v>
          </cell>
          <cell r="F6" t="str">
            <v>null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2089</v>
          </cell>
          <cell r="D7">
            <v>86</v>
          </cell>
          <cell r="E7" t="str">
            <v>null</v>
          </cell>
          <cell r="F7" t="str">
            <v>null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930</v>
          </cell>
          <cell r="D8">
            <v>59</v>
          </cell>
          <cell r="E8" t="str">
            <v>null</v>
          </cell>
          <cell r="F8" t="str">
            <v>null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2193</v>
          </cell>
          <cell r="D9">
            <v>89</v>
          </cell>
          <cell r="E9" t="str">
            <v>null</v>
          </cell>
          <cell r="F9" t="str">
            <v>null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1620</v>
          </cell>
          <cell r="D10">
            <v>113</v>
          </cell>
          <cell r="E10" t="str">
            <v>null</v>
          </cell>
          <cell r="F10" t="str">
            <v>null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1008</v>
          </cell>
          <cell r="D11">
            <v>65</v>
          </cell>
          <cell r="E11" t="str">
            <v>null</v>
          </cell>
          <cell r="F11" t="str">
            <v>null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1456</v>
          </cell>
          <cell r="D12">
            <v>56</v>
          </cell>
          <cell r="E12" t="str">
            <v>null</v>
          </cell>
          <cell r="F12" t="str">
            <v>null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3637</v>
          </cell>
          <cell r="D13">
            <v>122</v>
          </cell>
          <cell r="E13" t="str">
            <v>null</v>
          </cell>
          <cell r="F13" t="str">
            <v>null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2643</v>
          </cell>
          <cell r="D14">
            <v>61</v>
          </cell>
          <cell r="E14" t="str">
            <v>null</v>
          </cell>
          <cell r="F14" t="str">
            <v>null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2627</v>
          </cell>
          <cell r="D15">
            <v>128</v>
          </cell>
          <cell r="E15" t="str">
            <v>null</v>
          </cell>
          <cell r="F15" t="str">
            <v>null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2880</v>
          </cell>
          <cell r="D16">
            <v>118</v>
          </cell>
          <cell r="E16" t="str">
            <v>null</v>
          </cell>
          <cell r="F16" t="str">
            <v>null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1914</v>
          </cell>
          <cell r="D17">
            <v>72</v>
          </cell>
          <cell r="E17" t="str">
            <v>null</v>
          </cell>
          <cell r="F17" t="str">
            <v>null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1641</v>
          </cell>
          <cell r="D18">
            <v>114</v>
          </cell>
          <cell r="E18" t="str">
            <v>null</v>
          </cell>
          <cell r="F18" t="str">
            <v>null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2567</v>
          </cell>
          <cell r="D19">
            <v>161</v>
          </cell>
          <cell r="E19" t="str">
            <v>null</v>
          </cell>
          <cell r="F19" t="str">
            <v>null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820</v>
          </cell>
          <cell r="D20">
            <v>64</v>
          </cell>
          <cell r="E20" t="str">
            <v>null</v>
          </cell>
          <cell r="F20" t="str">
            <v>null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1587</v>
          </cell>
          <cell r="D21">
            <v>76</v>
          </cell>
          <cell r="E21" t="str">
            <v>null</v>
          </cell>
          <cell r="F21" t="str">
            <v>null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959</v>
          </cell>
          <cell r="D22">
            <v>60</v>
          </cell>
          <cell r="E22" t="str">
            <v>null</v>
          </cell>
          <cell r="F22" t="str">
            <v>null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6712</v>
          </cell>
          <cell r="D23">
            <v>408</v>
          </cell>
          <cell r="E23" t="str">
            <v>null</v>
          </cell>
          <cell r="F23" t="str">
            <v>null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2427</v>
          </cell>
          <cell r="D24">
            <v>128</v>
          </cell>
          <cell r="E24" t="str">
            <v>null</v>
          </cell>
          <cell r="F24" t="str">
            <v>null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389</v>
          </cell>
          <cell r="D25">
            <v>48</v>
          </cell>
          <cell r="E25" t="str">
            <v>null</v>
          </cell>
          <cell r="F25" t="str">
            <v>null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548</v>
          </cell>
          <cell r="D26">
            <v>60</v>
          </cell>
          <cell r="E26" t="str">
            <v>null</v>
          </cell>
          <cell r="F26" t="str">
            <v>null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1213</v>
          </cell>
          <cell r="D27">
            <v>130</v>
          </cell>
          <cell r="E27" t="str">
            <v>null</v>
          </cell>
          <cell r="F27" t="str">
            <v>null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1602</v>
          </cell>
          <cell r="D28">
            <v>137</v>
          </cell>
          <cell r="E28" t="str">
            <v>null</v>
          </cell>
          <cell r="F28" t="str">
            <v>null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2556</v>
          </cell>
          <cell r="D29">
            <v>204</v>
          </cell>
          <cell r="E29" t="str">
            <v>null</v>
          </cell>
          <cell r="F29" t="str">
            <v>null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2149</v>
          </cell>
          <cell r="D30">
            <v>130</v>
          </cell>
          <cell r="E30" t="str">
            <v>null</v>
          </cell>
          <cell r="F30" t="str">
            <v>null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3364</v>
          </cell>
          <cell r="D31">
            <v>156</v>
          </cell>
          <cell r="E31" t="str">
            <v>null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628</v>
          </cell>
          <cell r="D32">
            <v>33</v>
          </cell>
          <cell r="E32" t="str">
            <v>null</v>
          </cell>
          <cell r="F32" t="str">
            <v>null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3202</v>
          </cell>
          <cell r="D33">
            <v>157</v>
          </cell>
          <cell r="E33" t="str">
            <v>null</v>
          </cell>
          <cell r="F33" t="str">
            <v>null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2451</v>
          </cell>
          <cell r="D34">
            <v>179</v>
          </cell>
          <cell r="E34" t="str">
            <v>null</v>
          </cell>
          <cell r="F34" t="str">
            <v>null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2093</v>
          </cell>
          <cell r="D35">
            <v>132</v>
          </cell>
          <cell r="E35" t="str">
            <v>null</v>
          </cell>
          <cell r="F35" t="str">
            <v>null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1827</v>
          </cell>
          <cell r="D36">
            <v>129</v>
          </cell>
          <cell r="E36" t="str">
            <v>null</v>
          </cell>
          <cell r="F36" t="str">
            <v>null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1407</v>
          </cell>
          <cell r="D37">
            <v>76</v>
          </cell>
          <cell r="E37" t="str">
            <v>null</v>
          </cell>
          <cell r="F37" t="str">
            <v>null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2403</v>
          </cell>
          <cell r="D38">
            <v>122</v>
          </cell>
          <cell r="E38" t="str">
            <v>null</v>
          </cell>
          <cell r="F38" t="str">
            <v>null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1985</v>
          </cell>
          <cell r="D39">
            <v>125</v>
          </cell>
          <cell r="E39" t="str">
            <v>null</v>
          </cell>
          <cell r="F39" t="str">
            <v>null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1209</v>
          </cell>
          <cell r="D40">
            <v>77</v>
          </cell>
          <cell r="E40" t="str">
            <v>null</v>
          </cell>
          <cell r="F40" t="str">
            <v>null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1621</v>
          </cell>
          <cell r="D41">
            <v>74</v>
          </cell>
          <cell r="E41" t="str">
            <v>null</v>
          </cell>
          <cell r="F41" t="str">
            <v>null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1580</v>
          </cell>
          <cell r="D42">
            <v>101</v>
          </cell>
          <cell r="E42" t="str">
            <v>null</v>
          </cell>
          <cell r="F42" t="str">
            <v>null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2188</v>
          </cell>
          <cell r="D43">
            <v>115</v>
          </cell>
          <cell r="E43" t="str">
            <v>null</v>
          </cell>
          <cell r="F43" t="str">
            <v>null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508</v>
          </cell>
          <cell r="D44">
            <v>31</v>
          </cell>
          <cell r="E44" t="str">
            <v>null</v>
          </cell>
          <cell r="F44" t="str">
            <v>null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862</v>
          </cell>
          <cell r="D45">
            <v>42</v>
          </cell>
          <cell r="E45" t="str">
            <v>null</v>
          </cell>
          <cell r="F45" t="str">
            <v>null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780</v>
          </cell>
          <cell r="D46">
            <v>48</v>
          </cell>
          <cell r="E46" t="str">
            <v>null</v>
          </cell>
          <cell r="F46" t="str">
            <v>null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2223</v>
          </cell>
          <cell r="D47">
            <v>107</v>
          </cell>
          <cell r="E47" t="str">
            <v>null</v>
          </cell>
          <cell r="F47" t="str">
            <v>null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2734</v>
          </cell>
          <cell r="D48">
            <v>130</v>
          </cell>
          <cell r="E48" t="str">
            <v>null</v>
          </cell>
          <cell r="F48" t="str">
            <v>null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1722</v>
          </cell>
          <cell r="D49">
            <v>79</v>
          </cell>
          <cell r="E49" t="str">
            <v>null</v>
          </cell>
          <cell r="F49" t="str">
            <v>null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1744</v>
          </cell>
          <cell r="D50">
            <v>91</v>
          </cell>
          <cell r="E50" t="str">
            <v>null</v>
          </cell>
          <cell r="F50" t="str">
            <v>null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2865</v>
          </cell>
          <cell r="D51">
            <v>121</v>
          </cell>
          <cell r="E51" t="str">
            <v>null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1598</v>
          </cell>
          <cell r="D52">
            <v>94</v>
          </cell>
          <cell r="E52" t="str">
            <v>null</v>
          </cell>
          <cell r="F52" t="str">
            <v>null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1859</v>
          </cell>
          <cell r="D53">
            <v>81</v>
          </cell>
          <cell r="E53" t="str">
            <v>null</v>
          </cell>
          <cell r="F53" t="str">
            <v>null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1035</v>
          </cell>
          <cell r="D54">
            <v>51</v>
          </cell>
          <cell r="E54" t="str">
            <v>null</v>
          </cell>
          <cell r="F54" t="str">
            <v>null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1042</v>
          </cell>
          <cell r="D55">
            <v>86</v>
          </cell>
          <cell r="E55" t="str">
            <v>null</v>
          </cell>
          <cell r="F55" t="str">
            <v>null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1762</v>
          </cell>
          <cell r="D56">
            <v>209</v>
          </cell>
          <cell r="E56" t="str">
            <v>null</v>
          </cell>
          <cell r="F56" t="str">
            <v>null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280</v>
          </cell>
          <cell r="D57">
            <v>45</v>
          </cell>
          <cell r="E57" t="str">
            <v>null</v>
          </cell>
          <cell r="F57" t="str">
            <v>null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1431</v>
          </cell>
          <cell r="D58">
            <v>168</v>
          </cell>
          <cell r="E58" t="str">
            <v>null</v>
          </cell>
          <cell r="F58" t="str">
            <v>null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568</v>
          </cell>
          <cell r="D59">
            <v>55</v>
          </cell>
          <cell r="E59" t="str">
            <v>null</v>
          </cell>
          <cell r="F59" t="str">
            <v>null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2682</v>
          </cell>
          <cell r="D60">
            <v>119</v>
          </cell>
          <cell r="E60" t="str">
            <v>null</v>
          </cell>
          <cell r="F60" t="str">
            <v>null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3531</v>
          </cell>
          <cell r="D61">
            <v>191</v>
          </cell>
          <cell r="E61" t="str">
            <v>null</v>
          </cell>
          <cell r="F61" t="str">
            <v>null</v>
          </cell>
        </row>
      </sheetData>
      <sheetData sheetId="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Sheet1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DP05_0001E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4972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3739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4732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1891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3105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5090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3543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4669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3260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2889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3760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10778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2993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6308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7038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4147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4205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6160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3006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4637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4111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12421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4920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13012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4804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2606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4587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7903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4815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8239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1592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9709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5792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5143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5671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4323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4186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5414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2618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2421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4073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6227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1065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2523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2217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6565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6899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4838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5415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6346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4337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5159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3029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2492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3993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9922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3554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1256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7881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8481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ST5Y2019.S1901-Data"/>
      <sheetName val="Sheet1"/>
    </sheetNames>
    <sheetDataSet>
      <sheetData sheetId="0" refreshError="1"/>
      <sheetData sheetId="1">
        <row r="1">
          <cell r="A1" t="str">
            <v>GEO_ID</v>
          </cell>
          <cell r="B1" t="str">
            <v>NAME</v>
          </cell>
          <cell r="C1" t="str">
            <v>S1901_C01_001E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2285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1423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1678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627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1148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1800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759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1765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1277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849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1289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3526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1703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2341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2715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1778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1542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2269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743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1546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944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4869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2154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372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457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979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1272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2113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1583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2553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546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2884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2154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1903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1733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1373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1863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1549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872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1201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1278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2010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358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704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662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2029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2211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1436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1422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2303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1700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1516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1004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818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1487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262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1163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419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2476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2629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19.B19301-Data"/>
      <sheetName val="Sheet1"/>
      <sheetName val="ACSDT5Y2018.B19301-Data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B19301_001E</v>
          </cell>
          <cell r="D1" t="str">
            <v>B19301_001EA</v>
          </cell>
          <cell r="E1" t="str">
            <v>B19301_001M</v>
          </cell>
          <cell r="F1" t="str">
            <v>B19301_001MA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62403</v>
          </cell>
          <cell r="D2" t="str">
            <v>null</v>
          </cell>
          <cell r="E2">
            <v>13235</v>
          </cell>
          <cell r="F2" t="str">
            <v>null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64597</v>
          </cell>
          <cell r="D3" t="str">
            <v>null</v>
          </cell>
          <cell r="E3">
            <v>6273</v>
          </cell>
          <cell r="F3" t="str">
            <v>null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72426</v>
          </cell>
          <cell r="D4" t="str">
            <v>null</v>
          </cell>
          <cell r="E4">
            <v>6500</v>
          </cell>
          <cell r="F4" t="str">
            <v>null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51583</v>
          </cell>
          <cell r="D5" t="str">
            <v>null</v>
          </cell>
          <cell r="E5">
            <v>5982</v>
          </cell>
          <cell r="F5" t="str">
            <v>null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56462</v>
          </cell>
          <cell r="D6" t="str">
            <v>null</v>
          </cell>
          <cell r="E6">
            <v>7793</v>
          </cell>
          <cell r="F6" t="str">
            <v>null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30866</v>
          </cell>
          <cell r="D7" t="str">
            <v>null</v>
          </cell>
          <cell r="E7">
            <v>3857</v>
          </cell>
          <cell r="F7" t="str">
            <v>null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12920</v>
          </cell>
          <cell r="D8" t="str">
            <v>null</v>
          </cell>
          <cell r="E8">
            <v>1699</v>
          </cell>
          <cell r="F8" t="str">
            <v>null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24421</v>
          </cell>
          <cell r="D9" t="str">
            <v>null</v>
          </cell>
          <cell r="E9">
            <v>3640</v>
          </cell>
          <cell r="F9" t="str">
            <v>null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21022</v>
          </cell>
          <cell r="D10" t="str">
            <v>null</v>
          </cell>
          <cell r="E10">
            <v>3866</v>
          </cell>
          <cell r="F10" t="str">
            <v>null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17426</v>
          </cell>
          <cell r="D11" t="str">
            <v>null</v>
          </cell>
          <cell r="E11">
            <v>6004</v>
          </cell>
          <cell r="F11" t="str">
            <v>null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26480</v>
          </cell>
          <cell r="D12" t="str">
            <v>null</v>
          </cell>
          <cell r="E12">
            <v>4102</v>
          </cell>
          <cell r="F12" t="str">
            <v>null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23301</v>
          </cell>
          <cell r="D13" t="str">
            <v>null</v>
          </cell>
          <cell r="E13">
            <v>2877</v>
          </cell>
          <cell r="F13" t="str">
            <v>null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32508</v>
          </cell>
          <cell r="D14" t="str">
            <v>null</v>
          </cell>
          <cell r="E14">
            <v>3898</v>
          </cell>
          <cell r="F14" t="str">
            <v>null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20991</v>
          </cell>
          <cell r="D15" t="str">
            <v>null</v>
          </cell>
          <cell r="E15">
            <v>2958</v>
          </cell>
          <cell r="F15" t="str">
            <v>null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26985</v>
          </cell>
          <cell r="D16" t="str">
            <v>null</v>
          </cell>
          <cell r="E16">
            <v>3346</v>
          </cell>
          <cell r="F16" t="str">
            <v>null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27567</v>
          </cell>
          <cell r="D17" t="str">
            <v>null</v>
          </cell>
          <cell r="E17">
            <v>4840</v>
          </cell>
          <cell r="F17" t="str">
            <v>null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21840</v>
          </cell>
          <cell r="D18" t="str">
            <v>null</v>
          </cell>
          <cell r="E18">
            <v>3089</v>
          </cell>
          <cell r="F18" t="str">
            <v>null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23543</v>
          </cell>
          <cell r="D19" t="str">
            <v>null</v>
          </cell>
          <cell r="E19">
            <v>2618</v>
          </cell>
          <cell r="F19" t="str">
            <v>null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18084</v>
          </cell>
          <cell r="D20" t="str">
            <v>null</v>
          </cell>
          <cell r="E20">
            <v>2226</v>
          </cell>
          <cell r="F20" t="str">
            <v>null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29575</v>
          </cell>
          <cell r="D21" t="str">
            <v>null</v>
          </cell>
          <cell r="E21">
            <v>3753</v>
          </cell>
          <cell r="F21" t="str">
            <v>null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11309</v>
          </cell>
          <cell r="D22" t="str">
            <v>null</v>
          </cell>
          <cell r="E22">
            <v>961</v>
          </cell>
          <cell r="F22" t="str">
            <v>null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25399</v>
          </cell>
          <cell r="D23" t="str">
            <v>null</v>
          </cell>
          <cell r="E23">
            <v>2673</v>
          </cell>
          <cell r="F23" t="str">
            <v>null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30198</v>
          </cell>
          <cell r="D24" t="str">
            <v>null</v>
          </cell>
          <cell r="E24">
            <v>2907</v>
          </cell>
          <cell r="F24" t="str">
            <v>null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3176</v>
          </cell>
          <cell r="D25" t="str">
            <v>null</v>
          </cell>
          <cell r="E25">
            <v>477</v>
          </cell>
          <cell r="F25" t="str">
            <v>null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9858</v>
          </cell>
          <cell r="D26" t="str">
            <v>null</v>
          </cell>
          <cell r="E26">
            <v>2391</v>
          </cell>
          <cell r="F26" t="str">
            <v>null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21204</v>
          </cell>
          <cell r="D27" t="str">
            <v>null</v>
          </cell>
          <cell r="E27">
            <v>4083</v>
          </cell>
          <cell r="F27" t="str">
            <v>null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14055</v>
          </cell>
          <cell r="D28" t="str">
            <v>null</v>
          </cell>
          <cell r="E28">
            <v>1801</v>
          </cell>
          <cell r="F28" t="str">
            <v>null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20908</v>
          </cell>
          <cell r="D29" t="str">
            <v>null</v>
          </cell>
          <cell r="E29">
            <v>2018</v>
          </cell>
          <cell r="F29" t="str">
            <v>null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22731</v>
          </cell>
          <cell r="D30" t="str">
            <v>null</v>
          </cell>
          <cell r="E30">
            <v>3130</v>
          </cell>
          <cell r="F30" t="str">
            <v>null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21016</v>
          </cell>
          <cell r="D31" t="str">
            <v>null</v>
          </cell>
          <cell r="E31">
            <v>2206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36239</v>
          </cell>
          <cell r="D32" t="str">
            <v>null</v>
          </cell>
          <cell r="E32">
            <v>3860</v>
          </cell>
          <cell r="F32" t="str">
            <v>null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25949</v>
          </cell>
          <cell r="D33" t="str">
            <v>null</v>
          </cell>
          <cell r="E33">
            <v>2008</v>
          </cell>
          <cell r="F33" t="str">
            <v>null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22155</v>
          </cell>
          <cell r="D34" t="str">
            <v>null</v>
          </cell>
          <cell r="E34">
            <v>2877</v>
          </cell>
          <cell r="F34" t="str">
            <v>null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23347</v>
          </cell>
          <cell r="D35" t="str">
            <v>null</v>
          </cell>
          <cell r="E35">
            <v>3557</v>
          </cell>
          <cell r="F35" t="str">
            <v>null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18240</v>
          </cell>
          <cell r="D36" t="str">
            <v>null</v>
          </cell>
          <cell r="E36">
            <v>2837</v>
          </cell>
          <cell r="F36" t="str">
            <v>null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31067</v>
          </cell>
          <cell r="D37" t="str">
            <v>null</v>
          </cell>
          <cell r="E37">
            <v>6661</v>
          </cell>
          <cell r="F37" t="str">
            <v>null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26904</v>
          </cell>
          <cell r="D38" t="str">
            <v>null</v>
          </cell>
          <cell r="E38">
            <v>2791</v>
          </cell>
          <cell r="F38" t="str">
            <v>null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19862</v>
          </cell>
          <cell r="D39" t="str">
            <v>null</v>
          </cell>
          <cell r="E39">
            <v>6771</v>
          </cell>
          <cell r="F39" t="str">
            <v>null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21638</v>
          </cell>
          <cell r="D40" t="str">
            <v>null</v>
          </cell>
          <cell r="E40">
            <v>3615</v>
          </cell>
          <cell r="F40" t="str">
            <v>null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38147</v>
          </cell>
          <cell r="D41" t="str">
            <v>null</v>
          </cell>
          <cell r="E41">
            <v>4824</v>
          </cell>
          <cell r="F41" t="str">
            <v>null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19754</v>
          </cell>
          <cell r="D42" t="str">
            <v>null</v>
          </cell>
          <cell r="E42">
            <v>5991</v>
          </cell>
          <cell r="F42" t="str">
            <v>null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20885</v>
          </cell>
          <cell r="D43" t="str">
            <v>null</v>
          </cell>
          <cell r="E43">
            <v>2692</v>
          </cell>
          <cell r="F43" t="str">
            <v>null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23266</v>
          </cell>
          <cell r="D44" t="str">
            <v>null</v>
          </cell>
          <cell r="E44">
            <v>4718</v>
          </cell>
          <cell r="F44" t="str">
            <v>null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29363</v>
          </cell>
          <cell r="D45" t="str">
            <v>null</v>
          </cell>
          <cell r="E45">
            <v>3795</v>
          </cell>
          <cell r="F45" t="str">
            <v>null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21646</v>
          </cell>
          <cell r="D46" t="str">
            <v>null</v>
          </cell>
          <cell r="E46">
            <v>2446</v>
          </cell>
          <cell r="F46" t="str">
            <v>null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25618</v>
          </cell>
          <cell r="D47" t="str">
            <v>null</v>
          </cell>
          <cell r="E47">
            <v>3310</v>
          </cell>
          <cell r="F47" t="str">
            <v>null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31465</v>
          </cell>
          <cell r="D48" t="str">
            <v>null</v>
          </cell>
          <cell r="E48">
            <v>3132</v>
          </cell>
          <cell r="F48" t="str">
            <v>null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28394</v>
          </cell>
          <cell r="D49" t="str">
            <v>null</v>
          </cell>
          <cell r="E49">
            <v>3136</v>
          </cell>
          <cell r="F49" t="str">
            <v>null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24475</v>
          </cell>
          <cell r="D50" t="str">
            <v>null</v>
          </cell>
          <cell r="E50">
            <v>3144</v>
          </cell>
          <cell r="F50" t="str">
            <v>null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32619</v>
          </cell>
          <cell r="D51" t="str">
            <v>null</v>
          </cell>
          <cell r="E51">
            <v>3969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28651</v>
          </cell>
          <cell r="D52" t="str">
            <v>null</v>
          </cell>
          <cell r="E52">
            <v>2962</v>
          </cell>
          <cell r="F52" t="str">
            <v>null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26246</v>
          </cell>
          <cell r="D53" t="str">
            <v>null</v>
          </cell>
          <cell r="E53">
            <v>2783</v>
          </cell>
          <cell r="F53" t="str">
            <v>null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25845</v>
          </cell>
          <cell r="D54" t="str">
            <v>null</v>
          </cell>
          <cell r="E54">
            <v>3016</v>
          </cell>
          <cell r="F54" t="str">
            <v>null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17129</v>
          </cell>
          <cell r="D55" t="str">
            <v>null</v>
          </cell>
          <cell r="E55">
            <v>2910</v>
          </cell>
          <cell r="F55" t="str">
            <v>null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26466</v>
          </cell>
          <cell r="D56" t="str">
            <v>null</v>
          </cell>
          <cell r="E56">
            <v>2885</v>
          </cell>
          <cell r="F56" t="str">
            <v>null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3264</v>
          </cell>
          <cell r="D57" t="str">
            <v>null</v>
          </cell>
          <cell r="E57">
            <v>748</v>
          </cell>
          <cell r="F57" t="str">
            <v>null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14326</v>
          </cell>
          <cell r="D58" t="str">
            <v>null</v>
          </cell>
          <cell r="E58">
            <v>2422</v>
          </cell>
          <cell r="F58" t="str">
            <v>null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19215</v>
          </cell>
          <cell r="D59" t="str">
            <v>null</v>
          </cell>
          <cell r="E59">
            <v>3256</v>
          </cell>
          <cell r="F59" t="str">
            <v>null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21920</v>
          </cell>
          <cell r="D60" t="str">
            <v>null</v>
          </cell>
          <cell r="E60">
            <v>3546</v>
          </cell>
          <cell r="F60" t="str">
            <v>null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18855</v>
          </cell>
          <cell r="D61" t="str">
            <v>null</v>
          </cell>
          <cell r="E61">
            <v>2269</v>
          </cell>
          <cell r="F61" t="str">
            <v>null</v>
          </cell>
        </row>
      </sheetData>
      <sheetData sheetId="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19.B25001-Data"/>
      <sheetName val="Sheet1"/>
      <sheetName val="ACSDT5Y2018.B25001-Data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B25001_001E</v>
          </cell>
          <cell r="D1" t="str">
            <v>B25001_001EA</v>
          </cell>
          <cell r="E1" t="str">
            <v>B25001_001M</v>
          </cell>
          <cell r="F1" t="str">
            <v>B25001_001MA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2391</v>
          </cell>
          <cell r="D2" t="str">
            <v>null</v>
          </cell>
          <cell r="E2">
            <v>42</v>
          </cell>
          <cell r="F2" t="str">
            <v>null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1545</v>
          </cell>
          <cell r="D3" t="str">
            <v>null</v>
          </cell>
          <cell r="E3">
            <v>41</v>
          </cell>
          <cell r="F3" t="str">
            <v>null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1731</v>
          </cell>
          <cell r="D4" t="str">
            <v>null</v>
          </cell>
          <cell r="E4">
            <v>20</v>
          </cell>
          <cell r="F4" t="str">
            <v>null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654</v>
          </cell>
          <cell r="D5" t="str">
            <v>null</v>
          </cell>
          <cell r="E5">
            <v>34</v>
          </cell>
          <cell r="F5" t="str">
            <v>null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1284</v>
          </cell>
          <cell r="D6" t="str">
            <v>null</v>
          </cell>
          <cell r="E6">
            <v>19</v>
          </cell>
          <cell r="F6" t="str">
            <v>null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2220</v>
          </cell>
          <cell r="D7" t="str">
            <v>null</v>
          </cell>
          <cell r="E7">
            <v>88</v>
          </cell>
          <cell r="F7" t="str">
            <v>null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877</v>
          </cell>
          <cell r="D8" t="str">
            <v>null</v>
          </cell>
          <cell r="E8">
            <v>50</v>
          </cell>
          <cell r="F8" t="str">
            <v>null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2139</v>
          </cell>
          <cell r="D9" t="str">
            <v>null</v>
          </cell>
          <cell r="E9">
            <v>111</v>
          </cell>
          <cell r="F9" t="str">
            <v>null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1659</v>
          </cell>
          <cell r="D10" t="str">
            <v>null</v>
          </cell>
          <cell r="E10">
            <v>104</v>
          </cell>
          <cell r="F10" t="str">
            <v>null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983</v>
          </cell>
          <cell r="D11" t="str">
            <v>null</v>
          </cell>
          <cell r="E11">
            <v>91</v>
          </cell>
          <cell r="F11" t="str">
            <v>null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1446</v>
          </cell>
          <cell r="D12" t="str">
            <v>null</v>
          </cell>
          <cell r="E12">
            <v>56</v>
          </cell>
          <cell r="F12" t="str">
            <v>null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3834</v>
          </cell>
          <cell r="D13" t="str">
            <v>null</v>
          </cell>
          <cell r="E13">
            <v>85</v>
          </cell>
          <cell r="F13" t="str">
            <v>null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2626</v>
          </cell>
          <cell r="D14" t="str">
            <v>null</v>
          </cell>
          <cell r="E14">
            <v>69</v>
          </cell>
          <cell r="F14" t="str">
            <v>null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2572</v>
          </cell>
          <cell r="D15" t="str">
            <v>null</v>
          </cell>
          <cell r="E15">
            <v>143</v>
          </cell>
          <cell r="F15" t="str">
            <v>null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2936</v>
          </cell>
          <cell r="D16" t="str">
            <v>null</v>
          </cell>
          <cell r="E16">
            <v>60</v>
          </cell>
          <cell r="F16" t="str">
            <v>null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1968</v>
          </cell>
          <cell r="D17" t="str">
            <v>null</v>
          </cell>
          <cell r="E17">
            <v>60</v>
          </cell>
          <cell r="F17" t="str">
            <v>null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1655</v>
          </cell>
          <cell r="D18" t="str">
            <v>null</v>
          </cell>
          <cell r="E18">
            <v>111</v>
          </cell>
          <cell r="F18" t="str">
            <v>null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2618</v>
          </cell>
          <cell r="D19" t="str">
            <v>null</v>
          </cell>
          <cell r="E19">
            <v>189</v>
          </cell>
          <cell r="F19" t="str">
            <v>null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810</v>
          </cell>
          <cell r="D20" t="str">
            <v>null</v>
          </cell>
          <cell r="E20">
            <v>58</v>
          </cell>
          <cell r="F20" t="str">
            <v>null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1696</v>
          </cell>
          <cell r="D21" t="str">
            <v>null</v>
          </cell>
          <cell r="E21">
            <v>75</v>
          </cell>
          <cell r="F21" t="str">
            <v>null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965</v>
          </cell>
          <cell r="D22" t="str">
            <v>null</v>
          </cell>
          <cell r="E22">
            <v>69</v>
          </cell>
          <cell r="F22" t="str">
            <v>null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6938</v>
          </cell>
          <cell r="D23" t="str">
            <v>null</v>
          </cell>
          <cell r="E23">
            <v>495</v>
          </cell>
          <cell r="F23" t="str">
            <v>null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2616</v>
          </cell>
          <cell r="D24" t="str">
            <v>null</v>
          </cell>
          <cell r="E24">
            <v>113</v>
          </cell>
          <cell r="F24" t="str">
            <v>null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421</v>
          </cell>
          <cell r="D25" t="str">
            <v>null</v>
          </cell>
          <cell r="E25">
            <v>38</v>
          </cell>
          <cell r="F25" t="str">
            <v>null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534</v>
          </cell>
          <cell r="D26" t="str">
            <v>null</v>
          </cell>
          <cell r="E26">
            <v>74</v>
          </cell>
          <cell r="F26" t="str">
            <v>null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1175</v>
          </cell>
          <cell r="D27" t="str">
            <v>null</v>
          </cell>
          <cell r="E27">
            <v>153</v>
          </cell>
          <cell r="F27" t="str">
            <v>null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1569</v>
          </cell>
          <cell r="D28" t="str">
            <v>null</v>
          </cell>
          <cell r="E28">
            <v>119</v>
          </cell>
          <cell r="F28" t="str">
            <v>null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2341</v>
          </cell>
          <cell r="D29" t="str">
            <v>null</v>
          </cell>
          <cell r="E29">
            <v>194</v>
          </cell>
          <cell r="F29" t="str">
            <v>null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2155</v>
          </cell>
          <cell r="D30" t="str">
            <v>null</v>
          </cell>
          <cell r="E30">
            <v>134</v>
          </cell>
          <cell r="F30" t="str">
            <v>null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3386</v>
          </cell>
          <cell r="D31" t="str">
            <v>null</v>
          </cell>
          <cell r="E31">
            <v>141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614</v>
          </cell>
          <cell r="D32" t="str">
            <v>null</v>
          </cell>
          <cell r="E32">
            <v>48</v>
          </cell>
          <cell r="F32" t="str">
            <v>null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3378</v>
          </cell>
          <cell r="D33" t="str">
            <v>null</v>
          </cell>
          <cell r="E33">
            <v>154</v>
          </cell>
          <cell r="F33" t="str">
            <v>null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2419</v>
          </cell>
          <cell r="D34" t="str">
            <v>null</v>
          </cell>
          <cell r="E34">
            <v>179</v>
          </cell>
          <cell r="F34" t="str">
            <v>null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2090</v>
          </cell>
          <cell r="D35" t="str">
            <v>null</v>
          </cell>
          <cell r="E35">
            <v>142</v>
          </cell>
          <cell r="F35" t="str">
            <v>null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1856</v>
          </cell>
          <cell r="D36" t="str">
            <v>null</v>
          </cell>
          <cell r="E36">
            <v>118</v>
          </cell>
          <cell r="F36" t="str">
            <v>null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1436</v>
          </cell>
          <cell r="D37" t="str">
            <v>null</v>
          </cell>
          <cell r="E37">
            <v>72</v>
          </cell>
          <cell r="F37" t="str">
            <v>null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2390</v>
          </cell>
          <cell r="D38" t="str">
            <v>null</v>
          </cell>
          <cell r="E38">
            <v>136</v>
          </cell>
          <cell r="F38" t="str">
            <v>null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1871</v>
          </cell>
          <cell r="D39" t="str">
            <v>null</v>
          </cell>
          <cell r="E39">
            <v>127</v>
          </cell>
          <cell r="F39" t="str">
            <v>null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1162</v>
          </cell>
          <cell r="D40" t="str">
            <v>null</v>
          </cell>
          <cell r="E40">
            <v>88</v>
          </cell>
          <cell r="F40" t="str">
            <v>null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1671</v>
          </cell>
          <cell r="D41" t="str">
            <v>null</v>
          </cell>
          <cell r="E41">
            <v>79</v>
          </cell>
          <cell r="F41" t="str">
            <v>null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1567</v>
          </cell>
          <cell r="D42" t="str">
            <v>null</v>
          </cell>
          <cell r="E42">
            <v>100</v>
          </cell>
          <cell r="F42" t="str">
            <v>null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2251</v>
          </cell>
          <cell r="D43" t="str">
            <v>null</v>
          </cell>
          <cell r="E43">
            <v>119</v>
          </cell>
          <cell r="F43" t="str">
            <v>null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497</v>
          </cell>
          <cell r="D44" t="str">
            <v>null</v>
          </cell>
          <cell r="E44">
            <v>34</v>
          </cell>
          <cell r="F44" t="str">
            <v>null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850</v>
          </cell>
          <cell r="D45" t="str">
            <v>null</v>
          </cell>
          <cell r="E45">
            <v>35</v>
          </cell>
          <cell r="F45" t="str">
            <v>null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748</v>
          </cell>
          <cell r="D46" t="str">
            <v>null</v>
          </cell>
          <cell r="E46">
            <v>38</v>
          </cell>
          <cell r="F46" t="str">
            <v>null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2237</v>
          </cell>
          <cell r="D47" t="str">
            <v>null</v>
          </cell>
          <cell r="E47">
            <v>96</v>
          </cell>
          <cell r="F47" t="str">
            <v>null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2767</v>
          </cell>
          <cell r="D48" t="str">
            <v>null</v>
          </cell>
          <cell r="E48">
            <v>106</v>
          </cell>
          <cell r="F48" t="str">
            <v>null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1717</v>
          </cell>
          <cell r="D49" t="str">
            <v>null</v>
          </cell>
          <cell r="E49">
            <v>72</v>
          </cell>
          <cell r="F49" t="str">
            <v>null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1696</v>
          </cell>
          <cell r="D50" t="str">
            <v>null</v>
          </cell>
          <cell r="E50">
            <v>95</v>
          </cell>
          <cell r="F50" t="str">
            <v>null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2889</v>
          </cell>
          <cell r="D51" t="str">
            <v>null</v>
          </cell>
          <cell r="E51">
            <v>116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1912</v>
          </cell>
          <cell r="D52" t="str">
            <v>null</v>
          </cell>
          <cell r="E52">
            <v>122</v>
          </cell>
          <cell r="F52" t="str">
            <v>null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1793</v>
          </cell>
          <cell r="D53" t="str">
            <v>null</v>
          </cell>
          <cell r="E53">
            <v>82</v>
          </cell>
          <cell r="F53" t="str">
            <v>null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1112</v>
          </cell>
          <cell r="D54" t="str">
            <v>null</v>
          </cell>
          <cell r="E54">
            <v>59</v>
          </cell>
          <cell r="F54" t="str">
            <v>null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1045</v>
          </cell>
          <cell r="D55" t="str">
            <v>null</v>
          </cell>
          <cell r="E55">
            <v>92</v>
          </cell>
          <cell r="F55" t="str">
            <v>null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1902</v>
          </cell>
          <cell r="D56" t="str">
            <v>null</v>
          </cell>
          <cell r="E56">
            <v>201</v>
          </cell>
          <cell r="F56" t="str">
            <v>null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286</v>
          </cell>
          <cell r="D57" t="str">
            <v>null</v>
          </cell>
          <cell r="E57">
            <v>56</v>
          </cell>
          <cell r="F57" t="str">
            <v>null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1456</v>
          </cell>
          <cell r="D58" t="str">
            <v>null</v>
          </cell>
          <cell r="E58">
            <v>178</v>
          </cell>
          <cell r="F58" t="str">
            <v>null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548</v>
          </cell>
          <cell r="D59" t="str">
            <v>null</v>
          </cell>
          <cell r="E59">
            <v>63</v>
          </cell>
          <cell r="F59" t="str">
            <v>null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2727</v>
          </cell>
          <cell r="D60" t="str">
            <v>null</v>
          </cell>
          <cell r="E60">
            <v>149</v>
          </cell>
          <cell r="F60" t="str">
            <v>null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3611</v>
          </cell>
          <cell r="D61" t="str">
            <v>null</v>
          </cell>
          <cell r="E61">
            <v>157</v>
          </cell>
          <cell r="F61" t="str">
            <v>null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0"/>
      <sheetName val="Sheet1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DP05_0001E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4817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4395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5084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1772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3590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3915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2529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4771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3085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2982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3980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7134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3178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6781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7317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4073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2776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5390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2883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2427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4093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6179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4171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14136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5038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1980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4244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6588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4990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6400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1268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6237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5053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4675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4753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3383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3205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5054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1935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1089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3565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5920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619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2473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2280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5691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7095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4571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3580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4079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1332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2596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1112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2791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3527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4407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5804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1075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2342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7832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9"/>
      <sheetName val="Sheet1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DP05_0001E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5301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3988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4657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1821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3189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5200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3191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4488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3453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2824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3545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11324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3172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6486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6896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4567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4012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5992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3088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5025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4187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14287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5668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13640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4765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2741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4463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8478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4913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7958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1618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9988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6684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5397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5433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4487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4684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5115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2297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2530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4173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6795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923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2494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2214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6693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6975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5261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5278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6338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4945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4951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3495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2643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4396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10070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3850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1249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8068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8806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ST5Y2020.S1901-Data"/>
      <sheetName val="Sheet1"/>
    </sheetNames>
    <sheetDataSet>
      <sheetData sheetId="0" refreshError="1"/>
      <sheetData sheetId="1">
        <row r="1">
          <cell r="A1" t="str">
            <v>GEO_ID</v>
          </cell>
          <cell r="B1" t="str">
            <v>NAME</v>
          </cell>
          <cell r="C1" t="str">
            <v>S1901_C01_001E</v>
          </cell>
        </row>
        <row r="2">
          <cell r="A2" t="str">
            <v>1400000US04013723304</v>
          </cell>
          <cell r="B2" t="str">
            <v>Census Tract 7233.04, Maricopa County, Arizona</v>
          </cell>
          <cell r="C2">
            <v>1938</v>
          </cell>
        </row>
        <row r="3">
          <cell r="A3" t="str">
            <v>1400000US04013941000</v>
          </cell>
          <cell r="B3" t="str">
            <v>Census Tract 9410, Maricopa County, Arizona</v>
          </cell>
          <cell r="C3">
            <v>657</v>
          </cell>
        </row>
        <row r="4">
          <cell r="A4" t="str">
            <v>1400000US04019004313</v>
          </cell>
          <cell r="B4" t="str">
            <v>Census Tract 43.13, Pima County, Arizona</v>
          </cell>
          <cell r="C4">
            <v>1783</v>
          </cell>
        </row>
        <row r="5">
          <cell r="A5" t="str">
            <v>1400000US04019004316</v>
          </cell>
          <cell r="B5" t="str">
            <v>Census Tract 43.16, Pima County, Arizona</v>
          </cell>
          <cell r="C5">
            <v>1214</v>
          </cell>
        </row>
        <row r="6">
          <cell r="A6" t="str">
            <v>1400000US04019004320</v>
          </cell>
          <cell r="B6" t="str">
            <v>Census Tract 43.20, Pima County, Arizona</v>
          </cell>
          <cell r="C6">
            <v>1045</v>
          </cell>
        </row>
        <row r="7">
          <cell r="A7" t="str">
            <v>1400000US04019004333</v>
          </cell>
          <cell r="B7" t="str">
            <v>Census Tract 43.33, Pima County, Arizona</v>
          </cell>
          <cell r="C7">
            <v>1137</v>
          </cell>
        </row>
        <row r="8">
          <cell r="A8" t="str">
            <v>1400000US04019004339</v>
          </cell>
          <cell r="B8" t="str">
            <v>Census Tract 43.39, Pima County, Arizona</v>
          </cell>
          <cell r="C8">
            <v>2047</v>
          </cell>
        </row>
        <row r="9">
          <cell r="A9" t="str">
            <v>1400000US04019004340</v>
          </cell>
          <cell r="B9" t="str">
            <v>Census Tract 43.40, Pima County, Arizona</v>
          </cell>
          <cell r="C9">
            <v>1594</v>
          </cell>
        </row>
        <row r="10">
          <cell r="A10" t="str">
            <v>1400000US04019004404</v>
          </cell>
          <cell r="B10" t="str">
            <v>Census Tract 44.04, Pima County, Arizona</v>
          </cell>
          <cell r="C10">
            <v>2067</v>
          </cell>
        </row>
        <row r="11">
          <cell r="A11" t="str">
            <v>1400000US04019004419</v>
          </cell>
          <cell r="B11" t="str">
            <v>Census Tract 44.19, Pima County, Arizona</v>
          </cell>
          <cell r="C11">
            <v>2446</v>
          </cell>
        </row>
        <row r="12">
          <cell r="A12" t="str">
            <v>1400000US04019004423</v>
          </cell>
          <cell r="B12" t="str">
            <v>Census Tract 44.23, Pima County, Arizona</v>
          </cell>
          <cell r="C12">
            <v>1560</v>
          </cell>
        </row>
        <row r="13">
          <cell r="A13" t="str">
            <v>1400000US04019004424</v>
          </cell>
          <cell r="B13" t="str">
            <v>Census Tract 44.24, Pima County, Arizona</v>
          </cell>
          <cell r="C13">
            <v>1438</v>
          </cell>
        </row>
        <row r="14">
          <cell r="A14" t="str">
            <v>1400000US04019004425</v>
          </cell>
          <cell r="B14" t="str">
            <v>Census Tract 44.25, Pima County, Arizona</v>
          </cell>
          <cell r="C14">
            <v>2224</v>
          </cell>
        </row>
        <row r="15">
          <cell r="A15" t="str">
            <v>1400000US04019004430</v>
          </cell>
          <cell r="B15" t="str">
            <v>Census Tract 44.30, Pima County, Arizona</v>
          </cell>
          <cell r="C15">
            <v>854</v>
          </cell>
        </row>
        <row r="16">
          <cell r="A16" t="str">
            <v>1400000US04019004431</v>
          </cell>
          <cell r="B16" t="str">
            <v>Census Tract 44.31, Pima County, Arizona</v>
          </cell>
          <cell r="C16">
            <v>1897</v>
          </cell>
        </row>
        <row r="17">
          <cell r="A17" t="str">
            <v>1400000US04019004434</v>
          </cell>
          <cell r="B17" t="str">
            <v>Census Tract 44.34, Pima County, Arizona</v>
          </cell>
          <cell r="C17">
            <v>1220</v>
          </cell>
        </row>
        <row r="18">
          <cell r="A18" t="str">
            <v>1400000US04019004435</v>
          </cell>
          <cell r="B18" t="str">
            <v>Census Tract 44.35, Pima County, Arizona</v>
          </cell>
          <cell r="C18">
            <v>1456</v>
          </cell>
        </row>
        <row r="19">
          <cell r="A19" t="str">
            <v>1400000US04019004648</v>
          </cell>
          <cell r="B19" t="str">
            <v>Census Tract 46.48, Pima County, Arizona</v>
          </cell>
          <cell r="C19">
            <v>2210</v>
          </cell>
        </row>
        <row r="20">
          <cell r="A20" t="str">
            <v>1400000US04019941000</v>
          </cell>
          <cell r="B20" t="str">
            <v>Census Tract 9410, Pima County, Arizona</v>
          </cell>
          <cell r="C20">
            <v>950</v>
          </cell>
        </row>
        <row r="21">
          <cell r="A21" t="str">
            <v>1400000US04021000802</v>
          </cell>
          <cell r="B21" t="str">
            <v>Census Tract 8.02, Pinal County, Arizona</v>
          </cell>
          <cell r="C21">
            <v>2274</v>
          </cell>
        </row>
        <row r="22">
          <cell r="A22" t="str">
            <v>1400000US04021000804</v>
          </cell>
          <cell r="B22" t="str">
            <v>Census Tract 8.04, Pinal County, Arizona</v>
          </cell>
          <cell r="C22">
            <v>933</v>
          </cell>
        </row>
        <row r="23">
          <cell r="A23" t="str">
            <v>1400000US04021000806</v>
          </cell>
          <cell r="B23" t="str">
            <v>Census Tract 8.06, Pinal County, Arizona</v>
          </cell>
          <cell r="C23">
            <v>1856</v>
          </cell>
        </row>
        <row r="24">
          <cell r="A24" t="str">
            <v>1400000US04021000807</v>
          </cell>
          <cell r="B24" t="str">
            <v>Census Tract 8.07, Pinal County, Arizona</v>
          </cell>
          <cell r="C24">
            <v>71</v>
          </cell>
        </row>
        <row r="25">
          <cell r="A25" t="str">
            <v>1400000US04021000808</v>
          </cell>
          <cell r="B25" t="str">
            <v>Census Tract 8.08, Pinal County, Arizona</v>
          </cell>
          <cell r="C25">
            <v>249</v>
          </cell>
        </row>
        <row r="26">
          <cell r="A26" t="str">
            <v>1400000US04021000902</v>
          </cell>
          <cell r="B26" t="str">
            <v>Census Tract 9.02, Pinal County, Arizona</v>
          </cell>
          <cell r="C26">
            <v>1043</v>
          </cell>
        </row>
        <row r="27">
          <cell r="A27" t="str">
            <v>1400000US04021000903</v>
          </cell>
          <cell r="B27" t="str">
            <v>Census Tract 9.03, Pinal County, Arizona</v>
          </cell>
          <cell r="C27">
            <v>0</v>
          </cell>
        </row>
        <row r="28">
          <cell r="A28" t="str">
            <v>1400000US04021000904</v>
          </cell>
          <cell r="B28" t="str">
            <v>Census Tract 9.04, Pinal County, Arizona</v>
          </cell>
          <cell r="C28">
            <v>415</v>
          </cell>
        </row>
        <row r="29">
          <cell r="A29" t="str">
            <v>1400000US04021001000</v>
          </cell>
          <cell r="B29" t="str">
            <v>Census Tract 10, Pinal County, Arizona</v>
          </cell>
          <cell r="C29">
            <v>1254</v>
          </cell>
        </row>
        <row r="30">
          <cell r="A30" t="str">
            <v>1400000US04021001100</v>
          </cell>
          <cell r="B30" t="str">
            <v>Census Tract 11, Pinal County, Arizona</v>
          </cell>
          <cell r="C30">
            <v>2312</v>
          </cell>
        </row>
        <row r="31">
          <cell r="A31" t="str">
            <v>1400000US04021001200</v>
          </cell>
          <cell r="B31" t="str">
            <v>Census Tract 12, Pinal County, Arizona</v>
          </cell>
          <cell r="C31">
            <v>1622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619</v>
          </cell>
        </row>
        <row r="33">
          <cell r="A33" t="str">
            <v>1400000US04021001305</v>
          </cell>
          <cell r="B33" t="str">
            <v>Census Tract 13.05, Pinal County, Arizona</v>
          </cell>
          <cell r="C33">
            <v>2145</v>
          </cell>
        </row>
        <row r="34">
          <cell r="A34" t="str">
            <v>1400000US04021001306</v>
          </cell>
          <cell r="B34" t="str">
            <v>Census Tract 13.06, Pinal County, Arizona</v>
          </cell>
          <cell r="C34">
            <v>2057</v>
          </cell>
        </row>
        <row r="35">
          <cell r="A35" t="str">
            <v>1400000US04021001307</v>
          </cell>
          <cell r="B35" t="str">
            <v>Census Tract 13.07, Pinal County, Arizona</v>
          </cell>
          <cell r="C35">
            <v>1834</v>
          </cell>
        </row>
        <row r="36">
          <cell r="A36" t="str">
            <v>1400000US04021001308</v>
          </cell>
          <cell r="B36" t="str">
            <v>Census Tract 13.08, Pinal County, Arizona</v>
          </cell>
          <cell r="C36">
            <v>735</v>
          </cell>
        </row>
        <row r="37">
          <cell r="A37" t="str">
            <v>1400000US04021001309</v>
          </cell>
          <cell r="B37" t="str">
            <v>Census Tract 13.09, Pinal County, Arizona</v>
          </cell>
          <cell r="C37">
            <v>1928</v>
          </cell>
        </row>
        <row r="38">
          <cell r="A38" t="str">
            <v>1400000US04021001310</v>
          </cell>
          <cell r="B38" t="str">
            <v>Census Tract 13.10, Pinal County, Arizona</v>
          </cell>
          <cell r="C38">
            <v>1277</v>
          </cell>
        </row>
        <row r="39">
          <cell r="A39" t="str">
            <v>1400000US04021001403</v>
          </cell>
          <cell r="B39" t="str">
            <v>Census Tract 14.03, Pinal County, Arizona</v>
          </cell>
          <cell r="C39">
            <v>1857</v>
          </cell>
        </row>
        <row r="40">
          <cell r="A40" t="str">
            <v>1400000US04021001404</v>
          </cell>
          <cell r="B40" t="str">
            <v>Census Tract 14.04, Pinal County, Arizona</v>
          </cell>
          <cell r="C40">
            <v>1178</v>
          </cell>
        </row>
        <row r="41">
          <cell r="A41" t="str">
            <v>1400000US04021001405</v>
          </cell>
          <cell r="B41" t="str">
            <v>Census Tract 14.05, Pinal County, Arizona</v>
          </cell>
          <cell r="C41">
            <v>1806</v>
          </cell>
        </row>
        <row r="42">
          <cell r="A42" t="str">
            <v>1400000US04021001406</v>
          </cell>
          <cell r="B42" t="str">
            <v>Census Tract 14.06, Pinal County, Arizona</v>
          </cell>
          <cell r="C42">
            <v>1834</v>
          </cell>
        </row>
        <row r="43">
          <cell r="A43" t="str">
            <v>1400000US04021001407</v>
          </cell>
          <cell r="B43" t="str">
            <v>Census Tract 14.07, Pinal County, Arizona</v>
          </cell>
          <cell r="C43">
            <v>811</v>
          </cell>
        </row>
        <row r="44">
          <cell r="A44" t="str">
            <v>1400000US04021001408</v>
          </cell>
          <cell r="B44" t="str">
            <v>Census Tract 14.08, Pinal County, Arizona</v>
          </cell>
          <cell r="C44">
            <v>1124</v>
          </cell>
        </row>
        <row r="45">
          <cell r="A45" t="str">
            <v>1400000US04021001500</v>
          </cell>
          <cell r="B45" t="str">
            <v>Census Tract 15, Pinal County, Arizona</v>
          </cell>
          <cell r="C45">
            <v>1162</v>
          </cell>
        </row>
        <row r="46">
          <cell r="A46" t="str">
            <v>1400000US04021001600</v>
          </cell>
          <cell r="B46" t="str">
            <v>Census Tract 16, Pinal County, Arizona</v>
          </cell>
          <cell r="C46">
            <v>2212</v>
          </cell>
        </row>
        <row r="47">
          <cell r="A47" t="str">
            <v>1400000US04021001701</v>
          </cell>
          <cell r="B47" t="str">
            <v>Census Tract 17.01, Pinal County, Arizona</v>
          </cell>
          <cell r="C47">
            <v>451</v>
          </cell>
        </row>
        <row r="48">
          <cell r="A48" t="str">
            <v>1400000US04021001704</v>
          </cell>
          <cell r="B48" t="str">
            <v>Census Tract 17.04, Pinal County, Arizona</v>
          </cell>
          <cell r="C48">
            <v>1887</v>
          </cell>
        </row>
        <row r="49">
          <cell r="A49" t="str">
            <v>1400000US04021001705</v>
          </cell>
          <cell r="B49" t="str">
            <v>Census Tract 17.05, Pinal County, Arizona</v>
          </cell>
          <cell r="C49">
            <v>2410</v>
          </cell>
        </row>
        <row r="50">
          <cell r="A50" t="str">
            <v>1400000US04021001706</v>
          </cell>
          <cell r="B50" t="str">
            <v>Census Tract 17.06, Pinal County, Arizona</v>
          </cell>
          <cell r="C50">
            <v>1447</v>
          </cell>
        </row>
        <row r="51">
          <cell r="A51" t="str">
            <v>1400000US04021001707</v>
          </cell>
          <cell r="B51" t="str">
            <v>Census Tract 17.07, Pinal County, Arizona</v>
          </cell>
          <cell r="C51">
            <v>1621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1656</v>
          </cell>
        </row>
        <row r="53">
          <cell r="A53" t="str">
            <v>1400000US04021001712</v>
          </cell>
          <cell r="B53" t="str">
            <v>Census Tract 17.12, Pinal County, Arizona</v>
          </cell>
          <cell r="C53">
            <v>1167</v>
          </cell>
        </row>
        <row r="54">
          <cell r="A54" t="str">
            <v>1400000US04021001713</v>
          </cell>
          <cell r="B54" t="str">
            <v>Census Tract 17.13, Pinal County, Arizona</v>
          </cell>
          <cell r="C54">
            <v>735</v>
          </cell>
        </row>
        <row r="55">
          <cell r="A55" t="str">
            <v>1400000US04021001714</v>
          </cell>
          <cell r="B55" t="str">
            <v>Census Tract 17.14, Pinal County, Arizona</v>
          </cell>
          <cell r="C55">
            <v>913</v>
          </cell>
        </row>
        <row r="56">
          <cell r="A56" t="str">
            <v>1400000US04021001715</v>
          </cell>
          <cell r="B56" t="str">
            <v>Census Tract 17.15, Pinal County, Arizona</v>
          </cell>
          <cell r="C56">
            <v>1292</v>
          </cell>
        </row>
        <row r="57">
          <cell r="A57" t="str">
            <v>1400000US04021001716</v>
          </cell>
          <cell r="B57" t="str">
            <v>Census Tract 17.16, Pinal County, Arizona</v>
          </cell>
          <cell r="C57">
            <v>1294</v>
          </cell>
        </row>
        <row r="58">
          <cell r="A58" t="str">
            <v>1400000US04021001717</v>
          </cell>
          <cell r="B58" t="str">
            <v>Census Tract 17.17, Pinal County, Arizona</v>
          </cell>
          <cell r="C58">
            <v>887</v>
          </cell>
        </row>
        <row r="59">
          <cell r="A59" t="str">
            <v>1400000US04021001900</v>
          </cell>
          <cell r="B59" t="str">
            <v>Census Tract 19, Pinal County, Arizona</v>
          </cell>
          <cell r="C59">
            <v>869</v>
          </cell>
        </row>
        <row r="60">
          <cell r="A60" t="str">
            <v>1400000US04021002001</v>
          </cell>
          <cell r="B60" t="str">
            <v>Census Tract 20.01, Pinal County, Arizona</v>
          </cell>
          <cell r="C60">
            <v>1819</v>
          </cell>
        </row>
        <row r="61">
          <cell r="A61" t="str">
            <v>1400000US04021002004</v>
          </cell>
          <cell r="B61" t="str">
            <v>Census Tract 20.04, Pinal County, Arizona</v>
          </cell>
          <cell r="C61">
            <v>1234</v>
          </cell>
        </row>
        <row r="62">
          <cell r="A62" t="str">
            <v>1400000US04021002005</v>
          </cell>
          <cell r="B62" t="str">
            <v>Census Tract 20.05, Pinal County, Arizona</v>
          </cell>
          <cell r="C62">
            <v>158</v>
          </cell>
        </row>
        <row r="63">
          <cell r="A63" t="str">
            <v>1400000US04021002104</v>
          </cell>
          <cell r="B63" t="str">
            <v>Census Tract 21.04, Pinal County, Arizona</v>
          </cell>
          <cell r="C63">
            <v>1775</v>
          </cell>
        </row>
        <row r="64">
          <cell r="A64" t="str">
            <v>1400000US04021002105</v>
          </cell>
          <cell r="B64" t="str">
            <v>Census Tract 21.05, Pinal County, Arizona</v>
          </cell>
          <cell r="C64">
            <v>2277</v>
          </cell>
        </row>
        <row r="65">
          <cell r="A65" t="str">
            <v>1400000US04021002106</v>
          </cell>
          <cell r="B65" t="str">
            <v>Census Tract 21.06, Pinal County, Arizona</v>
          </cell>
          <cell r="C65">
            <v>641</v>
          </cell>
        </row>
        <row r="66">
          <cell r="A66" t="str">
            <v>1400000US04021002107</v>
          </cell>
          <cell r="B66" t="str">
            <v>Census Tract 21.07, Pinal County, Arizona</v>
          </cell>
          <cell r="C66">
            <v>1565</v>
          </cell>
        </row>
        <row r="67">
          <cell r="A67" t="str">
            <v>1400000US04021941401</v>
          </cell>
          <cell r="B67" t="str">
            <v>Census Tract 9414.01, Pinal County, Arizona</v>
          </cell>
          <cell r="C67">
            <v>1882</v>
          </cell>
        </row>
        <row r="68">
          <cell r="A68" t="str">
            <v>1400000US04021941402</v>
          </cell>
          <cell r="B68" t="str">
            <v>Census Tract 9414.02, Pinal County, Arizona</v>
          </cell>
          <cell r="C68">
            <v>743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20.B19301-Data"/>
      <sheetName val="Sheet1"/>
      <sheetName val="ACSDT5Y2019.B19301-Data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B19301_001E</v>
          </cell>
          <cell r="D1" t="str">
            <v>B19301_001M</v>
          </cell>
          <cell r="E1" t="str">
            <v>B19301_001MA</v>
          </cell>
          <cell r="F1" t="str">
            <v>B19301_001EA</v>
          </cell>
        </row>
        <row r="2">
          <cell r="A2" t="str">
            <v>1400000US04013723304</v>
          </cell>
          <cell r="B2" t="str">
            <v>Census Tract 7233.04, Maricopa County, Arizona</v>
          </cell>
          <cell r="C2">
            <v>28490</v>
          </cell>
          <cell r="D2">
            <v>4579</v>
          </cell>
          <cell r="E2" t="str">
            <v>null</v>
          </cell>
          <cell r="F2" t="str">
            <v>null</v>
          </cell>
        </row>
        <row r="3">
          <cell r="A3" t="str">
            <v>1400000US04013941000</v>
          </cell>
          <cell r="B3" t="str">
            <v>Census Tract 9410, Maricopa County, Arizona</v>
          </cell>
          <cell r="C3">
            <v>10281</v>
          </cell>
          <cell r="D3">
            <v>2753</v>
          </cell>
          <cell r="E3" t="str">
            <v>null</v>
          </cell>
          <cell r="F3" t="str">
            <v>null</v>
          </cell>
        </row>
        <row r="4">
          <cell r="A4" t="str">
            <v>1400000US04019004313</v>
          </cell>
          <cell r="B4" t="str">
            <v>Census Tract 43.13, Pima County, Arizona</v>
          </cell>
          <cell r="C4">
            <v>23231</v>
          </cell>
          <cell r="D4">
            <v>3754</v>
          </cell>
          <cell r="E4" t="str">
            <v>null</v>
          </cell>
          <cell r="F4" t="str">
            <v>null</v>
          </cell>
        </row>
        <row r="5">
          <cell r="A5" t="str">
            <v>1400000US04019004316</v>
          </cell>
          <cell r="B5" t="str">
            <v>Census Tract 43.16, Pima County, Arizona</v>
          </cell>
          <cell r="C5">
            <v>20943</v>
          </cell>
          <cell r="D5">
            <v>3472</v>
          </cell>
          <cell r="E5" t="str">
            <v>null</v>
          </cell>
          <cell r="F5" t="str">
            <v>null</v>
          </cell>
        </row>
        <row r="6">
          <cell r="A6" t="str">
            <v>1400000US04019004320</v>
          </cell>
          <cell r="B6" t="str">
            <v>Census Tract 43.20, Pima County, Arizona</v>
          </cell>
          <cell r="C6">
            <v>12300</v>
          </cell>
          <cell r="D6">
            <v>3864</v>
          </cell>
          <cell r="E6" t="str">
            <v>null</v>
          </cell>
          <cell r="F6" t="str">
            <v>null</v>
          </cell>
        </row>
        <row r="7">
          <cell r="A7" t="str">
            <v>1400000US04019004333</v>
          </cell>
          <cell r="B7" t="str">
            <v>Census Tract 43.33, Pima County, Arizona</v>
          </cell>
          <cell r="C7">
            <v>26633</v>
          </cell>
          <cell r="D7">
            <v>4066</v>
          </cell>
          <cell r="E7" t="str">
            <v>null</v>
          </cell>
          <cell r="F7" t="str">
            <v>null</v>
          </cell>
        </row>
        <row r="8">
          <cell r="A8" t="str">
            <v>1400000US04019004339</v>
          </cell>
          <cell r="B8" t="str">
            <v>Census Tract 43.39, Pima County, Arizona</v>
          </cell>
          <cell r="C8">
            <v>28186</v>
          </cell>
          <cell r="D8">
            <v>3362</v>
          </cell>
          <cell r="E8" t="str">
            <v>null</v>
          </cell>
          <cell r="F8" t="str">
            <v>null</v>
          </cell>
        </row>
        <row r="9">
          <cell r="A9" t="str">
            <v>1400000US04019004340</v>
          </cell>
          <cell r="B9" t="str">
            <v>Census Tract 43.40, Pima County, Arizona</v>
          </cell>
          <cell r="C9">
            <v>18300</v>
          </cell>
          <cell r="D9">
            <v>3888</v>
          </cell>
          <cell r="E9" t="str">
            <v>null</v>
          </cell>
          <cell r="F9" t="str">
            <v>null</v>
          </cell>
        </row>
        <row r="10">
          <cell r="A10" t="str">
            <v>1400000US04019004404</v>
          </cell>
          <cell r="B10" t="str">
            <v>Census Tract 44.04, Pima County, Arizona</v>
          </cell>
          <cell r="C10">
            <v>32059</v>
          </cell>
          <cell r="D10">
            <v>3884</v>
          </cell>
          <cell r="E10" t="str">
            <v>null</v>
          </cell>
          <cell r="F10" t="str">
            <v>null</v>
          </cell>
        </row>
        <row r="11">
          <cell r="A11" t="str">
            <v>1400000US04019004419</v>
          </cell>
          <cell r="B11" t="str">
            <v>Census Tract 44.19, Pima County, Arizona</v>
          </cell>
          <cell r="C11">
            <v>20470</v>
          </cell>
          <cell r="D11">
            <v>2483</v>
          </cell>
          <cell r="E11" t="str">
            <v>null</v>
          </cell>
          <cell r="F11" t="str">
            <v>null</v>
          </cell>
        </row>
        <row r="12">
          <cell r="A12" t="str">
            <v>1400000US04019004423</v>
          </cell>
          <cell r="B12" t="str">
            <v>Census Tract 44.23, Pima County, Arizona</v>
          </cell>
          <cell r="C12">
            <v>27052</v>
          </cell>
          <cell r="D12">
            <v>5777</v>
          </cell>
          <cell r="E12" t="str">
            <v>null</v>
          </cell>
          <cell r="F12" t="str">
            <v>null</v>
          </cell>
        </row>
        <row r="13">
          <cell r="A13" t="str">
            <v>1400000US04019004424</v>
          </cell>
          <cell r="B13" t="str">
            <v>Census Tract 44.24, Pima County, Arizona</v>
          </cell>
          <cell r="C13">
            <v>22875</v>
          </cell>
          <cell r="D13">
            <v>3061</v>
          </cell>
          <cell r="E13" t="str">
            <v>null</v>
          </cell>
          <cell r="F13" t="str">
            <v>null</v>
          </cell>
        </row>
        <row r="14">
          <cell r="A14" t="str">
            <v>1400000US04019004425</v>
          </cell>
          <cell r="B14" t="str">
            <v>Census Tract 44.25, Pima County, Arizona</v>
          </cell>
          <cell r="C14">
            <v>24431</v>
          </cell>
          <cell r="D14">
            <v>2938</v>
          </cell>
          <cell r="E14" t="str">
            <v>null</v>
          </cell>
          <cell r="F14" t="str">
            <v>null</v>
          </cell>
        </row>
        <row r="15">
          <cell r="A15" t="str">
            <v>1400000US04019004430</v>
          </cell>
          <cell r="B15" t="str">
            <v>Census Tract 44.30, Pima County, Arizona</v>
          </cell>
          <cell r="C15">
            <v>18252</v>
          </cell>
          <cell r="D15">
            <v>2614</v>
          </cell>
          <cell r="E15" t="str">
            <v>null</v>
          </cell>
          <cell r="F15" t="str">
            <v>null</v>
          </cell>
        </row>
        <row r="16">
          <cell r="A16" t="str">
            <v>1400000US04019004431</v>
          </cell>
          <cell r="B16" t="str">
            <v>Census Tract 44.31, Pima County, Arizona</v>
          </cell>
          <cell r="C16">
            <v>32943</v>
          </cell>
          <cell r="D16">
            <v>4400</v>
          </cell>
          <cell r="E16" t="str">
            <v>null</v>
          </cell>
          <cell r="F16" t="str">
            <v>null</v>
          </cell>
        </row>
        <row r="17">
          <cell r="A17" t="str">
            <v>1400000US04019004434</v>
          </cell>
          <cell r="B17" t="str">
            <v>Census Tract 44.34, Pima County, Arizona</v>
          </cell>
          <cell r="C17">
            <v>28328</v>
          </cell>
          <cell r="D17">
            <v>6828</v>
          </cell>
          <cell r="E17" t="str">
            <v>null</v>
          </cell>
          <cell r="F17" t="str">
            <v>null</v>
          </cell>
        </row>
        <row r="18">
          <cell r="A18" t="str">
            <v>1400000US04019004435</v>
          </cell>
          <cell r="B18" t="str">
            <v>Census Tract 44.35, Pima County, Arizona</v>
          </cell>
          <cell r="C18">
            <v>25407</v>
          </cell>
          <cell r="D18">
            <v>4101</v>
          </cell>
          <cell r="E18" t="str">
            <v>null</v>
          </cell>
          <cell r="F18" t="str">
            <v>null</v>
          </cell>
        </row>
        <row r="19">
          <cell r="A19" t="str">
            <v>1400000US04019004648</v>
          </cell>
          <cell r="B19" t="str">
            <v>Census Tract 46.48, Pima County, Arizona</v>
          </cell>
          <cell r="C19">
            <v>38635</v>
          </cell>
          <cell r="D19">
            <v>4772</v>
          </cell>
          <cell r="E19" t="str">
            <v>null</v>
          </cell>
          <cell r="F19" t="str">
            <v>null</v>
          </cell>
        </row>
        <row r="20">
          <cell r="A20" t="str">
            <v>1400000US04019941000</v>
          </cell>
          <cell r="B20" t="str">
            <v>Census Tract 9410, Pima County, Arizona</v>
          </cell>
          <cell r="C20">
            <v>10995</v>
          </cell>
          <cell r="D20">
            <v>1379</v>
          </cell>
          <cell r="E20" t="str">
            <v>null</v>
          </cell>
          <cell r="F20" t="str">
            <v>null</v>
          </cell>
        </row>
        <row r="21">
          <cell r="A21" t="str">
            <v>1400000US04021000802</v>
          </cell>
          <cell r="B21" t="str">
            <v>Census Tract 8.02, Pinal County, Arizona</v>
          </cell>
          <cell r="C21">
            <v>28001</v>
          </cell>
          <cell r="D21">
            <v>3873</v>
          </cell>
          <cell r="E21" t="str">
            <v>null</v>
          </cell>
          <cell r="F21" t="str">
            <v>null</v>
          </cell>
        </row>
        <row r="22">
          <cell r="A22" t="str">
            <v>1400000US04021000804</v>
          </cell>
          <cell r="B22" t="str">
            <v>Census Tract 8.04, Pinal County, Arizona</v>
          </cell>
          <cell r="C22">
            <v>18142</v>
          </cell>
          <cell r="D22">
            <v>3470</v>
          </cell>
          <cell r="E22" t="str">
            <v>null</v>
          </cell>
          <cell r="F22" t="str">
            <v>null</v>
          </cell>
        </row>
        <row r="23">
          <cell r="A23" t="str">
            <v>1400000US04021000806</v>
          </cell>
          <cell r="B23" t="str">
            <v>Census Tract 8.06, Pinal County, Arizona</v>
          </cell>
          <cell r="C23">
            <v>24843</v>
          </cell>
          <cell r="D23">
            <v>4701</v>
          </cell>
          <cell r="E23" t="str">
            <v>null</v>
          </cell>
          <cell r="F23" t="str">
            <v>null</v>
          </cell>
        </row>
        <row r="24">
          <cell r="A24" t="str">
            <v>1400000US04021000807</v>
          </cell>
          <cell r="B24" t="str">
            <v>Census Tract 8.07, Pinal County, Arizona</v>
          </cell>
          <cell r="C24">
            <v>1949</v>
          </cell>
          <cell r="D24">
            <v>996</v>
          </cell>
          <cell r="E24" t="str">
            <v>null</v>
          </cell>
          <cell r="F24" t="str">
            <v>null</v>
          </cell>
        </row>
        <row r="25">
          <cell r="A25" t="str">
            <v>1400000US04021000808</v>
          </cell>
          <cell r="B25" t="str">
            <v>Census Tract 8.08, Pinal County, Arizona</v>
          </cell>
          <cell r="C25">
            <v>3269</v>
          </cell>
          <cell r="D25">
            <v>889</v>
          </cell>
          <cell r="E25" t="str">
            <v>null</v>
          </cell>
          <cell r="F25" t="str">
            <v>null</v>
          </cell>
        </row>
        <row r="26">
          <cell r="A26" t="str">
            <v>1400000US04021000902</v>
          </cell>
          <cell r="B26" t="str">
            <v>Census Tract 9.02, Pinal County, Arizona</v>
          </cell>
          <cell r="C26">
            <v>26866</v>
          </cell>
          <cell r="D26">
            <v>6239</v>
          </cell>
          <cell r="E26" t="str">
            <v>null</v>
          </cell>
          <cell r="F26" t="str">
            <v>null</v>
          </cell>
        </row>
        <row r="27">
          <cell r="A27" t="str">
            <v>1400000US04021000903</v>
          </cell>
          <cell r="B27" t="str">
            <v>Census Tract 9.03, Pinal County, Arizona</v>
          </cell>
          <cell r="C27">
            <v>3571</v>
          </cell>
          <cell r="D27">
            <v>1187</v>
          </cell>
          <cell r="E27" t="str">
            <v>null</v>
          </cell>
          <cell r="F27" t="str">
            <v>null</v>
          </cell>
        </row>
        <row r="28">
          <cell r="A28" t="str">
            <v>1400000US04021000904</v>
          </cell>
          <cell r="B28" t="str">
            <v>Census Tract 9.04, Pinal County, Arizona</v>
          </cell>
          <cell r="C28">
            <v>19387</v>
          </cell>
          <cell r="D28">
            <v>3068</v>
          </cell>
          <cell r="E28" t="str">
            <v>null</v>
          </cell>
          <cell r="F28" t="str">
            <v>null</v>
          </cell>
        </row>
        <row r="29">
          <cell r="A29" t="str">
            <v>1400000US04021001000</v>
          </cell>
          <cell r="B29" t="str">
            <v>Census Tract 10, Pinal County, Arizona</v>
          </cell>
          <cell r="C29">
            <v>14743</v>
          </cell>
          <cell r="D29">
            <v>2228</v>
          </cell>
          <cell r="E29" t="str">
            <v>null</v>
          </cell>
          <cell r="F29" t="str">
            <v>null</v>
          </cell>
        </row>
        <row r="30">
          <cell r="A30" t="str">
            <v>1400000US04021001100</v>
          </cell>
          <cell r="B30" t="str">
            <v>Census Tract 11, Pinal County, Arizona</v>
          </cell>
          <cell r="C30">
            <v>26930</v>
          </cell>
          <cell r="D30">
            <v>5069</v>
          </cell>
          <cell r="E30" t="str">
            <v>null</v>
          </cell>
          <cell r="F30" t="str">
            <v>null</v>
          </cell>
        </row>
        <row r="31">
          <cell r="A31" t="str">
            <v>1400000US04021001200</v>
          </cell>
          <cell r="B31" t="str">
            <v>Census Tract 12, Pinal County, Arizona</v>
          </cell>
          <cell r="C31">
            <v>23795</v>
          </cell>
          <cell r="D31">
            <v>4083</v>
          </cell>
          <cell r="E31" t="str">
            <v>null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38384</v>
          </cell>
          <cell r="D32">
            <v>6741</v>
          </cell>
          <cell r="E32" t="str">
            <v>null</v>
          </cell>
          <cell r="F32" t="str">
            <v>null</v>
          </cell>
        </row>
        <row r="33">
          <cell r="A33" t="str">
            <v>1400000US04021001305</v>
          </cell>
          <cell r="B33" t="str">
            <v>Census Tract 13.05, Pinal County, Arizona</v>
          </cell>
          <cell r="C33">
            <v>21889</v>
          </cell>
          <cell r="D33">
            <v>3829</v>
          </cell>
          <cell r="E33" t="str">
            <v>null</v>
          </cell>
          <cell r="F33" t="str">
            <v>null</v>
          </cell>
        </row>
        <row r="34">
          <cell r="A34" t="str">
            <v>1400000US04021001306</v>
          </cell>
          <cell r="B34" t="str">
            <v>Census Tract 13.06, Pinal County, Arizona</v>
          </cell>
          <cell r="C34">
            <v>23364</v>
          </cell>
          <cell r="D34">
            <v>3178</v>
          </cell>
          <cell r="E34" t="str">
            <v>null</v>
          </cell>
          <cell r="F34" t="str">
            <v>null</v>
          </cell>
        </row>
        <row r="35">
          <cell r="A35" t="str">
            <v>1400000US04021001307</v>
          </cell>
          <cell r="B35" t="str">
            <v>Census Tract 13.07, Pinal County, Arizona</v>
          </cell>
          <cell r="C35">
            <v>27595</v>
          </cell>
          <cell r="D35">
            <v>4497</v>
          </cell>
          <cell r="E35" t="str">
            <v>null</v>
          </cell>
          <cell r="F35" t="str">
            <v>null</v>
          </cell>
        </row>
        <row r="36">
          <cell r="A36" t="str">
            <v>1400000US04021001308</v>
          </cell>
          <cell r="B36" t="str">
            <v>Census Tract 13.08, Pinal County, Arizona</v>
          </cell>
          <cell r="C36">
            <v>16985</v>
          </cell>
          <cell r="D36">
            <v>4659</v>
          </cell>
          <cell r="E36" t="str">
            <v>null</v>
          </cell>
          <cell r="F36" t="str">
            <v>null</v>
          </cell>
        </row>
        <row r="37">
          <cell r="A37" t="str">
            <v>1400000US04021001309</v>
          </cell>
          <cell r="B37" t="str">
            <v>Census Tract 13.09, Pinal County, Arizona</v>
          </cell>
          <cell r="C37">
            <v>25711</v>
          </cell>
          <cell r="D37">
            <v>3066</v>
          </cell>
          <cell r="E37" t="str">
            <v>null</v>
          </cell>
          <cell r="F37" t="str">
            <v>null</v>
          </cell>
        </row>
        <row r="38">
          <cell r="A38" t="str">
            <v>1400000US04021001310</v>
          </cell>
          <cell r="B38" t="str">
            <v>Census Tract 13.10, Pinal County, Arizona</v>
          </cell>
          <cell r="C38">
            <v>27550</v>
          </cell>
          <cell r="D38">
            <v>3396</v>
          </cell>
          <cell r="E38" t="str">
            <v>null</v>
          </cell>
          <cell r="F38" t="str">
            <v>null</v>
          </cell>
        </row>
        <row r="39">
          <cell r="A39" t="str">
            <v>1400000US04021001403</v>
          </cell>
          <cell r="B39" t="str">
            <v>Census Tract 14.03, Pinal County, Arizona</v>
          </cell>
          <cell r="C39">
            <v>22654</v>
          </cell>
          <cell r="D39">
            <v>5048</v>
          </cell>
          <cell r="E39" t="str">
            <v>null</v>
          </cell>
          <cell r="F39" t="str">
            <v>null</v>
          </cell>
        </row>
        <row r="40">
          <cell r="A40" t="str">
            <v>1400000US04021001404</v>
          </cell>
          <cell r="B40" t="str">
            <v>Census Tract 14.04, Pinal County, Arizona</v>
          </cell>
          <cell r="C40">
            <v>29011</v>
          </cell>
          <cell r="D40">
            <v>6218</v>
          </cell>
          <cell r="E40" t="str">
            <v>null</v>
          </cell>
          <cell r="F40" t="str">
            <v>null</v>
          </cell>
        </row>
        <row r="41">
          <cell r="A41" t="str">
            <v>1400000US04021001405</v>
          </cell>
          <cell r="B41" t="str">
            <v>Census Tract 14.05, Pinal County, Arizona</v>
          </cell>
          <cell r="C41">
            <v>29244</v>
          </cell>
          <cell r="D41">
            <v>3603</v>
          </cell>
          <cell r="E41" t="str">
            <v>null</v>
          </cell>
          <cell r="F41" t="str">
            <v>null</v>
          </cell>
        </row>
        <row r="42">
          <cell r="A42" t="str">
            <v>1400000US04021001406</v>
          </cell>
          <cell r="B42" t="str">
            <v>Census Tract 14.06, Pinal County, Arizona</v>
          </cell>
          <cell r="C42">
            <v>74407</v>
          </cell>
          <cell r="D42">
            <v>82454</v>
          </cell>
          <cell r="E42" t="str">
            <v>null</v>
          </cell>
          <cell r="F42" t="str">
            <v>null</v>
          </cell>
        </row>
        <row r="43">
          <cell r="A43" t="str">
            <v>1400000US04021001407</v>
          </cell>
          <cell r="B43" t="str">
            <v>Census Tract 14.07, Pinal County, Arizona</v>
          </cell>
          <cell r="C43">
            <v>19685</v>
          </cell>
          <cell r="D43">
            <v>3015</v>
          </cell>
          <cell r="E43" t="str">
            <v>null</v>
          </cell>
          <cell r="F43" t="str">
            <v>null</v>
          </cell>
        </row>
        <row r="44">
          <cell r="A44" t="str">
            <v>1400000US04021001408</v>
          </cell>
          <cell r="B44" t="str">
            <v>Census Tract 14.08, Pinal County, Arizona</v>
          </cell>
          <cell r="C44">
            <v>41204</v>
          </cell>
          <cell r="D44">
            <v>5485</v>
          </cell>
          <cell r="E44" t="str">
            <v>null</v>
          </cell>
          <cell r="F44" t="str">
            <v>null</v>
          </cell>
        </row>
        <row r="45">
          <cell r="A45" t="str">
            <v>1400000US04021001500</v>
          </cell>
          <cell r="B45" t="str">
            <v>Census Tract 15, Pinal County, Arizona</v>
          </cell>
          <cell r="C45">
            <v>24959</v>
          </cell>
          <cell r="D45">
            <v>13371</v>
          </cell>
          <cell r="E45" t="str">
            <v>null</v>
          </cell>
          <cell r="F45" t="str">
            <v>null</v>
          </cell>
        </row>
        <row r="46">
          <cell r="A46" t="str">
            <v>1400000US04021001600</v>
          </cell>
          <cell r="B46" t="str">
            <v>Census Tract 16, Pinal County, Arizona</v>
          </cell>
          <cell r="C46">
            <v>22836</v>
          </cell>
          <cell r="D46">
            <v>3168</v>
          </cell>
          <cell r="E46" t="str">
            <v>null</v>
          </cell>
          <cell r="F46" t="str">
            <v>null</v>
          </cell>
        </row>
        <row r="47">
          <cell r="A47" t="str">
            <v>1400000US04021001701</v>
          </cell>
          <cell r="B47" t="str">
            <v>Census Tract 17.01, Pinal County, Arizona</v>
          </cell>
          <cell r="C47">
            <v>27824</v>
          </cell>
          <cell r="D47">
            <v>5241</v>
          </cell>
          <cell r="E47" t="str">
            <v>null</v>
          </cell>
          <cell r="F47" t="str">
            <v>null</v>
          </cell>
        </row>
        <row r="48">
          <cell r="A48" t="str">
            <v>1400000US04021001704</v>
          </cell>
          <cell r="B48" t="str">
            <v>Census Tract 17.04, Pinal County, Arizona</v>
          </cell>
          <cell r="C48">
            <v>26281</v>
          </cell>
          <cell r="D48">
            <v>3768</v>
          </cell>
          <cell r="E48" t="str">
            <v>null</v>
          </cell>
          <cell r="F48" t="str">
            <v>null</v>
          </cell>
        </row>
        <row r="49">
          <cell r="A49" t="str">
            <v>1400000US04021001705</v>
          </cell>
          <cell r="B49" t="str">
            <v>Census Tract 17.05, Pinal County, Arizona</v>
          </cell>
          <cell r="C49">
            <v>30048</v>
          </cell>
          <cell r="D49">
            <v>6118</v>
          </cell>
          <cell r="E49" t="str">
            <v>null</v>
          </cell>
          <cell r="F49" t="str">
            <v>null</v>
          </cell>
        </row>
        <row r="50">
          <cell r="A50" t="str">
            <v>1400000US04021001706</v>
          </cell>
          <cell r="B50" t="str">
            <v>Census Tract 17.06, Pinal County, Arizona</v>
          </cell>
          <cell r="C50">
            <v>30012</v>
          </cell>
          <cell r="D50">
            <v>3440</v>
          </cell>
          <cell r="E50" t="str">
            <v>null</v>
          </cell>
          <cell r="F50" t="str">
            <v>null</v>
          </cell>
        </row>
        <row r="51">
          <cell r="A51" t="str">
            <v>1400000US04021001707</v>
          </cell>
          <cell r="B51" t="str">
            <v>Census Tract 17.07, Pinal County, Arizona</v>
          </cell>
          <cell r="C51">
            <v>24885</v>
          </cell>
          <cell r="D51">
            <v>3292</v>
          </cell>
          <cell r="E51" t="str">
            <v>null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29787</v>
          </cell>
          <cell r="D52">
            <v>3224</v>
          </cell>
          <cell r="E52" t="str">
            <v>null</v>
          </cell>
          <cell r="F52" t="str">
            <v>null</v>
          </cell>
        </row>
        <row r="53">
          <cell r="A53" t="str">
            <v>1400000US04021001712</v>
          </cell>
          <cell r="B53" t="str">
            <v>Census Tract 17.12, Pinal County, Arizona</v>
          </cell>
          <cell r="C53">
            <v>27380</v>
          </cell>
          <cell r="D53">
            <v>3163</v>
          </cell>
          <cell r="E53" t="str">
            <v>null</v>
          </cell>
          <cell r="F53" t="str">
            <v>null</v>
          </cell>
        </row>
        <row r="54">
          <cell r="A54" t="str">
            <v>1400000US04021001713</v>
          </cell>
          <cell r="B54" t="str">
            <v>Census Tract 17.13, Pinal County, Arizona</v>
          </cell>
          <cell r="C54">
            <v>29956</v>
          </cell>
          <cell r="D54">
            <v>4582</v>
          </cell>
          <cell r="E54" t="str">
            <v>null</v>
          </cell>
          <cell r="F54" t="str">
            <v>null</v>
          </cell>
        </row>
        <row r="55">
          <cell r="A55" t="str">
            <v>1400000US04021001714</v>
          </cell>
          <cell r="B55" t="str">
            <v>Census Tract 17.14, Pinal County, Arizona</v>
          </cell>
          <cell r="C55">
            <v>19780</v>
          </cell>
          <cell r="D55">
            <v>3111</v>
          </cell>
          <cell r="E55" t="str">
            <v>null</v>
          </cell>
          <cell r="F55" t="str">
            <v>null</v>
          </cell>
        </row>
        <row r="56">
          <cell r="A56" t="str">
            <v>1400000US04021001715</v>
          </cell>
          <cell r="B56" t="str">
            <v>Census Tract 17.15, Pinal County, Arizona</v>
          </cell>
          <cell r="C56">
            <v>28958</v>
          </cell>
          <cell r="D56">
            <v>2530</v>
          </cell>
          <cell r="E56" t="str">
            <v>null</v>
          </cell>
          <cell r="F56" t="str">
            <v>null</v>
          </cell>
        </row>
        <row r="57">
          <cell r="A57" t="str">
            <v>1400000US04021001716</v>
          </cell>
          <cell r="B57" t="str">
            <v>Census Tract 17.16, Pinal County, Arizona</v>
          </cell>
          <cell r="C57">
            <v>31426</v>
          </cell>
          <cell r="D57">
            <v>4660</v>
          </cell>
          <cell r="E57" t="str">
            <v>null</v>
          </cell>
          <cell r="F57" t="str">
            <v>null</v>
          </cell>
        </row>
        <row r="58">
          <cell r="A58" t="str">
            <v>1400000US04021001717</v>
          </cell>
          <cell r="B58" t="str">
            <v>Census Tract 17.17, Pinal County, Arizona</v>
          </cell>
          <cell r="C58">
            <v>42839</v>
          </cell>
          <cell r="D58">
            <v>5158</v>
          </cell>
          <cell r="E58" t="str">
            <v>null</v>
          </cell>
          <cell r="F58" t="str">
            <v>null</v>
          </cell>
        </row>
        <row r="59">
          <cell r="A59" t="str">
            <v>1400000US04021001900</v>
          </cell>
          <cell r="B59" t="str">
            <v>Census Tract 19, Pinal County, Arizona</v>
          </cell>
          <cell r="C59">
            <v>17002</v>
          </cell>
          <cell r="D59">
            <v>3112</v>
          </cell>
          <cell r="E59" t="str">
            <v>null</v>
          </cell>
          <cell r="F59" t="str">
            <v>null</v>
          </cell>
        </row>
        <row r="60">
          <cell r="A60" t="str">
            <v>1400000US04021002001</v>
          </cell>
          <cell r="B60" t="str">
            <v>Census Tract 20.01, Pinal County, Arizona</v>
          </cell>
          <cell r="C60">
            <v>25906</v>
          </cell>
          <cell r="D60">
            <v>3499</v>
          </cell>
          <cell r="E60" t="str">
            <v>null</v>
          </cell>
          <cell r="F60" t="str">
            <v>null</v>
          </cell>
        </row>
        <row r="61">
          <cell r="A61" t="str">
            <v>1400000US04021002004</v>
          </cell>
          <cell r="B61" t="str">
            <v>Census Tract 20.04, Pinal County, Arizona</v>
          </cell>
          <cell r="C61">
            <v>17128</v>
          </cell>
          <cell r="D61">
            <v>3271</v>
          </cell>
          <cell r="E61" t="str">
            <v>null</v>
          </cell>
          <cell r="F61" t="str">
            <v>null</v>
          </cell>
        </row>
        <row r="62">
          <cell r="A62" t="str">
            <v>1400000US04021002005</v>
          </cell>
          <cell r="B62" t="str">
            <v>Census Tract 20.05, Pinal County, Arizona</v>
          </cell>
          <cell r="C62">
            <v>2855</v>
          </cell>
          <cell r="D62">
            <v>765</v>
          </cell>
          <cell r="E62" t="str">
            <v>null</v>
          </cell>
          <cell r="F62" t="str">
            <v>null</v>
          </cell>
        </row>
        <row r="63">
          <cell r="A63" t="str">
            <v>1400000US04021002104</v>
          </cell>
          <cell r="B63" t="str">
            <v>Census Tract 21.04, Pinal County, Arizona</v>
          </cell>
          <cell r="C63">
            <v>29596</v>
          </cell>
          <cell r="D63">
            <v>7493</v>
          </cell>
          <cell r="E63" t="str">
            <v>null</v>
          </cell>
          <cell r="F63" t="str">
            <v>null</v>
          </cell>
        </row>
        <row r="64">
          <cell r="A64" t="str">
            <v>1400000US04021002105</v>
          </cell>
          <cell r="B64" t="str">
            <v>Census Tract 21.05, Pinal County, Arizona</v>
          </cell>
          <cell r="C64">
            <v>22972</v>
          </cell>
          <cell r="D64">
            <v>3093</v>
          </cell>
          <cell r="E64" t="str">
            <v>null</v>
          </cell>
          <cell r="F64" t="str">
            <v>null</v>
          </cell>
        </row>
        <row r="65">
          <cell r="A65" t="str">
            <v>1400000US04021002106</v>
          </cell>
          <cell r="B65" t="str">
            <v>Census Tract 21.06, Pinal County, Arizona</v>
          </cell>
          <cell r="C65">
            <v>16848</v>
          </cell>
          <cell r="D65">
            <v>4010</v>
          </cell>
          <cell r="E65" t="str">
            <v>null</v>
          </cell>
          <cell r="F65" t="str">
            <v>null</v>
          </cell>
        </row>
        <row r="66">
          <cell r="A66" t="str">
            <v>1400000US04021002107</v>
          </cell>
          <cell r="B66" t="str">
            <v>Census Tract 21.07, Pinal County, Arizona</v>
          </cell>
          <cell r="C66">
            <v>24618</v>
          </cell>
          <cell r="D66">
            <v>3926</v>
          </cell>
          <cell r="E66" t="str">
            <v>null</v>
          </cell>
          <cell r="F66" t="str">
            <v>null</v>
          </cell>
        </row>
        <row r="67">
          <cell r="A67" t="str">
            <v>1400000US04021941401</v>
          </cell>
          <cell r="B67" t="str">
            <v>Census Tract 9414.01, Pinal County, Arizona</v>
          </cell>
          <cell r="C67">
            <v>21008</v>
          </cell>
          <cell r="D67">
            <v>4521</v>
          </cell>
          <cell r="E67" t="str">
            <v>null</v>
          </cell>
          <cell r="F67" t="str">
            <v>null</v>
          </cell>
        </row>
        <row r="68">
          <cell r="A68" t="str">
            <v>1400000US04021941402</v>
          </cell>
          <cell r="B68" t="str">
            <v>Census Tract 9414.02, Pinal County, Arizona</v>
          </cell>
          <cell r="C68">
            <v>19670</v>
          </cell>
          <cell r="D68">
            <v>3923</v>
          </cell>
          <cell r="E68" t="str">
            <v>null</v>
          </cell>
          <cell r="F68" t="str">
            <v>null</v>
          </cell>
        </row>
      </sheetData>
      <sheetData sheetId="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20.B25001-Data"/>
      <sheetName val="Sheet1"/>
      <sheetName val="ACSDT5Y2019.B25001-Data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B25001_001E</v>
          </cell>
          <cell r="D1" t="str">
            <v>B25001_001M</v>
          </cell>
          <cell r="E1" t="str">
            <v>B25001_001MA</v>
          </cell>
          <cell r="F1" t="str">
            <v>B25001_001EA</v>
          </cell>
        </row>
        <row r="2">
          <cell r="A2" t="str">
            <v>1400000US04013723304</v>
          </cell>
          <cell r="B2" t="str">
            <v>Census Tract 7233.04, Maricopa County, Arizona</v>
          </cell>
          <cell r="C2">
            <v>2390</v>
          </cell>
          <cell r="D2">
            <v>214</v>
          </cell>
          <cell r="E2" t="str">
            <v>null</v>
          </cell>
          <cell r="F2" t="str">
            <v>null</v>
          </cell>
        </row>
        <row r="3">
          <cell r="A3" t="str">
            <v>1400000US04013941000</v>
          </cell>
          <cell r="B3" t="str">
            <v>Census Tract 9410, Maricopa County, Arizona</v>
          </cell>
          <cell r="C3">
            <v>744</v>
          </cell>
          <cell r="D3">
            <v>75</v>
          </cell>
          <cell r="E3" t="str">
            <v>null</v>
          </cell>
          <cell r="F3" t="str">
            <v>null</v>
          </cell>
        </row>
        <row r="4">
          <cell r="A4" t="str">
            <v>1400000US04019004313</v>
          </cell>
          <cell r="B4" t="str">
            <v>Census Tract 43.13, Pima County, Arizona</v>
          </cell>
          <cell r="C4">
            <v>2117</v>
          </cell>
          <cell r="D4">
            <v>284</v>
          </cell>
          <cell r="E4" t="str">
            <v>null</v>
          </cell>
          <cell r="F4" t="str">
            <v>null</v>
          </cell>
        </row>
        <row r="5">
          <cell r="A5" t="str">
            <v>1400000US04019004316</v>
          </cell>
          <cell r="B5" t="str">
            <v>Census Tract 43.16, Pima County, Arizona</v>
          </cell>
          <cell r="C5">
            <v>1488</v>
          </cell>
          <cell r="D5">
            <v>147</v>
          </cell>
          <cell r="E5" t="str">
            <v>null</v>
          </cell>
          <cell r="F5" t="str">
            <v>null</v>
          </cell>
        </row>
        <row r="6">
          <cell r="A6" t="str">
            <v>1400000US04019004320</v>
          </cell>
          <cell r="B6" t="str">
            <v>Census Tract 43.20, Pima County, Arizona</v>
          </cell>
          <cell r="C6">
            <v>1240</v>
          </cell>
          <cell r="D6">
            <v>446</v>
          </cell>
          <cell r="E6" t="str">
            <v>null</v>
          </cell>
          <cell r="F6" t="str">
            <v>null</v>
          </cell>
        </row>
        <row r="7">
          <cell r="A7" t="str">
            <v>1400000US04019004333</v>
          </cell>
          <cell r="B7" t="str">
            <v>Census Tract 43.33, Pima County, Arizona</v>
          </cell>
          <cell r="C7">
            <v>1263</v>
          </cell>
          <cell r="D7">
            <v>78</v>
          </cell>
          <cell r="E7" t="str">
            <v>null</v>
          </cell>
          <cell r="F7" t="str">
            <v>null</v>
          </cell>
        </row>
        <row r="8">
          <cell r="A8" t="str">
            <v>1400000US04019004339</v>
          </cell>
          <cell r="B8" t="str">
            <v>Census Tract 43.39, Pima County, Arizona</v>
          </cell>
          <cell r="C8">
            <v>2086</v>
          </cell>
          <cell r="D8">
            <v>254</v>
          </cell>
          <cell r="E8" t="str">
            <v>null</v>
          </cell>
          <cell r="F8" t="str">
            <v>null</v>
          </cell>
        </row>
        <row r="9">
          <cell r="A9" t="str">
            <v>1400000US04019004340</v>
          </cell>
          <cell r="B9" t="str">
            <v>Census Tract 43.40, Pima County, Arizona</v>
          </cell>
          <cell r="C9">
            <v>1828</v>
          </cell>
          <cell r="D9">
            <v>140</v>
          </cell>
          <cell r="E9" t="str">
            <v>null</v>
          </cell>
          <cell r="F9" t="str">
            <v>null</v>
          </cell>
        </row>
        <row r="10">
          <cell r="A10" t="str">
            <v>1400000US04019004404</v>
          </cell>
          <cell r="B10" t="str">
            <v>Census Tract 44.04, Pima County, Arizona</v>
          </cell>
          <cell r="C10">
            <v>2866</v>
          </cell>
          <cell r="D10">
            <v>278</v>
          </cell>
          <cell r="E10" t="str">
            <v>null</v>
          </cell>
          <cell r="F10" t="str">
            <v>null</v>
          </cell>
        </row>
        <row r="11">
          <cell r="A11" t="str">
            <v>1400000US04019004419</v>
          </cell>
          <cell r="B11" t="str">
            <v>Census Tract 44.19, Pima County, Arizona</v>
          </cell>
          <cell r="C11">
            <v>2670</v>
          </cell>
          <cell r="D11">
            <v>438</v>
          </cell>
          <cell r="E11" t="str">
            <v>null</v>
          </cell>
          <cell r="F11" t="str">
            <v>null</v>
          </cell>
        </row>
        <row r="12">
          <cell r="A12" t="str">
            <v>1400000US04019004423</v>
          </cell>
          <cell r="B12" t="str">
            <v>Census Tract 44.23, Pima County, Arizona</v>
          </cell>
          <cell r="C12">
            <v>1746</v>
          </cell>
          <cell r="D12">
            <v>81</v>
          </cell>
          <cell r="E12" t="str">
            <v>null</v>
          </cell>
          <cell r="F12" t="str">
            <v>null</v>
          </cell>
        </row>
        <row r="13">
          <cell r="A13" t="str">
            <v>1400000US04019004424</v>
          </cell>
          <cell r="B13" t="str">
            <v>Census Tract 44.24, Pima County, Arizona</v>
          </cell>
          <cell r="C13">
            <v>1541</v>
          </cell>
          <cell r="D13">
            <v>184</v>
          </cell>
          <cell r="E13" t="str">
            <v>null</v>
          </cell>
          <cell r="F13" t="str">
            <v>null</v>
          </cell>
        </row>
        <row r="14">
          <cell r="A14" t="str">
            <v>1400000US04019004425</v>
          </cell>
          <cell r="B14" t="str">
            <v>Census Tract 44.25, Pima County, Arizona</v>
          </cell>
          <cell r="C14">
            <v>2543</v>
          </cell>
          <cell r="D14">
            <v>338</v>
          </cell>
          <cell r="E14" t="str">
            <v>null</v>
          </cell>
          <cell r="F14" t="str">
            <v>null</v>
          </cell>
        </row>
        <row r="15">
          <cell r="A15" t="str">
            <v>1400000US04019004430</v>
          </cell>
          <cell r="B15" t="str">
            <v>Census Tract 44.30, Pima County, Arizona</v>
          </cell>
          <cell r="C15">
            <v>879</v>
          </cell>
          <cell r="D15">
            <v>128</v>
          </cell>
          <cell r="E15" t="str">
            <v>null</v>
          </cell>
          <cell r="F15" t="str">
            <v>null</v>
          </cell>
        </row>
        <row r="16">
          <cell r="A16" t="str">
            <v>1400000US04019004431</v>
          </cell>
          <cell r="B16" t="str">
            <v>Census Tract 44.31, Pima County, Arizona</v>
          </cell>
          <cell r="C16">
            <v>2043</v>
          </cell>
          <cell r="D16">
            <v>251</v>
          </cell>
          <cell r="E16" t="str">
            <v>null</v>
          </cell>
          <cell r="F16" t="str">
            <v>null</v>
          </cell>
        </row>
        <row r="17">
          <cell r="A17" t="str">
            <v>1400000US04019004434</v>
          </cell>
          <cell r="B17" t="str">
            <v>Census Tract 44.34, Pima County, Arizona</v>
          </cell>
          <cell r="C17">
            <v>1275</v>
          </cell>
          <cell r="D17">
            <v>190</v>
          </cell>
          <cell r="E17" t="str">
            <v>null</v>
          </cell>
          <cell r="F17" t="str">
            <v>null</v>
          </cell>
        </row>
        <row r="18">
          <cell r="A18" t="str">
            <v>1400000US04019004435</v>
          </cell>
          <cell r="B18" t="str">
            <v>Census Tract 44.35, Pima County, Arizona</v>
          </cell>
          <cell r="C18">
            <v>1738</v>
          </cell>
          <cell r="D18">
            <v>241</v>
          </cell>
          <cell r="E18" t="str">
            <v>null</v>
          </cell>
          <cell r="F18" t="str">
            <v>null</v>
          </cell>
        </row>
        <row r="19">
          <cell r="A19" t="str">
            <v>1400000US04019004648</v>
          </cell>
          <cell r="B19" t="str">
            <v>Census Tract 46.48, Pima County, Arizona</v>
          </cell>
          <cell r="C19">
            <v>2585</v>
          </cell>
          <cell r="D19">
            <v>515</v>
          </cell>
          <cell r="E19" t="str">
            <v>null</v>
          </cell>
          <cell r="F19" t="str">
            <v>null</v>
          </cell>
        </row>
        <row r="20">
          <cell r="A20" t="str">
            <v>1400000US04019941000</v>
          </cell>
          <cell r="B20" t="str">
            <v>Census Tract 9410, Pima County, Arizona</v>
          </cell>
          <cell r="C20">
            <v>990</v>
          </cell>
          <cell r="D20">
            <v>115</v>
          </cell>
          <cell r="E20" t="str">
            <v>null</v>
          </cell>
          <cell r="F20" t="str">
            <v>null</v>
          </cell>
        </row>
        <row r="21">
          <cell r="A21" t="str">
            <v>1400000US04021000802</v>
          </cell>
          <cell r="B21" t="str">
            <v>Census Tract 8.02, Pinal County, Arizona</v>
          </cell>
          <cell r="C21">
            <v>2620</v>
          </cell>
          <cell r="D21">
            <v>368</v>
          </cell>
          <cell r="E21" t="str">
            <v>null</v>
          </cell>
          <cell r="F21" t="str">
            <v>null</v>
          </cell>
        </row>
        <row r="22">
          <cell r="A22" t="str">
            <v>1400000US04021000804</v>
          </cell>
          <cell r="B22" t="str">
            <v>Census Tract 8.04, Pinal County, Arizona</v>
          </cell>
          <cell r="C22">
            <v>1961</v>
          </cell>
          <cell r="D22">
            <v>246</v>
          </cell>
          <cell r="E22" t="str">
            <v>null</v>
          </cell>
          <cell r="F22" t="str">
            <v>null</v>
          </cell>
        </row>
        <row r="23">
          <cell r="A23" t="str">
            <v>1400000US04021000806</v>
          </cell>
          <cell r="B23" t="str">
            <v>Census Tract 8.06, Pinal County, Arizona</v>
          </cell>
          <cell r="C23">
            <v>2194</v>
          </cell>
          <cell r="D23">
            <v>327</v>
          </cell>
          <cell r="E23" t="str">
            <v>null</v>
          </cell>
          <cell r="F23" t="str">
            <v>null</v>
          </cell>
        </row>
        <row r="24">
          <cell r="A24" t="str">
            <v>1400000US04021000807</v>
          </cell>
          <cell r="B24" t="str">
            <v>Census Tract 8.07, Pinal County, Arizona</v>
          </cell>
          <cell r="C24">
            <v>71</v>
          </cell>
          <cell r="D24">
            <v>43</v>
          </cell>
          <cell r="E24" t="str">
            <v>null</v>
          </cell>
          <cell r="F24" t="str">
            <v>null</v>
          </cell>
        </row>
        <row r="25">
          <cell r="A25" t="str">
            <v>1400000US04021000808</v>
          </cell>
          <cell r="B25" t="str">
            <v>Census Tract 8.08, Pinal County, Arizona</v>
          </cell>
          <cell r="C25">
            <v>294</v>
          </cell>
          <cell r="D25">
            <v>69</v>
          </cell>
          <cell r="E25" t="str">
            <v>null</v>
          </cell>
          <cell r="F25" t="str">
            <v>null</v>
          </cell>
        </row>
        <row r="26">
          <cell r="A26" t="str">
            <v>1400000US04021000902</v>
          </cell>
          <cell r="B26" t="str">
            <v>Census Tract 9.02, Pinal County, Arizona</v>
          </cell>
          <cell r="C26">
            <v>1208</v>
          </cell>
          <cell r="D26">
            <v>239</v>
          </cell>
          <cell r="E26" t="str">
            <v>null</v>
          </cell>
          <cell r="F26" t="str">
            <v>null</v>
          </cell>
        </row>
        <row r="27">
          <cell r="A27" t="str">
            <v>1400000US04021000903</v>
          </cell>
          <cell r="B27" t="str">
            <v>Census Tract 9.03, Pinal County, Arizona</v>
          </cell>
          <cell r="C27">
            <v>0</v>
          </cell>
          <cell r="D27">
            <v>19</v>
          </cell>
          <cell r="E27" t="str">
            <v>null</v>
          </cell>
          <cell r="F27" t="str">
            <v>null</v>
          </cell>
        </row>
        <row r="28">
          <cell r="A28" t="str">
            <v>1400000US04021000904</v>
          </cell>
          <cell r="B28" t="str">
            <v>Census Tract 9.04, Pinal County, Arizona</v>
          </cell>
          <cell r="C28">
            <v>500</v>
          </cell>
          <cell r="D28">
            <v>93</v>
          </cell>
          <cell r="E28" t="str">
            <v>null</v>
          </cell>
          <cell r="F28" t="str">
            <v>null</v>
          </cell>
        </row>
        <row r="29">
          <cell r="A29" t="str">
            <v>1400000US04021001000</v>
          </cell>
          <cell r="B29" t="str">
            <v>Census Tract 10, Pinal County, Arizona</v>
          </cell>
          <cell r="C29">
            <v>1503</v>
          </cell>
          <cell r="D29">
            <v>226</v>
          </cell>
          <cell r="E29" t="str">
            <v>null</v>
          </cell>
          <cell r="F29" t="str">
            <v>null</v>
          </cell>
        </row>
        <row r="30">
          <cell r="A30" t="str">
            <v>1400000US04021001100</v>
          </cell>
          <cell r="B30" t="str">
            <v>Census Tract 11, Pinal County, Arizona</v>
          </cell>
          <cell r="C30">
            <v>2538</v>
          </cell>
          <cell r="D30">
            <v>266</v>
          </cell>
          <cell r="E30" t="str">
            <v>null</v>
          </cell>
          <cell r="F30" t="str">
            <v>null</v>
          </cell>
        </row>
        <row r="31">
          <cell r="A31" t="str">
            <v>1400000US04021001200</v>
          </cell>
          <cell r="B31" t="str">
            <v>Census Tract 12, Pinal County, Arizona</v>
          </cell>
          <cell r="C31">
            <v>2110</v>
          </cell>
          <cell r="D31">
            <v>173</v>
          </cell>
          <cell r="E31" t="str">
            <v>null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652</v>
          </cell>
          <cell r="D32">
            <v>141</v>
          </cell>
          <cell r="E32" t="str">
            <v>null</v>
          </cell>
          <cell r="F32" t="str">
            <v>null</v>
          </cell>
        </row>
        <row r="33">
          <cell r="A33" t="str">
            <v>1400000US04021001305</v>
          </cell>
          <cell r="B33" t="str">
            <v>Census Tract 13.05, Pinal County, Arizona</v>
          </cell>
          <cell r="C33">
            <v>2461</v>
          </cell>
          <cell r="D33">
            <v>302</v>
          </cell>
          <cell r="E33" t="str">
            <v>null</v>
          </cell>
          <cell r="F33" t="str">
            <v>null</v>
          </cell>
        </row>
        <row r="34">
          <cell r="A34" t="str">
            <v>1400000US04021001306</v>
          </cell>
          <cell r="B34" t="str">
            <v>Census Tract 13.06, Pinal County, Arizona</v>
          </cell>
          <cell r="C34">
            <v>2338</v>
          </cell>
          <cell r="D34">
            <v>283</v>
          </cell>
          <cell r="E34" t="str">
            <v>null</v>
          </cell>
          <cell r="F34" t="str">
            <v>null</v>
          </cell>
        </row>
        <row r="35">
          <cell r="A35" t="str">
            <v>1400000US04021001307</v>
          </cell>
          <cell r="B35" t="str">
            <v>Census Tract 13.07, Pinal County, Arizona</v>
          </cell>
          <cell r="C35">
            <v>2433</v>
          </cell>
          <cell r="D35">
            <v>234</v>
          </cell>
          <cell r="E35" t="str">
            <v>null</v>
          </cell>
          <cell r="F35" t="str">
            <v>null</v>
          </cell>
        </row>
        <row r="36">
          <cell r="A36" t="str">
            <v>1400000US04021001308</v>
          </cell>
          <cell r="B36" t="str">
            <v>Census Tract 13.08, Pinal County, Arizona</v>
          </cell>
          <cell r="C36">
            <v>827</v>
          </cell>
          <cell r="D36">
            <v>178</v>
          </cell>
          <cell r="E36" t="str">
            <v>null</v>
          </cell>
          <cell r="F36" t="str">
            <v>null</v>
          </cell>
        </row>
        <row r="37">
          <cell r="A37" t="str">
            <v>1400000US04021001309</v>
          </cell>
          <cell r="B37" t="str">
            <v>Census Tract 13.09, Pinal County, Arizona</v>
          </cell>
          <cell r="C37">
            <v>2135</v>
          </cell>
          <cell r="D37">
            <v>668</v>
          </cell>
          <cell r="E37" t="str">
            <v>null</v>
          </cell>
          <cell r="F37" t="str">
            <v>null</v>
          </cell>
        </row>
        <row r="38">
          <cell r="A38" t="str">
            <v>1400000US04021001310</v>
          </cell>
          <cell r="B38" t="str">
            <v>Census Tract 13.10, Pinal County, Arizona</v>
          </cell>
          <cell r="C38">
            <v>1584</v>
          </cell>
          <cell r="D38">
            <v>145</v>
          </cell>
          <cell r="E38" t="str">
            <v>null</v>
          </cell>
          <cell r="F38" t="str">
            <v>null</v>
          </cell>
        </row>
        <row r="39">
          <cell r="A39" t="str">
            <v>1400000US04021001403</v>
          </cell>
          <cell r="B39" t="str">
            <v>Census Tract 14.03, Pinal County, Arizona</v>
          </cell>
          <cell r="C39">
            <v>2000</v>
          </cell>
          <cell r="D39">
            <v>277</v>
          </cell>
          <cell r="E39" t="str">
            <v>null</v>
          </cell>
          <cell r="F39" t="str">
            <v>null</v>
          </cell>
        </row>
        <row r="40">
          <cell r="A40" t="str">
            <v>1400000US04021001404</v>
          </cell>
          <cell r="B40" t="str">
            <v>Census Tract 14.04, Pinal County, Arizona</v>
          </cell>
          <cell r="C40">
            <v>1243</v>
          </cell>
          <cell r="D40">
            <v>74</v>
          </cell>
          <cell r="E40" t="str">
            <v>null</v>
          </cell>
          <cell r="F40" t="str">
            <v>null</v>
          </cell>
        </row>
        <row r="41">
          <cell r="A41" t="str">
            <v>1400000US04021001405</v>
          </cell>
          <cell r="B41" t="str">
            <v>Census Tract 14.05, Pinal County, Arizona</v>
          </cell>
          <cell r="C41">
            <v>2349</v>
          </cell>
          <cell r="D41">
            <v>238</v>
          </cell>
          <cell r="E41" t="str">
            <v>null</v>
          </cell>
          <cell r="F41" t="str">
            <v>null</v>
          </cell>
        </row>
        <row r="42">
          <cell r="A42" t="str">
            <v>1400000US04021001406</v>
          </cell>
          <cell r="B42" t="str">
            <v>Census Tract 14.06, Pinal County, Arizona</v>
          </cell>
          <cell r="C42">
            <v>2044</v>
          </cell>
          <cell r="D42">
            <v>268</v>
          </cell>
          <cell r="E42" t="str">
            <v>null</v>
          </cell>
          <cell r="F42" t="str">
            <v>null</v>
          </cell>
        </row>
        <row r="43">
          <cell r="A43" t="str">
            <v>1400000US04021001407</v>
          </cell>
          <cell r="B43" t="str">
            <v>Census Tract 14.07, Pinal County, Arizona</v>
          </cell>
          <cell r="C43">
            <v>1230</v>
          </cell>
          <cell r="D43">
            <v>177</v>
          </cell>
          <cell r="E43" t="str">
            <v>null</v>
          </cell>
          <cell r="F43" t="str">
            <v>null</v>
          </cell>
        </row>
        <row r="44">
          <cell r="A44" t="str">
            <v>1400000US04021001408</v>
          </cell>
          <cell r="B44" t="str">
            <v>Census Tract 14.08, Pinal County, Arizona</v>
          </cell>
          <cell r="C44">
            <v>1587</v>
          </cell>
          <cell r="D44">
            <v>169</v>
          </cell>
          <cell r="E44" t="str">
            <v>null</v>
          </cell>
          <cell r="F44" t="str">
            <v>null</v>
          </cell>
        </row>
        <row r="45">
          <cell r="A45" t="str">
            <v>1400000US04021001500</v>
          </cell>
          <cell r="B45" t="str">
            <v>Census Tract 15, Pinal County, Arizona</v>
          </cell>
          <cell r="C45">
            <v>1490</v>
          </cell>
          <cell r="D45">
            <v>168</v>
          </cell>
          <cell r="E45" t="str">
            <v>null</v>
          </cell>
          <cell r="F45" t="str">
            <v>null</v>
          </cell>
        </row>
        <row r="46">
          <cell r="A46" t="str">
            <v>1400000US04021001600</v>
          </cell>
          <cell r="B46" t="str">
            <v>Census Tract 16, Pinal County, Arizona</v>
          </cell>
          <cell r="C46">
            <v>2373</v>
          </cell>
          <cell r="D46">
            <v>366</v>
          </cell>
          <cell r="E46" t="str">
            <v>null</v>
          </cell>
          <cell r="F46" t="str">
            <v>null</v>
          </cell>
        </row>
        <row r="47">
          <cell r="A47" t="str">
            <v>1400000US04021001701</v>
          </cell>
          <cell r="B47" t="str">
            <v>Census Tract 17.01, Pinal County, Arizona</v>
          </cell>
          <cell r="C47">
            <v>572</v>
          </cell>
          <cell r="D47">
            <v>155</v>
          </cell>
          <cell r="E47" t="str">
            <v>null</v>
          </cell>
          <cell r="F47" t="str">
            <v>null</v>
          </cell>
        </row>
        <row r="48">
          <cell r="A48" t="str">
            <v>1400000US04021001704</v>
          </cell>
          <cell r="B48" t="str">
            <v>Census Tract 17.04, Pinal County, Arizona</v>
          </cell>
          <cell r="C48">
            <v>2094</v>
          </cell>
          <cell r="D48">
            <v>158</v>
          </cell>
          <cell r="E48" t="str">
            <v>null</v>
          </cell>
          <cell r="F48" t="str">
            <v>null</v>
          </cell>
        </row>
        <row r="49">
          <cell r="A49" t="str">
            <v>1400000US04021001705</v>
          </cell>
          <cell r="B49" t="str">
            <v>Census Tract 17.05, Pinal County, Arizona</v>
          </cell>
          <cell r="C49">
            <v>2903</v>
          </cell>
          <cell r="D49">
            <v>265</v>
          </cell>
          <cell r="E49" t="str">
            <v>null</v>
          </cell>
          <cell r="F49" t="str">
            <v>null</v>
          </cell>
        </row>
        <row r="50">
          <cell r="A50" t="str">
            <v>1400000US04021001706</v>
          </cell>
          <cell r="B50" t="str">
            <v>Census Tract 17.06, Pinal County, Arizona</v>
          </cell>
          <cell r="C50">
            <v>1827</v>
          </cell>
          <cell r="D50">
            <v>228</v>
          </cell>
          <cell r="E50" t="str">
            <v>null</v>
          </cell>
          <cell r="F50" t="str">
            <v>null</v>
          </cell>
        </row>
        <row r="51">
          <cell r="A51" t="str">
            <v>1400000US04021001707</v>
          </cell>
          <cell r="B51" t="str">
            <v>Census Tract 17.07, Pinal County, Arizona</v>
          </cell>
          <cell r="C51">
            <v>1873</v>
          </cell>
          <cell r="D51">
            <v>227</v>
          </cell>
          <cell r="E51" t="str">
            <v>null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1834</v>
          </cell>
          <cell r="D52">
            <v>201</v>
          </cell>
          <cell r="E52" t="str">
            <v>null</v>
          </cell>
          <cell r="F52" t="str">
            <v>null</v>
          </cell>
        </row>
        <row r="53">
          <cell r="A53" t="str">
            <v>1400000US04021001712</v>
          </cell>
          <cell r="B53" t="str">
            <v>Census Tract 17.12, Pinal County, Arizona</v>
          </cell>
          <cell r="C53">
            <v>1493</v>
          </cell>
          <cell r="D53">
            <v>175</v>
          </cell>
          <cell r="E53" t="str">
            <v>null</v>
          </cell>
          <cell r="F53" t="str">
            <v>null</v>
          </cell>
        </row>
        <row r="54">
          <cell r="A54" t="str">
            <v>1400000US04021001713</v>
          </cell>
          <cell r="B54" t="str">
            <v>Census Tract 17.13, Pinal County, Arizona</v>
          </cell>
          <cell r="C54">
            <v>779</v>
          </cell>
          <cell r="D54">
            <v>129</v>
          </cell>
          <cell r="E54" t="str">
            <v>null</v>
          </cell>
          <cell r="F54" t="str">
            <v>null</v>
          </cell>
        </row>
        <row r="55">
          <cell r="A55" t="str">
            <v>1400000US04021001714</v>
          </cell>
          <cell r="B55" t="str">
            <v>Census Tract 17.14, Pinal County, Arizona</v>
          </cell>
          <cell r="C55">
            <v>937</v>
          </cell>
          <cell r="D55">
            <v>228</v>
          </cell>
          <cell r="E55" t="str">
            <v>null</v>
          </cell>
          <cell r="F55" t="str">
            <v>null</v>
          </cell>
        </row>
        <row r="56">
          <cell r="A56" t="str">
            <v>1400000US04021001715</v>
          </cell>
          <cell r="B56" t="str">
            <v>Census Tract 17.15, Pinal County, Arizona</v>
          </cell>
          <cell r="C56">
            <v>1612</v>
          </cell>
          <cell r="D56">
            <v>144</v>
          </cell>
          <cell r="E56" t="str">
            <v>null</v>
          </cell>
          <cell r="F56" t="str">
            <v>null</v>
          </cell>
        </row>
        <row r="57">
          <cell r="A57" t="str">
            <v>1400000US04021001716</v>
          </cell>
          <cell r="B57" t="str">
            <v>Census Tract 17.16, Pinal County, Arizona</v>
          </cell>
          <cell r="C57">
            <v>1615</v>
          </cell>
          <cell r="D57">
            <v>166</v>
          </cell>
          <cell r="E57" t="str">
            <v>null</v>
          </cell>
          <cell r="F57" t="str">
            <v>null</v>
          </cell>
        </row>
        <row r="58">
          <cell r="A58" t="str">
            <v>1400000US04021001717</v>
          </cell>
          <cell r="B58" t="str">
            <v>Census Tract 17.17, Pinal County, Arizona</v>
          </cell>
          <cell r="C58">
            <v>1124</v>
          </cell>
          <cell r="D58">
            <v>116</v>
          </cell>
          <cell r="E58" t="str">
            <v>null</v>
          </cell>
          <cell r="F58" t="str">
            <v>null</v>
          </cell>
        </row>
        <row r="59">
          <cell r="A59" t="str">
            <v>1400000US04021001900</v>
          </cell>
          <cell r="B59" t="str">
            <v>Census Tract 19, Pinal County, Arizona</v>
          </cell>
          <cell r="C59">
            <v>1063</v>
          </cell>
          <cell r="D59">
            <v>178</v>
          </cell>
          <cell r="E59" t="str">
            <v>null</v>
          </cell>
          <cell r="F59" t="str">
            <v>null</v>
          </cell>
        </row>
        <row r="60">
          <cell r="A60" t="str">
            <v>1400000US04021002001</v>
          </cell>
          <cell r="B60" t="str">
            <v>Census Tract 20.01, Pinal County, Arizona</v>
          </cell>
          <cell r="C60">
            <v>2212</v>
          </cell>
          <cell r="D60">
            <v>357</v>
          </cell>
          <cell r="E60" t="str">
            <v>null</v>
          </cell>
          <cell r="F60" t="str">
            <v>null</v>
          </cell>
        </row>
        <row r="61">
          <cell r="A61" t="str">
            <v>1400000US04021002004</v>
          </cell>
          <cell r="B61" t="str">
            <v>Census Tract 20.04, Pinal County, Arizona</v>
          </cell>
          <cell r="C61">
            <v>1396</v>
          </cell>
          <cell r="D61">
            <v>215</v>
          </cell>
          <cell r="E61" t="str">
            <v>null</v>
          </cell>
          <cell r="F61" t="str">
            <v>null</v>
          </cell>
        </row>
        <row r="62">
          <cell r="A62" t="str">
            <v>1400000US04021002005</v>
          </cell>
          <cell r="B62" t="str">
            <v>Census Tract 20.05, Pinal County, Arizona</v>
          </cell>
          <cell r="C62">
            <v>174</v>
          </cell>
          <cell r="D62">
            <v>36</v>
          </cell>
          <cell r="E62" t="str">
            <v>null</v>
          </cell>
          <cell r="F62" t="str">
            <v>null</v>
          </cell>
        </row>
        <row r="63">
          <cell r="A63" t="str">
            <v>1400000US04021002104</v>
          </cell>
          <cell r="B63" t="str">
            <v>Census Tract 21.04, Pinal County, Arizona</v>
          </cell>
          <cell r="C63">
            <v>2186</v>
          </cell>
          <cell r="D63">
            <v>313</v>
          </cell>
          <cell r="E63" t="str">
            <v>null</v>
          </cell>
          <cell r="F63" t="str">
            <v>null</v>
          </cell>
        </row>
        <row r="64">
          <cell r="A64" t="str">
            <v>1400000US04021002105</v>
          </cell>
          <cell r="B64" t="str">
            <v>Census Tract 21.05, Pinal County, Arizona</v>
          </cell>
          <cell r="C64">
            <v>2701</v>
          </cell>
          <cell r="D64">
            <v>237</v>
          </cell>
          <cell r="E64" t="str">
            <v>null</v>
          </cell>
          <cell r="F64" t="str">
            <v>null</v>
          </cell>
        </row>
        <row r="65">
          <cell r="A65" t="str">
            <v>1400000US04021002106</v>
          </cell>
          <cell r="B65" t="str">
            <v>Census Tract 21.06, Pinal County, Arizona</v>
          </cell>
          <cell r="C65">
            <v>725</v>
          </cell>
          <cell r="D65">
            <v>158</v>
          </cell>
          <cell r="E65" t="str">
            <v>null</v>
          </cell>
          <cell r="F65" t="str">
            <v>null</v>
          </cell>
        </row>
        <row r="66">
          <cell r="A66" t="str">
            <v>1400000US04021002107</v>
          </cell>
          <cell r="B66" t="str">
            <v>Census Tract 21.07, Pinal County, Arizona</v>
          </cell>
          <cell r="C66">
            <v>1744</v>
          </cell>
          <cell r="D66">
            <v>225</v>
          </cell>
          <cell r="E66" t="str">
            <v>null</v>
          </cell>
          <cell r="F66" t="str">
            <v>null</v>
          </cell>
        </row>
        <row r="67">
          <cell r="A67" t="str">
            <v>1400000US04021941401</v>
          </cell>
          <cell r="B67" t="str">
            <v>Census Tract 9414.01, Pinal County, Arizona</v>
          </cell>
          <cell r="C67">
            <v>2436</v>
          </cell>
          <cell r="D67">
            <v>255</v>
          </cell>
          <cell r="E67" t="str">
            <v>null</v>
          </cell>
          <cell r="F67" t="str">
            <v>null</v>
          </cell>
        </row>
        <row r="68">
          <cell r="A68" t="str">
            <v>1400000US04021941402</v>
          </cell>
          <cell r="B68" t="str">
            <v>Census Tract 9414.02, Pinal County, Arizona</v>
          </cell>
          <cell r="C68">
            <v>962</v>
          </cell>
          <cell r="D68">
            <v>91</v>
          </cell>
          <cell r="E68" t="str">
            <v>null</v>
          </cell>
          <cell r="F68" t="str">
            <v>null</v>
          </cell>
        </row>
      </sheetData>
      <sheetData sheetId="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0"/>
      <sheetName val="Sheet1"/>
      <sheetName val="2019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DP05_0001E</v>
          </cell>
        </row>
        <row r="2">
          <cell r="A2" t="str">
            <v>1400000US04013723304</v>
          </cell>
          <cell r="B2" t="str">
            <v>Census Tract 7233.04, Maricopa County, Arizona</v>
          </cell>
          <cell r="C2">
            <v>5986</v>
          </cell>
        </row>
        <row r="3">
          <cell r="A3" t="str">
            <v>1400000US04013941000</v>
          </cell>
          <cell r="B3" t="str">
            <v>Census Tract 9410, Maricopa County, Arizona</v>
          </cell>
          <cell r="C3">
            <v>3211</v>
          </cell>
        </row>
        <row r="4">
          <cell r="A4" t="str">
            <v>1400000US04019004313</v>
          </cell>
          <cell r="B4" t="str">
            <v>Census Tract 43.13, Pima County, Arizona</v>
          </cell>
          <cell r="C4">
            <v>4404</v>
          </cell>
        </row>
        <row r="5">
          <cell r="A5" t="str">
            <v>1400000US04019004316</v>
          </cell>
          <cell r="B5" t="str">
            <v>Census Tract 43.16, Pima County, Arizona</v>
          </cell>
          <cell r="C5">
            <v>3138</v>
          </cell>
        </row>
        <row r="6">
          <cell r="A6" t="str">
            <v>1400000US04019004320</v>
          </cell>
          <cell r="B6" t="str">
            <v>Census Tract 43.20, Pima County, Arizona</v>
          </cell>
          <cell r="C6">
            <v>3720</v>
          </cell>
        </row>
        <row r="7">
          <cell r="A7" t="str">
            <v>1400000US04019004333</v>
          </cell>
          <cell r="B7" t="str">
            <v>Census Tract 43.33, Pima County, Arizona</v>
          </cell>
          <cell r="C7">
            <v>3041</v>
          </cell>
        </row>
        <row r="8">
          <cell r="A8" t="str">
            <v>1400000US04019004339</v>
          </cell>
          <cell r="B8" t="str">
            <v>Census Tract 43.39, Pima County, Arizona</v>
          </cell>
          <cell r="C8">
            <v>6533</v>
          </cell>
        </row>
        <row r="9">
          <cell r="A9" t="str">
            <v>1400000US04019004340</v>
          </cell>
          <cell r="B9" t="str">
            <v>Census Tract 43.40, Pima County, Arizona</v>
          </cell>
          <cell r="C9">
            <v>5171</v>
          </cell>
        </row>
        <row r="10">
          <cell r="A10" t="str">
            <v>1400000US04019004404</v>
          </cell>
          <cell r="B10" t="str">
            <v>Census Tract 44.04, Pima County, Arizona</v>
          </cell>
          <cell r="C10">
            <v>3675</v>
          </cell>
        </row>
        <row r="11">
          <cell r="A11" t="str">
            <v>1400000US04019004419</v>
          </cell>
          <cell r="B11" t="str">
            <v>Census Tract 44.19, Pima County, Arizona</v>
          </cell>
          <cell r="C11">
            <v>6519</v>
          </cell>
        </row>
        <row r="12">
          <cell r="A12" t="str">
            <v>1400000US04019004423</v>
          </cell>
          <cell r="B12" t="str">
            <v>Census Tract 44.23, Pima County, Arizona</v>
          </cell>
          <cell r="C12">
            <v>4152</v>
          </cell>
        </row>
        <row r="13">
          <cell r="A13" t="str">
            <v>1400000US04019004424</v>
          </cell>
          <cell r="B13" t="str">
            <v>Census Tract 44.24, Pima County, Arizona</v>
          </cell>
          <cell r="C13">
            <v>3655</v>
          </cell>
        </row>
        <row r="14">
          <cell r="A14" t="str">
            <v>1400000US04019004425</v>
          </cell>
          <cell r="B14" t="str">
            <v>Census Tract 44.25, Pima County, Arizona</v>
          </cell>
          <cell r="C14">
            <v>5475</v>
          </cell>
        </row>
        <row r="15">
          <cell r="A15" t="str">
            <v>1400000US04019004430</v>
          </cell>
          <cell r="B15" t="str">
            <v>Census Tract 44.30, Pima County, Arizona</v>
          </cell>
          <cell r="C15">
            <v>3559</v>
          </cell>
        </row>
        <row r="16">
          <cell r="A16" t="str">
            <v>1400000US04019004431</v>
          </cell>
          <cell r="B16" t="str">
            <v>Census Tract 44.31, Pima County, Arizona</v>
          </cell>
          <cell r="C16">
            <v>6296</v>
          </cell>
        </row>
        <row r="17">
          <cell r="A17" t="str">
            <v>1400000US04019004434</v>
          </cell>
          <cell r="B17" t="str">
            <v>Census Tract 44.34, Pima County, Arizona</v>
          </cell>
          <cell r="C17">
            <v>3233</v>
          </cell>
        </row>
        <row r="18">
          <cell r="A18" t="str">
            <v>1400000US04019004435</v>
          </cell>
          <cell r="B18" t="str">
            <v>Census Tract 44.35, Pima County, Arizona</v>
          </cell>
          <cell r="C18">
            <v>3637</v>
          </cell>
        </row>
        <row r="19">
          <cell r="A19" t="str">
            <v>1400000US04019004648</v>
          </cell>
          <cell r="B19" t="str">
            <v>Census Tract 46.48, Pima County, Arizona</v>
          </cell>
          <cell r="C19">
            <v>5703</v>
          </cell>
        </row>
        <row r="20">
          <cell r="A20" t="str">
            <v>1400000US04019941000</v>
          </cell>
          <cell r="B20" t="str">
            <v>Census Tract 9410, Pima County, Arizona</v>
          </cell>
          <cell r="C20">
            <v>4287</v>
          </cell>
        </row>
        <row r="21">
          <cell r="A21" t="str">
            <v>1400000US04021000802</v>
          </cell>
          <cell r="B21" t="str">
            <v>Census Tract 8.02, Pinal County, Arizona</v>
          </cell>
          <cell r="C21">
            <v>6514</v>
          </cell>
        </row>
        <row r="22">
          <cell r="A22" t="str">
            <v>1400000US04021000804</v>
          </cell>
          <cell r="B22" t="str">
            <v>Census Tract 8.04, Pinal County, Arizona</v>
          </cell>
          <cell r="C22">
            <v>2120</v>
          </cell>
        </row>
        <row r="23">
          <cell r="A23" t="str">
            <v>1400000US04021000806</v>
          </cell>
          <cell r="B23" t="str">
            <v>Census Tract 8.06, Pinal County, Arizona</v>
          </cell>
          <cell r="C23">
            <v>6851</v>
          </cell>
        </row>
        <row r="24">
          <cell r="A24" t="str">
            <v>1400000US04021000807</v>
          </cell>
          <cell r="B24" t="str">
            <v>Census Tract 8.07, Pinal County, Arizona</v>
          </cell>
          <cell r="C24">
            <v>4089</v>
          </cell>
        </row>
        <row r="25">
          <cell r="A25" t="str">
            <v>1400000US04021000808</v>
          </cell>
          <cell r="B25" t="str">
            <v>Census Tract 8.08, Pinal County, Arizona</v>
          </cell>
          <cell r="C25">
            <v>6807</v>
          </cell>
        </row>
        <row r="26">
          <cell r="A26" t="str">
            <v>1400000US04021000902</v>
          </cell>
          <cell r="B26" t="str">
            <v>Census Tract 9.02, Pinal County, Arizona</v>
          </cell>
          <cell r="C26">
            <v>2711</v>
          </cell>
        </row>
        <row r="27">
          <cell r="A27" t="str">
            <v>1400000US04021000903</v>
          </cell>
          <cell r="B27" t="str">
            <v>Census Tract 9.03, Pinal County, Arizona</v>
          </cell>
          <cell r="C27">
            <v>5212</v>
          </cell>
        </row>
        <row r="28">
          <cell r="A28" t="str">
            <v>1400000US04021000904</v>
          </cell>
          <cell r="B28" t="str">
            <v>Census Tract 9.04, Pinal County, Arizona</v>
          </cell>
          <cell r="C28">
            <v>1220</v>
          </cell>
        </row>
        <row r="29">
          <cell r="A29" t="str">
            <v>1400000US04021001000</v>
          </cell>
          <cell r="B29" t="str">
            <v>Census Tract 10, Pinal County, Arizona</v>
          </cell>
          <cell r="C29">
            <v>4268</v>
          </cell>
        </row>
        <row r="30">
          <cell r="A30" t="str">
            <v>1400000US04021001100</v>
          </cell>
          <cell r="B30" t="str">
            <v>Census Tract 11, Pinal County, Arizona</v>
          </cell>
          <cell r="C30">
            <v>8745</v>
          </cell>
        </row>
        <row r="31">
          <cell r="A31" t="str">
            <v>1400000US04021001200</v>
          </cell>
          <cell r="B31" t="str">
            <v>Census Tract 12, Pinal County, Arizona</v>
          </cell>
          <cell r="C31">
            <v>5548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1659</v>
          </cell>
        </row>
        <row r="33">
          <cell r="A33" t="str">
            <v>1400000US04021001305</v>
          </cell>
          <cell r="B33" t="str">
            <v>Census Tract 13.05, Pinal County, Arizona</v>
          </cell>
          <cell r="C33">
            <v>7126</v>
          </cell>
        </row>
        <row r="34">
          <cell r="A34" t="str">
            <v>1400000US04021001306</v>
          </cell>
          <cell r="B34" t="str">
            <v>Census Tract 13.06, Pinal County, Arizona</v>
          </cell>
          <cell r="C34">
            <v>5987</v>
          </cell>
        </row>
        <row r="35">
          <cell r="A35" t="str">
            <v>1400000US04021001307</v>
          </cell>
          <cell r="B35" t="str">
            <v>Census Tract 13.07, Pinal County, Arizona</v>
          </cell>
          <cell r="C35">
            <v>4565</v>
          </cell>
        </row>
        <row r="36">
          <cell r="A36" t="str">
            <v>1400000US04021001308</v>
          </cell>
          <cell r="B36" t="str">
            <v>Census Tract 13.08, Pinal County, Arizona</v>
          </cell>
          <cell r="C36">
            <v>2437</v>
          </cell>
        </row>
        <row r="37">
          <cell r="A37" t="str">
            <v>1400000US04021001309</v>
          </cell>
          <cell r="B37" t="str">
            <v>Census Tract 13.09, Pinal County, Arizona</v>
          </cell>
          <cell r="C37">
            <v>6187</v>
          </cell>
        </row>
        <row r="38">
          <cell r="A38" t="str">
            <v>1400000US04021001310</v>
          </cell>
          <cell r="B38" t="str">
            <v>Census Tract 13.10, Pinal County, Arizona</v>
          </cell>
          <cell r="C38">
            <v>4567</v>
          </cell>
        </row>
        <row r="39">
          <cell r="A39" t="str">
            <v>1400000US04021001403</v>
          </cell>
          <cell r="B39" t="str">
            <v>Census Tract 14.03, Pinal County, Arizona</v>
          </cell>
          <cell r="C39">
            <v>5999</v>
          </cell>
        </row>
        <row r="40">
          <cell r="A40" t="str">
            <v>1400000US04021001404</v>
          </cell>
          <cell r="B40" t="str">
            <v>Census Tract 14.04, Pinal County, Arizona</v>
          </cell>
          <cell r="C40">
            <v>3829</v>
          </cell>
        </row>
        <row r="41">
          <cell r="A41" t="str">
            <v>1400000US04021001405</v>
          </cell>
          <cell r="B41" t="str">
            <v>Census Tract 14.05, Pinal County, Arizona</v>
          </cell>
          <cell r="C41">
            <v>4728</v>
          </cell>
        </row>
        <row r="42">
          <cell r="A42" t="str">
            <v>1400000US04021001406</v>
          </cell>
          <cell r="B42" t="str">
            <v>Census Tract 14.06, Pinal County, Arizona</v>
          </cell>
          <cell r="C42">
            <v>5558</v>
          </cell>
        </row>
        <row r="43">
          <cell r="A43" t="str">
            <v>1400000US04021001407</v>
          </cell>
          <cell r="B43" t="str">
            <v>Census Tract 14.07, Pinal County, Arizona</v>
          </cell>
          <cell r="C43">
            <v>2354</v>
          </cell>
        </row>
        <row r="44">
          <cell r="A44" t="str">
            <v>1400000US04021001408</v>
          </cell>
          <cell r="B44" t="str">
            <v>Census Tract 14.08, Pinal County, Arizona</v>
          </cell>
          <cell r="C44">
            <v>2430</v>
          </cell>
        </row>
        <row r="45">
          <cell r="A45" t="str">
            <v>1400000US04021001500</v>
          </cell>
          <cell r="B45" t="str">
            <v>Census Tract 15, Pinal County, Arizona</v>
          </cell>
          <cell r="C45">
            <v>4100</v>
          </cell>
        </row>
        <row r="46">
          <cell r="A46" t="str">
            <v>1400000US04021001600</v>
          </cell>
          <cell r="B46" t="str">
            <v>Census Tract 16, Pinal County, Arizona</v>
          </cell>
          <cell r="C46">
            <v>6752</v>
          </cell>
        </row>
        <row r="47">
          <cell r="A47" t="str">
            <v>1400000US04021001701</v>
          </cell>
          <cell r="B47" t="str">
            <v>Census Tract 17.01, Pinal County, Arizona</v>
          </cell>
          <cell r="C47">
            <v>1067</v>
          </cell>
        </row>
        <row r="48">
          <cell r="A48" t="str">
            <v>1400000US04021001704</v>
          </cell>
          <cell r="B48" t="str">
            <v>Census Tract 17.04, Pinal County, Arizona</v>
          </cell>
          <cell r="C48">
            <v>6426</v>
          </cell>
        </row>
        <row r="49">
          <cell r="A49" t="str">
            <v>1400000US04021001705</v>
          </cell>
          <cell r="B49" t="str">
            <v>Census Tract 17.05, Pinal County, Arizona</v>
          </cell>
          <cell r="C49">
            <v>8590</v>
          </cell>
        </row>
        <row r="50">
          <cell r="A50" t="str">
            <v>1400000US04021001706</v>
          </cell>
          <cell r="B50" t="str">
            <v>Census Tract 17.06, Pinal County, Arizona</v>
          </cell>
          <cell r="C50">
            <v>4675</v>
          </cell>
        </row>
        <row r="51">
          <cell r="A51" t="str">
            <v>1400000US04021001707</v>
          </cell>
          <cell r="B51" t="str">
            <v>Census Tract 17.07, Pinal County, Arizona</v>
          </cell>
          <cell r="C51">
            <v>6463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4605</v>
          </cell>
        </row>
        <row r="53">
          <cell r="A53" t="str">
            <v>1400000US04021001712</v>
          </cell>
          <cell r="B53" t="str">
            <v>Census Tract 17.12, Pinal County, Arizona</v>
          </cell>
          <cell r="C53">
            <v>3695</v>
          </cell>
        </row>
        <row r="54">
          <cell r="A54" t="str">
            <v>1400000US04021001713</v>
          </cell>
          <cell r="B54" t="str">
            <v>Census Tract 17.13, Pinal County, Arizona</v>
          </cell>
          <cell r="C54">
            <v>2220</v>
          </cell>
        </row>
        <row r="55">
          <cell r="A55" t="str">
            <v>1400000US04021001714</v>
          </cell>
          <cell r="B55" t="str">
            <v>Census Tract 17.14, Pinal County, Arizona</v>
          </cell>
          <cell r="C55">
            <v>3652</v>
          </cell>
        </row>
        <row r="56">
          <cell r="A56" t="str">
            <v>1400000US04021001715</v>
          </cell>
          <cell r="B56" t="str">
            <v>Census Tract 17.15, Pinal County, Arizona</v>
          </cell>
          <cell r="C56">
            <v>3850</v>
          </cell>
        </row>
        <row r="57">
          <cell r="A57" t="str">
            <v>1400000US04021001716</v>
          </cell>
          <cell r="B57" t="str">
            <v>Census Tract 17.16, Pinal County, Arizona</v>
          </cell>
          <cell r="C57">
            <v>4423</v>
          </cell>
        </row>
        <row r="58">
          <cell r="A58" t="str">
            <v>1400000US04021001717</v>
          </cell>
          <cell r="B58" t="str">
            <v>Census Tract 17.17, Pinal County, Arizona</v>
          </cell>
          <cell r="C58">
            <v>1776</v>
          </cell>
        </row>
        <row r="59">
          <cell r="A59" t="str">
            <v>1400000US04021001900</v>
          </cell>
          <cell r="B59" t="str">
            <v>Census Tract 19, Pinal County, Arizona</v>
          </cell>
          <cell r="C59">
            <v>2674</v>
          </cell>
        </row>
        <row r="60">
          <cell r="A60" t="str">
            <v>1400000US04021002001</v>
          </cell>
          <cell r="B60" t="str">
            <v>Census Tract 20.01, Pinal County, Arizona</v>
          </cell>
          <cell r="C60">
            <v>4798</v>
          </cell>
        </row>
        <row r="61">
          <cell r="A61" t="str">
            <v>1400000US04021002004</v>
          </cell>
          <cell r="B61" t="str">
            <v>Census Tract 20.04, Pinal County, Arizona</v>
          </cell>
          <cell r="C61">
            <v>4200</v>
          </cell>
        </row>
        <row r="62">
          <cell r="A62" t="str">
            <v>1400000US04021002005</v>
          </cell>
          <cell r="B62" t="str">
            <v>Census Tract 20.05, Pinal County, Arizona</v>
          </cell>
          <cell r="C62">
            <v>9031</v>
          </cell>
        </row>
        <row r="63">
          <cell r="A63" t="str">
            <v>1400000US04021002104</v>
          </cell>
          <cell r="B63" t="str">
            <v>Census Tract 21.04, Pinal County, Arizona</v>
          </cell>
          <cell r="C63">
            <v>3573</v>
          </cell>
        </row>
        <row r="64">
          <cell r="A64" t="str">
            <v>1400000US04021002105</v>
          </cell>
          <cell r="B64" t="str">
            <v>Census Tract 21.05, Pinal County, Arizona</v>
          </cell>
          <cell r="C64">
            <v>6062</v>
          </cell>
        </row>
        <row r="65">
          <cell r="A65" t="str">
            <v>1400000US04021002106</v>
          </cell>
          <cell r="B65" t="str">
            <v>Census Tract 21.06, Pinal County, Arizona</v>
          </cell>
          <cell r="C65">
            <v>2037</v>
          </cell>
        </row>
        <row r="66">
          <cell r="A66" t="str">
            <v>1400000US04021002107</v>
          </cell>
          <cell r="B66" t="str">
            <v>Census Tract 21.07, Pinal County, Arizona</v>
          </cell>
          <cell r="C66">
            <v>5126</v>
          </cell>
        </row>
        <row r="67">
          <cell r="A67" t="str">
            <v>1400000US04021941401</v>
          </cell>
          <cell r="B67" t="str">
            <v>Census Tract 9414.01, Pinal County, Arizona</v>
          </cell>
          <cell r="C67">
            <v>6196</v>
          </cell>
        </row>
        <row r="68">
          <cell r="A68" t="str">
            <v>1400000US04021941402</v>
          </cell>
          <cell r="B68" t="str">
            <v>Census Tract 9414.02, Pinal County, Arizona</v>
          </cell>
          <cell r="C68">
            <v>2557</v>
          </cell>
        </row>
      </sheetData>
      <sheetData sheetId="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ST5Y2021.S1901-Data"/>
      <sheetName val="Sheet1"/>
    </sheetNames>
    <sheetDataSet>
      <sheetData sheetId="0" refreshError="1"/>
      <sheetData sheetId="1">
        <row r="1">
          <cell r="A1" t="str">
            <v>GEO_ID</v>
          </cell>
          <cell r="B1" t="str">
            <v>NAME</v>
          </cell>
          <cell r="C1" t="str">
            <v>S1901_C01_001E</v>
          </cell>
        </row>
        <row r="2">
          <cell r="A2" t="str">
            <v>1400000US04013723304</v>
          </cell>
          <cell r="B2" t="str">
            <v>Census Tract 7233.04, Maricopa County, Arizona</v>
          </cell>
          <cell r="C2">
            <v>2188</v>
          </cell>
        </row>
        <row r="3">
          <cell r="A3" t="str">
            <v>1400000US04013941000</v>
          </cell>
          <cell r="B3" t="str">
            <v>Census Tract 9410, Maricopa County, Arizona</v>
          </cell>
          <cell r="C3">
            <v>719</v>
          </cell>
        </row>
        <row r="4">
          <cell r="A4" t="str">
            <v>1400000US04019004313</v>
          </cell>
          <cell r="B4" t="str">
            <v>Census Tract 43.13, Pima County, Arizona</v>
          </cell>
          <cell r="C4">
            <v>1804</v>
          </cell>
        </row>
        <row r="5">
          <cell r="A5" t="str">
            <v>1400000US04019004316</v>
          </cell>
          <cell r="B5" t="str">
            <v>Census Tract 43.16, Pima County, Arizona</v>
          </cell>
          <cell r="C5">
            <v>1164</v>
          </cell>
        </row>
        <row r="6">
          <cell r="A6" t="str">
            <v>1400000US04019004320</v>
          </cell>
          <cell r="B6" t="str">
            <v>Census Tract 43.20, Pima County, Arizona</v>
          </cell>
          <cell r="C6">
            <v>965</v>
          </cell>
        </row>
        <row r="7">
          <cell r="A7" t="str">
            <v>1400000US04019004333</v>
          </cell>
          <cell r="B7" t="str">
            <v>Census Tract 43.33, Pima County, Arizona</v>
          </cell>
          <cell r="C7">
            <v>1143</v>
          </cell>
        </row>
        <row r="8">
          <cell r="A8" t="str">
            <v>1400000US04019004339</v>
          </cell>
          <cell r="B8" t="str">
            <v>Census Tract 43.39, Pima County, Arizona</v>
          </cell>
          <cell r="C8">
            <v>2178</v>
          </cell>
        </row>
        <row r="9">
          <cell r="A9" t="str">
            <v>1400000US04019004340</v>
          </cell>
          <cell r="B9" t="str">
            <v>Census Tract 43.40, Pima County, Arizona</v>
          </cell>
          <cell r="C9">
            <v>1748</v>
          </cell>
        </row>
        <row r="10">
          <cell r="A10" t="str">
            <v>1400000US04019004404</v>
          </cell>
          <cell r="B10" t="str">
            <v>Census Tract 44.04, Pima County, Arizona</v>
          </cell>
          <cell r="C10">
            <v>1881</v>
          </cell>
        </row>
        <row r="11">
          <cell r="A11" t="str">
            <v>1400000US04019004419</v>
          </cell>
          <cell r="B11" t="str">
            <v>Census Tract 44.19, Pima County, Arizona</v>
          </cell>
          <cell r="C11">
            <v>2302</v>
          </cell>
        </row>
        <row r="12">
          <cell r="A12" t="str">
            <v>1400000US04019004423</v>
          </cell>
          <cell r="B12" t="str">
            <v>Census Tract 44.23, Pima County, Arizona</v>
          </cell>
          <cell r="C12">
            <v>1628</v>
          </cell>
        </row>
        <row r="13">
          <cell r="A13" t="str">
            <v>1400000US04019004424</v>
          </cell>
          <cell r="B13" t="str">
            <v>Census Tract 44.24, Pima County, Arizona</v>
          </cell>
          <cell r="C13">
            <v>1430</v>
          </cell>
        </row>
        <row r="14">
          <cell r="A14" t="str">
            <v>1400000US04019004425</v>
          </cell>
          <cell r="B14" t="str">
            <v>Census Tract 44.25, Pima County, Arizona</v>
          </cell>
          <cell r="C14">
            <v>2243</v>
          </cell>
        </row>
        <row r="15">
          <cell r="A15" t="str">
            <v>1400000US04019004430</v>
          </cell>
          <cell r="B15" t="str">
            <v>Census Tract 44.30, Pima County, Arizona</v>
          </cell>
          <cell r="C15">
            <v>919</v>
          </cell>
        </row>
        <row r="16">
          <cell r="A16" t="str">
            <v>1400000US04019004431</v>
          </cell>
          <cell r="B16" t="str">
            <v>Census Tract 44.31, Pima County, Arizona</v>
          </cell>
          <cell r="C16">
            <v>2138</v>
          </cell>
        </row>
        <row r="17">
          <cell r="A17" t="str">
            <v>1400000US04019004434</v>
          </cell>
          <cell r="B17" t="str">
            <v>Census Tract 44.34, Pima County, Arizona</v>
          </cell>
          <cell r="C17">
            <v>1176</v>
          </cell>
        </row>
        <row r="18">
          <cell r="A18" t="str">
            <v>1400000US04019004435</v>
          </cell>
          <cell r="B18" t="str">
            <v>Census Tract 44.35, Pima County, Arizona</v>
          </cell>
          <cell r="C18">
            <v>1459</v>
          </cell>
        </row>
        <row r="19">
          <cell r="A19" t="str">
            <v>1400000US04019004648</v>
          </cell>
          <cell r="B19" t="str">
            <v>Census Tract 46.48, Pima County, Arizona</v>
          </cell>
          <cell r="C19">
            <v>2475</v>
          </cell>
        </row>
        <row r="20">
          <cell r="A20" t="str">
            <v>1400000US04019941000</v>
          </cell>
          <cell r="B20" t="str">
            <v>Census Tract 9410, Pima County, Arizona</v>
          </cell>
          <cell r="C20">
            <v>1021</v>
          </cell>
        </row>
        <row r="21">
          <cell r="A21" t="str">
            <v>1400000US04021000802</v>
          </cell>
          <cell r="B21" t="str">
            <v>Census Tract 8.02, Pinal County, Arizona</v>
          </cell>
          <cell r="C21">
            <v>2349</v>
          </cell>
        </row>
        <row r="22">
          <cell r="A22" t="str">
            <v>1400000US04021000804</v>
          </cell>
          <cell r="B22" t="str">
            <v>Census Tract 8.04, Pinal County, Arizona</v>
          </cell>
          <cell r="C22">
            <v>1005</v>
          </cell>
        </row>
        <row r="23">
          <cell r="A23" t="str">
            <v>1400000US04021000806</v>
          </cell>
          <cell r="B23" t="str">
            <v>Census Tract 8.06, Pinal County, Arizona</v>
          </cell>
          <cell r="C23">
            <v>2037</v>
          </cell>
        </row>
        <row r="24">
          <cell r="A24" t="str">
            <v>1400000US04021000807</v>
          </cell>
          <cell r="B24" t="str">
            <v>Census Tract 8.07, Pinal County, Arizona</v>
          </cell>
          <cell r="C24">
            <v>60</v>
          </cell>
        </row>
        <row r="25">
          <cell r="A25" t="str">
            <v>1400000US04021000808</v>
          </cell>
          <cell r="B25" t="str">
            <v>Census Tract 8.08, Pinal County, Arizona</v>
          </cell>
          <cell r="C25">
            <v>269</v>
          </cell>
        </row>
        <row r="26">
          <cell r="A26" t="str">
            <v>1400000US04021000902</v>
          </cell>
          <cell r="B26" t="str">
            <v>Census Tract 9.02, Pinal County, Arizona</v>
          </cell>
          <cell r="C26">
            <v>1069</v>
          </cell>
        </row>
        <row r="27">
          <cell r="A27" t="str">
            <v>1400000US04021000903</v>
          </cell>
          <cell r="B27" t="str">
            <v>Census Tract 9.03, Pinal County, Arizona</v>
          </cell>
          <cell r="C27">
            <v>0</v>
          </cell>
        </row>
        <row r="28">
          <cell r="A28" t="str">
            <v>1400000US04021000904</v>
          </cell>
          <cell r="B28" t="str">
            <v>Census Tract 9.04, Pinal County, Arizona</v>
          </cell>
          <cell r="C28">
            <v>427</v>
          </cell>
        </row>
        <row r="29">
          <cell r="A29" t="str">
            <v>1400000US04021001000</v>
          </cell>
          <cell r="B29" t="str">
            <v>Census Tract 10, Pinal County, Arizona</v>
          </cell>
          <cell r="C29">
            <v>1455</v>
          </cell>
        </row>
        <row r="30">
          <cell r="A30" t="str">
            <v>1400000US04021001100</v>
          </cell>
          <cell r="B30" t="str">
            <v>Census Tract 11, Pinal County, Arizona</v>
          </cell>
          <cell r="C30">
            <v>2486</v>
          </cell>
        </row>
        <row r="31">
          <cell r="A31" t="str">
            <v>1400000US04021001200</v>
          </cell>
          <cell r="B31" t="str">
            <v>Census Tract 12, Pinal County, Arizona</v>
          </cell>
          <cell r="C31">
            <v>1476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586</v>
          </cell>
        </row>
        <row r="33">
          <cell r="A33" t="str">
            <v>1400000US04021001305</v>
          </cell>
          <cell r="B33" t="str">
            <v>Census Tract 13.05, Pinal County, Arizona</v>
          </cell>
          <cell r="C33">
            <v>2249</v>
          </cell>
        </row>
        <row r="34">
          <cell r="A34" t="str">
            <v>1400000US04021001306</v>
          </cell>
          <cell r="B34" t="str">
            <v>Census Tract 13.06, Pinal County, Arizona</v>
          </cell>
          <cell r="C34">
            <v>2031</v>
          </cell>
        </row>
        <row r="35">
          <cell r="A35" t="str">
            <v>1400000US04021001307</v>
          </cell>
          <cell r="B35" t="str">
            <v>Census Tract 13.07, Pinal County, Arizona</v>
          </cell>
          <cell r="C35">
            <v>1962</v>
          </cell>
        </row>
        <row r="36">
          <cell r="A36" t="str">
            <v>1400000US04021001308</v>
          </cell>
          <cell r="B36" t="str">
            <v>Census Tract 13.08, Pinal County, Arizona</v>
          </cell>
          <cell r="C36">
            <v>656</v>
          </cell>
        </row>
        <row r="37">
          <cell r="A37" t="str">
            <v>1400000US04021001309</v>
          </cell>
          <cell r="B37" t="str">
            <v>Census Tract 13.09, Pinal County, Arizona</v>
          </cell>
          <cell r="C37">
            <v>1883</v>
          </cell>
        </row>
        <row r="38">
          <cell r="A38" t="str">
            <v>1400000US04021001310</v>
          </cell>
          <cell r="B38" t="str">
            <v>Census Tract 13.10, Pinal County, Arizona</v>
          </cell>
          <cell r="C38">
            <v>1267</v>
          </cell>
        </row>
        <row r="39">
          <cell r="A39" t="str">
            <v>1400000US04021001403</v>
          </cell>
          <cell r="B39" t="str">
            <v>Census Tract 14.03, Pinal County, Arizona</v>
          </cell>
          <cell r="C39">
            <v>1930</v>
          </cell>
        </row>
        <row r="40">
          <cell r="A40" t="str">
            <v>1400000US04021001404</v>
          </cell>
          <cell r="B40" t="str">
            <v>Census Tract 14.04, Pinal County, Arizona</v>
          </cell>
          <cell r="C40">
            <v>1171</v>
          </cell>
        </row>
        <row r="41">
          <cell r="A41" t="str">
            <v>1400000US04021001405</v>
          </cell>
          <cell r="B41" t="str">
            <v>Census Tract 14.05, Pinal County, Arizona</v>
          </cell>
          <cell r="C41">
            <v>1743</v>
          </cell>
        </row>
        <row r="42">
          <cell r="A42" t="str">
            <v>1400000US04021001406</v>
          </cell>
          <cell r="B42" t="str">
            <v>Census Tract 14.06, Pinal County, Arizona</v>
          </cell>
          <cell r="C42">
            <v>1699</v>
          </cell>
        </row>
        <row r="43">
          <cell r="A43" t="str">
            <v>1400000US04021001407</v>
          </cell>
          <cell r="B43" t="str">
            <v>Census Tract 14.07, Pinal County, Arizona</v>
          </cell>
          <cell r="C43">
            <v>781</v>
          </cell>
        </row>
        <row r="44">
          <cell r="A44" t="str">
            <v>1400000US04021001408</v>
          </cell>
          <cell r="B44" t="str">
            <v>Census Tract 14.08, Pinal County, Arizona</v>
          </cell>
          <cell r="C44">
            <v>1099</v>
          </cell>
        </row>
        <row r="45">
          <cell r="A45" t="str">
            <v>1400000US04021001500</v>
          </cell>
          <cell r="B45" t="str">
            <v>Census Tract 15, Pinal County, Arizona</v>
          </cell>
          <cell r="C45">
            <v>1262</v>
          </cell>
        </row>
        <row r="46">
          <cell r="A46" t="str">
            <v>1400000US04021001600</v>
          </cell>
          <cell r="B46" t="str">
            <v>Census Tract 16, Pinal County, Arizona</v>
          </cell>
          <cell r="C46">
            <v>2021</v>
          </cell>
        </row>
        <row r="47">
          <cell r="A47" t="str">
            <v>1400000US04021001701</v>
          </cell>
          <cell r="B47" t="str">
            <v>Census Tract 17.01, Pinal County, Arizona</v>
          </cell>
          <cell r="C47">
            <v>454</v>
          </cell>
        </row>
        <row r="48">
          <cell r="A48" t="str">
            <v>1400000US04021001704</v>
          </cell>
          <cell r="B48" t="str">
            <v>Census Tract 17.04, Pinal County, Arizona</v>
          </cell>
          <cell r="C48">
            <v>2226</v>
          </cell>
        </row>
        <row r="49">
          <cell r="A49" t="str">
            <v>1400000US04021001705</v>
          </cell>
          <cell r="B49" t="str">
            <v>Census Tract 17.05, Pinal County, Arizona</v>
          </cell>
          <cell r="C49">
            <v>2847</v>
          </cell>
        </row>
        <row r="50">
          <cell r="A50" t="str">
            <v>1400000US04021001706</v>
          </cell>
          <cell r="B50" t="str">
            <v>Census Tract 17.06, Pinal County, Arizona</v>
          </cell>
          <cell r="C50">
            <v>1645</v>
          </cell>
        </row>
        <row r="51">
          <cell r="A51" t="str">
            <v>1400000US04021001707</v>
          </cell>
          <cell r="B51" t="str">
            <v>Census Tract 17.07, Pinal County, Arizona</v>
          </cell>
          <cell r="C51">
            <v>1784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2000</v>
          </cell>
        </row>
        <row r="53">
          <cell r="A53" t="str">
            <v>1400000US04021001712</v>
          </cell>
          <cell r="B53" t="str">
            <v>Census Tract 17.12, Pinal County, Arizona</v>
          </cell>
          <cell r="C53">
            <v>1442</v>
          </cell>
        </row>
        <row r="54">
          <cell r="A54" t="str">
            <v>1400000US04021001713</v>
          </cell>
          <cell r="B54" t="str">
            <v>Census Tract 17.13, Pinal County, Arizona</v>
          </cell>
          <cell r="C54">
            <v>938</v>
          </cell>
        </row>
        <row r="55">
          <cell r="A55" t="str">
            <v>1400000US04021001714</v>
          </cell>
          <cell r="B55" t="str">
            <v>Census Tract 17.14, Pinal County, Arizona</v>
          </cell>
          <cell r="C55">
            <v>1235</v>
          </cell>
        </row>
        <row r="56">
          <cell r="A56" t="str">
            <v>1400000US04021001715</v>
          </cell>
          <cell r="B56" t="str">
            <v>Census Tract 17.15, Pinal County, Arizona</v>
          </cell>
          <cell r="C56">
            <v>1572</v>
          </cell>
        </row>
        <row r="57">
          <cell r="A57" t="str">
            <v>1400000US04021001716</v>
          </cell>
          <cell r="B57" t="str">
            <v>Census Tract 17.16, Pinal County, Arizona</v>
          </cell>
          <cell r="C57">
            <v>1560</v>
          </cell>
        </row>
        <row r="58">
          <cell r="A58" t="str">
            <v>1400000US04021001717</v>
          </cell>
          <cell r="B58" t="str">
            <v>Census Tract 17.17, Pinal County, Arizona</v>
          </cell>
          <cell r="C58">
            <v>1033</v>
          </cell>
        </row>
        <row r="59">
          <cell r="A59" t="str">
            <v>1400000US04021001900</v>
          </cell>
          <cell r="B59" t="str">
            <v>Census Tract 19, Pinal County, Arizona</v>
          </cell>
          <cell r="C59">
            <v>735</v>
          </cell>
        </row>
        <row r="60">
          <cell r="A60" t="str">
            <v>1400000US04021002001</v>
          </cell>
          <cell r="B60" t="str">
            <v>Census Tract 20.01, Pinal County, Arizona</v>
          </cell>
          <cell r="C60">
            <v>1418</v>
          </cell>
        </row>
        <row r="61">
          <cell r="A61" t="str">
            <v>1400000US04021002004</v>
          </cell>
          <cell r="B61" t="str">
            <v>Census Tract 20.04, Pinal County, Arizona</v>
          </cell>
          <cell r="C61">
            <v>1105</v>
          </cell>
        </row>
        <row r="62">
          <cell r="A62" t="str">
            <v>1400000US04021002005</v>
          </cell>
          <cell r="B62" t="str">
            <v>Census Tract 20.05, Pinal County, Arizona</v>
          </cell>
          <cell r="C62">
            <v>138</v>
          </cell>
        </row>
        <row r="63">
          <cell r="A63" t="str">
            <v>1400000US04021002104</v>
          </cell>
          <cell r="B63" t="str">
            <v>Census Tract 21.04, Pinal County, Arizona</v>
          </cell>
          <cell r="C63">
            <v>1676</v>
          </cell>
        </row>
        <row r="64">
          <cell r="A64" t="str">
            <v>1400000US04021002105</v>
          </cell>
          <cell r="B64" t="str">
            <v>Census Tract 21.05, Pinal County, Arizona</v>
          </cell>
          <cell r="C64">
            <v>2013</v>
          </cell>
        </row>
        <row r="65">
          <cell r="A65" t="str">
            <v>1400000US04021002106</v>
          </cell>
          <cell r="B65" t="str">
            <v>Census Tract 21.06, Pinal County, Arizona</v>
          </cell>
          <cell r="C65">
            <v>559</v>
          </cell>
        </row>
        <row r="66">
          <cell r="A66" t="str">
            <v>1400000US04021002107</v>
          </cell>
          <cell r="B66" t="str">
            <v>Census Tract 21.07, Pinal County, Arizona</v>
          </cell>
          <cell r="C66">
            <v>1391</v>
          </cell>
        </row>
        <row r="67">
          <cell r="A67" t="str">
            <v>1400000US04021941401</v>
          </cell>
          <cell r="B67" t="str">
            <v>Census Tract 9414.01, Pinal County, Arizona</v>
          </cell>
          <cell r="C67">
            <v>1878</v>
          </cell>
        </row>
        <row r="68">
          <cell r="A68" t="str">
            <v>1400000US04021941402</v>
          </cell>
          <cell r="B68" t="str">
            <v>Census Tract 9414.02, Pinal County, Arizona</v>
          </cell>
          <cell r="C68">
            <v>713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21.B19301-Data"/>
      <sheetName val="Sheet1"/>
      <sheetName val="ACSDT5Y2020.B19301-Data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B19301_001E</v>
          </cell>
          <cell r="D1" t="str">
            <v>B19301_001M</v>
          </cell>
          <cell r="E1" t="str">
            <v>B19301_001MA</v>
          </cell>
          <cell r="F1" t="str">
            <v>B19301_001EA</v>
          </cell>
        </row>
        <row r="2">
          <cell r="A2" t="str">
            <v>1400000US04013723304</v>
          </cell>
          <cell r="B2" t="str">
            <v>Census Tract 7233.04, Maricopa County, Arizona</v>
          </cell>
          <cell r="C2">
            <v>32460</v>
          </cell>
          <cell r="D2">
            <v>4084</v>
          </cell>
          <cell r="E2" t="str">
            <v>null</v>
          </cell>
          <cell r="F2" t="str">
            <v>null</v>
          </cell>
        </row>
        <row r="3">
          <cell r="A3" t="str">
            <v>1400000US04013941000</v>
          </cell>
          <cell r="B3" t="str">
            <v>Census Tract 9410, Maricopa County, Arizona</v>
          </cell>
          <cell r="C3">
            <v>12080</v>
          </cell>
          <cell r="D3">
            <v>2669</v>
          </cell>
          <cell r="E3" t="str">
            <v>null</v>
          </cell>
          <cell r="F3" t="str">
            <v>null</v>
          </cell>
        </row>
        <row r="4">
          <cell r="A4" t="str">
            <v>1400000US04019004313</v>
          </cell>
          <cell r="B4" t="str">
            <v>Census Tract 43.13, Pima County, Arizona</v>
          </cell>
          <cell r="C4">
            <v>24632</v>
          </cell>
          <cell r="D4">
            <v>3862</v>
          </cell>
          <cell r="E4" t="str">
            <v>null</v>
          </cell>
          <cell r="F4" t="str">
            <v>null</v>
          </cell>
        </row>
        <row r="5">
          <cell r="A5" t="str">
            <v>1400000US04019004316</v>
          </cell>
          <cell r="B5" t="str">
            <v>Census Tract 43.16, Pima County, Arizona</v>
          </cell>
          <cell r="C5">
            <v>25320</v>
          </cell>
          <cell r="D5">
            <v>4077</v>
          </cell>
          <cell r="E5" t="str">
            <v>null</v>
          </cell>
          <cell r="F5" t="str">
            <v>null</v>
          </cell>
        </row>
        <row r="6">
          <cell r="A6" t="str">
            <v>1400000US04019004320</v>
          </cell>
          <cell r="B6" t="str">
            <v>Census Tract 43.20, Pima County, Arizona</v>
          </cell>
          <cell r="C6">
            <v>18415</v>
          </cell>
          <cell r="D6">
            <v>6422</v>
          </cell>
          <cell r="E6" t="str">
            <v>null</v>
          </cell>
          <cell r="F6" t="str">
            <v>null</v>
          </cell>
        </row>
        <row r="7">
          <cell r="A7" t="str">
            <v>1400000US04019004333</v>
          </cell>
          <cell r="B7" t="str">
            <v>Census Tract 43.33, Pima County, Arizona</v>
          </cell>
          <cell r="C7">
            <v>27446</v>
          </cell>
          <cell r="D7">
            <v>5009</v>
          </cell>
          <cell r="E7" t="str">
            <v>null</v>
          </cell>
          <cell r="F7" t="str">
            <v>null</v>
          </cell>
        </row>
        <row r="8">
          <cell r="A8" t="str">
            <v>1400000US04019004339</v>
          </cell>
          <cell r="B8" t="str">
            <v>Census Tract 43.39, Pima County, Arizona</v>
          </cell>
          <cell r="C8">
            <v>29935</v>
          </cell>
          <cell r="D8">
            <v>2663</v>
          </cell>
          <cell r="E8" t="str">
            <v>null</v>
          </cell>
          <cell r="F8" t="str">
            <v>null</v>
          </cell>
        </row>
        <row r="9">
          <cell r="A9" t="str">
            <v>1400000US04019004340</v>
          </cell>
          <cell r="B9" t="str">
            <v>Census Tract 43.40, Pima County, Arizona</v>
          </cell>
          <cell r="C9">
            <v>23645</v>
          </cell>
          <cell r="D9">
            <v>4752</v>
          </cell>
          <cell r="E9" t="str">
            <v>null</v>
          </cell>
          <cell r="F9" t="str">
            <v>null</v>
          </cell>
        </row>
        <row r="10">
          <cell r="A10" t="str">
            <v>1400000US04019004404</v>
          </cell>
          <cell r="B10" t="str">
            <v>Census Tract 44.04, Pima County, Arizona</v>
          </cell>
          <cell r="C10">
            <v>32728</v>
          </cell>
          <cell r="D10">
            <v>5131</v>
          </cell>
          <cell r="E10" t="str">
            <v>null</v>
          </cell>
          <cell r="F10" t="str">
            <v>null</v>
          </cell>
        </row>
        <row r="11">
          <cell r="A11" t="str">
            <v>1400000US04019004419</v>
          </cell>
          <cell r="B11" t="str">
            <v>Census Tract 44.19, Pima County, Arizona</v>
          </cell>
          <cell r="C11">
            <v>26404</v>
          </cell>
          <cell r="D11">
            <v>5101</v>
          </cell>
          <cell r="E11" t="str">
            <v>null</v>
          </cell>
          <cell r="F11" t="str">
            <v>null</v>
          </cell>
        </row>
        <row r="12">
          <cell r="A12" t="str">
            <v>1400000US04019004423</v>
          </cell>
          <cell r="B12" t="str">
            <v>Census Tract 44.23, Pima County, Arizona</v>
          </cell>
          <cell r="C12">
            <v>25946</v>
          </cell>
          <cell r="D12">
            <v>4219</v>
          </cell>
          <cell r="E12" t="str">
            <v>null</v>
          </cell>
          <cell r="F12" t="str">
            <v>null</v>
          </cell>
        </row>
        <row r="13">
          <cell r="A13" t="str">
            <v>1400000US04019004424</v>
          </cell>
          <cell r="B13" t="str">
            <v>Census Tract 44.24, Pima County, Arizona</v>
          </cell>
          <cell r="C13">
            <v>23895</v>
          </cell>
          <cell r="D13">
            <v>3253</v>
          </cell>
          <cell r="E13" t="str">
            <v>null</v>
          </cell>
          <cell r="F13" t="str">
            <v>null</v>
          </cell>
        </row>
        <row r="14">
          <cell r="A14" t="str">
            <v>1400000US04019004425</v>
          </cell>
          <cell r="B14" t="str">
            <v>Census Tract 44.25, Pima County, Arizona</v>
          </cell>
          <cell r="C14">
            <v>25964</v>
          </cell>
          <cell r="D14">
            <v>3789</v>
          </cell>
          <cell r="E14" t="str">
            <v>null</v>
          </cell>
          <cell r="F14" t="str">
            <v>null</v>
          </cell>
        </row>
        <row r="15">
          <cell r="A15" t="str">
            <v>1400000US04019004430</v>
          </cell>
          <cell r="B15" t="str">
            <v>Census Tract 44.30, Pima County, Arizona</v>
          </cell>
          <cell r="C15">
            <v>20056</v>
          </cell>
          <cell r="D15">
            <v>4032</v>
          </cell>
          <cell r="E15" t="str">
            <v>null</v>
          </cell>
          <cell r="F15" t="str">
            <v>null</v>
          </cell>
        </row>
        <row r="16">
          <cell r="A16" t="str">
            <v>1400000US04019004431</v>
          </cell>
          <cell r="B16" t="str">
            <v>Census Tract 44.31, Pima County, Arizona</v>
          </cell>
          <cell r="C16">
            <v>33684</v>
          </cell>
          <cell r="D16">
            <v>5178</v>
          </cell>
          <cell r="E16" t="str">
            <v>null</v>
          </cell>
          <cell r="F16" t="str">
            <v>null</v>
          </cell>
        </row>
        <row r="17">
          <cell r="A17" t="str">
            <v>1400000US04019004434</v>
          </cell>
          <cell r="B17" t="str">
            <v>Census Tract 44.34, Pima County, Arizona</v>
          </cell>
          <cell r="C17">
            <v>26185</v>
          </cell>
          <cell r="D17">
            <v>3827</v>
          </cell>
          <cell r="E17" t="str">
            <v>null</v>
          </cell>
          <cell r="F17" t="str">
            <v>null</v>
          </cell>
        </row>
        <row r="18">
          <cell r="A18" t="str">
            <v>1400000US04019004435</v>
          </cell>
          <cell r="B18" t="str">
            <v>Census Tract 44.35, Pima County, Arizona</v>
          </cell>
          <cell r="C18">
            <v>30540</v>
          </cell>
          <cell r="D18">
            <v>5628</v>
          </cell>
          <cell r="E18" t="str">
            <v>null</v>
          </cell>
          <cell r="F18" t="str">
            <v>null</v>
          </cell>
        </row>
        <row r="19">
          <cell r="A19" t="str">
            <v>1400000US04019004648</v>
          </cell>
          <cell r="B19" t="str">
            <v>Census Tract 46.48, Pima County, Arizona</v>
          </cell>
          <cell r="C19">
            <v>38788</v>
          </cell>
          <cell r="D19">
            <v>5049</v>
          </cell>
          <cell r="E19" t="str">
            <v>null</v>
          </cell>
          <cell r="F19" t="str">
            <v>null</v>
          </cell>
        </row>
        <row r="20">
          <cell r="A20" t="str">
            <v>1400000US04019941000</v>
          </cell>
          <cell r="B20" t="str">
            <v>Census Tract 9410, Pima County, Arizona</v>
          </cell>
          <cell r="C20">
            <v>13448</v>
          </cell>
          <cell r="D20">
            <v>1078</v>
          </cell>
          <cell r="E20" t="str">
            <v>null</v>
          </cell>
          <cell r="F20" t="str">
            <v>null</v>
          </cell>
        </row>
        <row r="21">
          <cell r="A21" t="str">
            <v>1400000US04021000802</v>
          </cell>
          <cell r="B21" t="str">
            <v>Census Tract 8.02, Pinal County, Arizona</v>
          </cell>
          <cell r="C21">
            <v>31668</v>
          </cell>
          <cell r="D21">
            <v>5110</v>
          </cell>
          <cell r="E21" t="str">
            <v>null</v>
          </cell>
          <cell r="F21" t="str">
            <v>null</v>
          </cell>
        </row>
        <row r="22">
          <cell r="A22" t="str">
            <v>1400000US04021000804</v>
          </cell>
          <cell r="B22" t="str">
            <v>Census Tract 8.04, Pinal County, Arizona</v>
          </cell>
          <cell r="C22">
            <v>19944</v>
          </cell>
          <cell r="D22">
            <v>5106</v>
          </cell>
          <cell r="E22" t="str">
            <v>null</v>
          </cell>
          <cell r="F22" t="str">
            <v>null</v>
          </cell>
        </row>
        <row r="23">
          <cell r="A23" t="str">
            <v>1400000US04021000806</v>
          </cell>
          <cell r="B23" t="str">
            <v>Census Tract 8.06, Pinal County, Arizona</v>
          </cell>
          <cell r="C23">
            <v>29252</v>
          </cell>
          <cell r="D23">
            <v>5341</v>
          </cell>
          <cell r="E23" t="str">
            <v>null</v>
          </cell>
          <cell r="F23" t="str">
            <v>null</v>
          </cell>
        </row>
        <row r="24">
          <cell r="A24" t="str">
            <v>1400000US04021000807</v>
          </cell>
          <cell r="B24" t="str">
            <v>Census Tract 8.07, Pinal County, Arizona</v>
          </cell>
          <cell r="C24">
            <v>2048</v>
          </cell>
          <cell r="D24">
            <v>1036</v>
          </cell>
          <cell r="E24" t="str">
            <v>null</v>
          </cell>
          <cell r="F24" t="str">
            <v>null</v>
          </cell>
        </row>
        <row r="25">
          <cell r="A25" t="str">
            <v>1400000US04021000808</v>
          </cell>
          <cell r="B25" t="str">
            <v>Census Tract 8.08, Pinal County, Arizona</v>
          </cell>
          <cell r="C25">
            <v>4417</v>
          </cell>
          <cell r="D25">
            <v>996</v>
          </cell>
          <cell r="E25" t="str">
            <v>null</v>
          </cell>
          <cell r="F25" t="str">
            <v>null</v>
          </cell>
        </row>
        <row r="26">
          <cell r="A26" t="str">
            <v>1400000US04021000902</v>
          </cell>
          <cell r="B26" t="str">
            <v>Census Tract 9.02, Pinal County, Arizona</v>
          </cell>
          <cell r="C26">
            <v>24966</v>
          </cell>
          <cell r="D26">
            <v>4782</v>
          </cell>
          <cell r="E26" t="str">
            <v>null</v>
          </cell>
          <cell r="F26" t="str">
            <v>null</v>
          </cell>
        </row>
        <row r="27">
          <cell r="A27" t="str">
            <v>1400000US04021000903</v>
          </cell>
          <cell r="B27" t="str">
            <v>Census Tract 9.03, Pinal County, Arizona</v>
          </cell>
          <cell r="C27">
            <v>4898</v>
          </cell>
          <cell r="D27">
            <v>1719</v>
          </cell>
          <cell r="E27" t="str">
            <v>null</v>
          </cell>
          <cell r="F27" t="str">
            <v>null</v>
          </cell>
        </row>
        <row r="28">
          <cell r="A28" t="str">
            <v>1400000US04021000904</v>
          </cell>
          <cell r="B28" t="str">
            <v>Census Tract 9.04, Pinal County, Arizona</v>
          </cell>
          <cell r="C28">
            <v>22221</v>
          </cell>
          <cell r="D28">
            <v>3836</v>
          </cell>
          <cell r="E28" t="str">
            <v>null</v>
          </cell>
          <cell r="F28" t="str">
            <v>null</v>
          </cell>
        </row>
        <row r="29">
          <cell r="A29" t="str">
            <v>1400000US04021001000</v>
          </cell>
          <cell r="B29" t="str">
            <v>Census Tract 10, Pinal County, Arizona</v>
          </cell>
          <cell r="C29">
            <v>15787</v>
          </cell>
          <cell r="D29">
            <v>2207</v>
          </cell>
          <cell r="E29" t="str">
            <v>null</v>
          </cell>
          <cell r="F29" t="str">
            <v>null</v>
          </cell>
        </row>
        <row r="30">
          <cell r="A30" t="str">
            <v>1400000US04021001100</v>
          </cell>
          <cell r="B30" t="str">
            <v>Census Tract 11, Pinal County, Arizona</v>
          </cell>
          <cell r="C30">
            <v>27746</v>
          </cell>
          <cell r="D30">
            <v>4451</v>
          </cell>
          <cell r="E30" t="str">
            <v>null</v>
          </cell>
          <cell r="F30" t="str">
            <v>null</v>
          </cell>
        </row>
        <row r="31">
          <cell r="A31" t="str">
            <v>1400000US04021001200</v>
          </cell>
          <cell r="B31" t="str">
            <v>Census Tract 12, Pinal County, Arizona</v>
          </cell>
          <cell r="C31">
            <v>24254</v>
          </cell>
          <cell r="D31">
            <v>3944</v>
          </cell>
          <cell r="E31" t="str">
            <v>null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39204</v>
          </cell>
          <cell r="D32">
            <v>6818</v>
          </cell>
          <cell r="E32" t="str">
            <v>null</v>
          </cell>
          <cell r="F32" t="str">
            <v>null</v>
          </cell>
        </row>
        <row r="33">
          <cell r="A33" t="str">
            <v>1400000US04021001305</v>
          </cell>
          <cell r="B33" t="str">
            <v>Census Tract 13.05, Pinal County, Arizona</v>
          </cell>
          <cell r="C33">
            <v>23011</v>
          </cell>
          <cell r="D33">
            <v>3073</v>
          </cell>
          <cell r="E33" t="str">
            <v>null</v>
          </cell>
          <cell r="F33" t="str">
            <v>null</v>
          </cell>
        </row>
        <row r="34">
          <cell r="A34" t="str">
            <v>1400000US04021001306</v>
          </cell>
          <cell r="B34" t="str">
            <v>Census Tract 13.06, Pinal County, Arizona</v>
          </cell>
          <cell r="C34">
            <v>25300</v>
          </cell>
          <cell r="D34">
            <v>3386</v>
          </cell>
          <cell r="E34" t="str">
            <v>null</v>
          </cell>
          <cell r="F34" t="str">
            <v>null</v>
          </cell>
        </row>
        <row r="35">
          <cell r="A35" t="str">
            <v>1400000US04021001307</v>
          </cell>
          <cell r="B35" t="str">
            <v>Census Tract 13.07, Pinal County, Arizona</v>
          </cell>
          <cell r="C35">
            <v>29516</v>
          </cell>
          <cell r="D35">
            <v>3651</v>
          </cell>
          <cell r="E35" t="str">
            <v>null</v>
          </cell>
          <cell r="F35" t="str">
            <v>null</v>
          </cell>
        </row>
        <row r="36">
          <cell r="A36" t="str">
            <v>1400000US04021001308</v>
          </cell>
          <cell r="B36" t="str">
            <v>Census Tract 13.08, Pinal County, Arizona</v>
          </cell>
          <cell r="C36">
            <v>15664</v>
          </cell>
          <cell r="D36">
            <v>2796</v>
          </cell>
          <cell r="E36" t="str">
            <v>null</v>
          </cell>
          <cell r="F36" t="str">
            <v>null</v>
          </cell>
        </row>
        <row r="37">
          <cell r="A37" t="str">
            <v>1400000US04021001309</v>
          </cell>
          <cell r="B37" t="str">
            <v>Census Tract 13.09, Pinal County, Arizona</v>
          </cell>
          <cell r="C37">
            <v>29412</v>
          </cell>
          <cell r="D37">
            <v>3623</v>
          </cell>
          <cell r="E37" t="str">
            <v>null</v>
          </cell>
          <cell r="F37" t="str">
            <v>null</v>
          </cell>
        </row>
        <row r="38">
          <cell r="A38" t="str">
            <v>1400000US04021001310</v>
          </cell>
          <cell r="B38" t="str">
            <v>Census Tract 13.10, Pinal County, Arizona</v>
          </cell>
          <cell r="C38">
            <v>29571</v>
          </cell>
          <cell r="D38">
            <v>4805</v>
          </cell>
          <cell r="E38" t="str">
            <v>null</v>
          </cell>
          <cell r="F38" t="str">
            <v>null</v>
          </cell>
        </row>
        <row r="39">
          <cell r="A39" t="str">
            <v>1400000US04021001403</v>
          </cell>
          <cell r="B39" t="str">
            <v>Census Tract 14.03, Pinal County, Arizona</v>
          </cell>
          <cell r="C39">
            <v>30364</v>
          </cell>
          <cell r="D39">
            <v>7506</v>
          </cell>
          <cell r="E39" t="str">
            <v>null</v>
          </cell>
          <cell r="F39" t="str">
            <v>null</v>
          </cell>
        </row>
        <row r="40">
          <cell r="A40" t="str">
            <v>1400000US04021001404</v>
          </cell>
          <cell r="B40" t="str">
            <v>Census Tract 14.04, Pinal County, Arizona</v>
          </cell>
          <cell r="C40">
            <v>32290</v>
          </cell>
          <cell r="D40">
            <v>6288</v>
          </cell>
          <cell r="E40" t="str">
            <v>null</v>
          </cell>
          <cell r="F40" t="str">
            <v>null</v>
          </cell>
        </row>
        <row r="41">
          <cell r="A41" t="str">
            <v>1400000US04021001405</v>
          </cell>
          <cell r="B41" t="str">
            <v>Census Tract 14.05, Pinal County, Arizona</v>
          </cell>
          <cell r="C41">
            <v>30041</v>
          </cell>
          <cell r="D41">
            <v>2863</v>
          </cell>
          <cell r="E41" t="str">
            <v>null</v>
          </cell>
          <cell r="F41" t="str">
            <v>null</v>
          </cell>
        </row>
        <row r="42">
          <cell r="A42" t="str">
            <v>1400000US04021001406</v>
          </cell>
          <cell r="B42" t="str">
            <v>Census Tract 14.06, Pinal County, Arizona</v>
          </cell>
          <cell r="C42">
            <v>50222</v>
          </cell>
          <cell r="D42">
            <v>50767</v>
          </cell>
          <cell r="E42" t="str">
            <v>null</v>
          </cell>
          <cell r="F42" t="str">
            <v>null</v>
          </cell>
        </row>
        <row r="43">
          <cell r="A43" t="str">
            <v>1400000US04021001407</v>
          </cell>
          <cell r="B43" t="str">
            <v>Census Tract 14.07, Pinal County, Arizona</v>
          </cell>
          <cell r="C43">
            <v>20931</v>
          </cell>
          <cell r="D43">
            <v>2944</v>
          </cell>
          <cell r="E43" t="str">
            <v>null</v>
          </cell>
          <cell r="F43" t="str">
            <v>null</v>
          </cell>
        </row>
        <row r="44">
          <cell r="A44" t="str">
            <v>1400000US04021001408</v>
          </cell>
          <cell r="B44" t="str">
            <v>Census Tract 14.08, Pinal County, Arizona</v>
          </cell>
          <cell r="C44">
            <v>43861</v>
          </cell>
          <cell r="D44">
            <v>6785</v>
          </cell>
          <cell r="E44" t="str">
            <v>null</v>
          </cell>
          <cell r="F44" t="str">
            <v>null</v>
          </cell>
        </row>
        <row r="45">
          <cell r="A45" t="str">
            <v>1400000US04021001500</v>
          </cell>
          <cell r="B45" t="str">
            <v>Census Tract 15, Pinal County, Arizona</v>
          </cell>
          <cell r="C45">
            <v>26281</v>
          </cell>
          <cell r="D45">
            <v>11110</v>
          </cell>
          <cell r="E45" t="str">
            <v>null</v>
          </cell>
          <cell r="F45" t="str">
            <v>null</v>
          </cell>
        </row>
        <row r="46">
          <cell r="A46" t="str">
            <v>1400000US04021001600</v>
          </cell>
          <cell r="B46" t="str">
            <v>Census Tract 16, Pinal County, Arizona</v>
          </cell>
          <cell r="C46">
            <v>25656</v>
          </cell>
          <cell r="D46">
            <v>3478</v>
          </cell>
          <cell r="E46" t="str">
            <v>null</v>
          </cell>
          <cell r="F46" t="str">
            <v>null</v>
          </cell>
        </row>
        <row r="47">
          <cell r="A47" t="str">
            <v>1400000US04021001701</v>
          </cell>
          <cell r="B47" t="str">
            <v>Census Tract 17.01, Pinal County, Arizona</v>
          </cell>
          <cell r="C47">
            <v>29968</v>
          </cell>
          <cell r="D47">
            <v>5340</v>
          </cell>
          <cell r="E47" t="str">
            <v>null</v>
          </cell>
          <cell r="F47" t="str">
            <v>null</v>
          </cell>
        </row>
        <row r="48">
          <cell r="A48" t="str">
            <v>1400000US04021001704</v>
          </cell>
          <cell r="B48" t="str">
            <v>Census Tract 17.04, Pinal County, Arizona</v>
          </cell>
          <cell r="C48">
            <v>29441</v>
          </cell>
          <cell r="D48">
            <v>5064</v>
          </cell>
          <cell r="E48" t="str">
            <v>null</v>
          </cell>
          <cell r="F48" t="str">
            <v>null</v>
          </cell>
        </row>
        <row r="49">
          <cell r="A49" t="str">
            <v>1400000US04021001705</v>
          </cell>
          <cell r="B49" t="str">
            <v>Census Tract 17.05, Pinal County, Arizona</v>
          </cell>
          <cell r="C49">
            <v>32339</v>
          </cell>
          <cell r="D49">
            <v>6027</v>
          </cell>
          <cell r="E49" t="str">
            <v>null</v>
          </cell>
          <cell r="F49" t="str">
            <v>null</v>
          </cell>
        </row>
        <row r="50">
          <cell r="A50" t="str">
            <v>1400000US04021001706</v>
          </cell>
          <cell r="B50" t="str">
            <v>Census Tract 17.06, Pinal County, Arizona</v>
          </cell>
          <cell r="C50">
            <v>32331</v>
          </cell>
          <cell r="D50">
            <v>4283</v>
          </cell>
          <cell r="E50" t="str">
            <v>null</v>
          </cell>
          <cell r="F50" t="str">
            <v>null</v>
          </cell>
        </row>
        <row r="51">
          <cell r="A51" t="str">
            <v>1400000US04021001707</v>
          </cell>
          <cell r="B51" t="str">
            <v>Census Tract 17.07, Pinal County, Arizona</v>
          </cell>
          <cell r="C51">
            <v>27395</v>
          </cell>
          <cell r="D51">
            <v>3893</v>
          </cell>
          <cell r="E51" t="str">
            <v>null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34968</v>
          </cell>
          <cell r="D52">
            <v>5034</v>
          </cell>
          <cell r="E52" t="str">
            <v>null</v>
          </cell>
          <cell r="F52" t="str">
            <v>null</v>
          </cell>
        </row>
        <row r="53">
          <cell r="A53" t="str">
            <v>1400000US04021001712</v>
          </cell>
          <cell r="B53" t="str">
            <v>Census Tract 17.12, Pinal County, Arizona</v>
          </cell>
          <cell r="C53">
            <v>27044</v>
          </cell>
          <cell r="D53">
            <v>3216</v>
          </cell>
          <cell r="E53" t="str">
            <v>null</v>
          </cell>
          <cell r="F53" t="str">
            <v>null</v>
          </cell>
        </row>
        <row r="54">
          <cell r="A54" t="str">
            <v>1400000US04021001713</v>
          </cell>
          <cell r="B54" t="str">
            <v>Census Tract 17.13, Pinal County, Arizona</v>
          </cell>
          <cell r="C54">
            <v>33488</v>
          </cell>
          <cell r="D54">
            <v>4468</v>
          </cell>
          <cell r="E54" t="str">
            <v>null</v>
          </cell>
          <cell r="F54" t="str">
            <v>null</v>
          </cell>
        </row>
        <row r="55">
          <cell r="A55" t="str">
            <v>1400000US04021001714</v>
          </cell>
          <cell r="B55" t="str">
            <v>Census Tract 17.14, Pinal County, Arizona</v>
          </cell>
          <cell r="C55">
            <v>26737</v>
          </cell>
          <cell r="D55">
            <v>5886</v>
          </cell>
          <cell r="E55" t="str">
            <v>null</v>
          </cell>
          <cell r="F55" t="str">
            <v>null</v>
          </cell>
        </row>
        <row r="56">
          <cell r="A56" t="str">
            <v>1400000US04021001715</v>
          </cell>
          <cell r="B56" t="str">
            <v>Census Tract 17.15, Pinal County, Arizona</v>
          </cell>
          <cell r="C56">
            <v>30757</v>
          </cell>
          <cell r="D56">
            <v>2782</v>
          </cell>
          <cell r="E56" t="str">
            <v>null</v>
          </cell>
          <cell r="F56" t="str">
            <v>null</v>
          </cell>
        </row>
        <row r="57">
          <cell r="A57" t="str">
            <v>1400000US04021001716</v>
          </cell>
          <cell r="B57" t="str">
            <v>Census Tract 17.16, Pinal County, Arizona</v>
          </cell>
          <cell r="C57">
            <v>34434</v>
          </cell>
          <cell r="D57">
            <v>3500</v>
          </cell>
          <cell r="E57" t="str">
            <v>null</v>
          </cell>
          <cell r="F57" t="str">
            <v>null</v>
          </cell>
        </row>
        <row r="58">
          <cell r="A58" t="str">
            <v>1400000US04021001717</v>
          </cell>
          <cell r="B58" t="str">
            <v>Census Tract 17.17, Pinal County, Arizona</v>
          </cell>
          <cell r="C58">
            <v>42344</v>
          </cell>
          <cell r="D58">
            <v>5579</v>
          </cell>
          <cell r="E58" t="str">
            <v>null</v>
          </cell>
          <cell r="F58" t="str">
            <v>null</v>
          </cell>
        </row>
        <row r="59">
          <cell r="A59" t="str">
            <v>1400000US04021001900</v>
          </cell>
          <cell r="B59" t="str">
            <v>Census Tract 19, Pinal County, Arizona</v>
          </cell>
          <cell r="C59">
            <v>18364</v>
          </cell>
          <cell r="D59">
            <v>3248</v>
          </cell>
          <cell r="E59" t="str">
            <v>null</v>
          </cell>
          <cell r="F59" t="str">
            <v>null</v>
          </cell>
        </row>
        <row r="60">
          <cell r="A60" t="str">
            <v>1400000US04021002001</v>
          </cell>
          <cell r="B60" t="str">
            <v>Census Tract 20.01, Pinal County, Arizona</v>
          </cell>
          <cell r="C60">
            <v>32317</v>
          </cell>
          <cell r="D60">
            <v>4251</v>
          </cell>
          <cell r="E60" t="str">
            <v>null</v>
          </cell>
          <cell r="F60" t="str">
            <v>null</v>
          </cell>
        </row>
        <row r="61">
          <cell r="A61" t="str">
            <v>1400000US04021002004</v>
          </cell>
          <cell r="B61" t="str">
            <v>Census Tract 20.04, Pinal County, Arizona</v>
          </cell>
          <cell r="C61">
            <v>17067</v>
          </cell>
          <cell r="D61">
            <v>2603</v>
          </cell>
          <cell r="E61" t="str">
            <v>null</v>
          </cell>
          <cell r="F61" t="str">
            <v>null</v>
          </cell>
        </row>
        <row r="62">
          <cell r="A62" t="str">
            <v>1400000US04021002005</v>
          </cell>
          <cell r="B62" t="str">
            <v>Census Tract 20.05, Pinal County, Arizona</v>
          </cell>
          <cell r="C62">
            <v>4023</v>
          </cell>
          <cell r="D62">
            <v>1028</v>
          </cell>
          <cell r="E62" t="str">
            <v>null</v>
          </cell>
          <cell r="F62" t="str">
            <v>null</v>
          </cell>
        </row>
        <row r="63">
          <cell r="A63" t="str">
            <v>1400000US04021002104</v>
          </cell>
          <cell r="B63" t="str">
            <v>Census Tract 21.04, Pinal County, Arizona</v>
          </cell>
          <cell r="C63">
            <v>24494</v>
          </cell>
          <cell r="D63">
            <v>4285</v>
          </cell>
          <cell r="E63" t="str">
            <v>null</v>
          </cell>
          <cell r="F63" t="str">
            <v>null</v>
          </cell>
        </row>
        <row r="64">
          <cell r="A64" t="str">
            <v>1400000US04021002105</v>
          </cell>
          <cell r="B64" t="str">
            <v>Census Tract 21.05, Pinal County, Arizona</v>
          </cell>
          <cell r="C64">
            <v>27135</v>
          </cell>
          <cell r="D64">
            <v>4435</v>
          </cell>
          <cell r="E64" t="str">
            <v>null</v>
          </cell>
          <cell r="F64" t="str">
            <v>null</v>
          </cell>
        </row>
        <row r="65">
          <cell r="A65" t="str">
            <v>1400000US04021002106</v>
          </cell>
          <cell r="B65" t="str">
            <v>Census Tract 21.06, Pinal County, Arizona</v>
          </cell>
          <cell r="C65">
            <v>21203</v>
          </cell>
          <cell r="D65">
            <v>5126</v>
          </cell>
          <cell r="E65" t="str">
            <v>null</v>
          </cell>
          <cell r="F65" t="str">
            <v>null</v>
          </cell>
        </row>
        <row r="66">
          <cell r="A66" t="str">
            <v>1400000US04021002107</v>
          </cell>
          <cell r="B66" t="str">
            <v>Census Tract 21.07, Pinal County, Arizona</v>
          </cell>
          <cell r="C66">
            <v>27605</v>
          </cell>
          <cell r="D66">
            <v>5020</v>
          </cell>
          <cell r="E66" t="str">
            <v>null</v>
          </cell>
          <cell r="F66" t="str">
            <v>null</v>
          </cell>
        </row>
        <row r="67">
          <cell r="A67" t="str">
            <v>1400000US04021941401</v>
          </cell>
          <cell r="B67" t="str">
            <v>Census Tract 9414.01, Pinal County, Arizona</v>
          </cell>
          <cell r="C67">
            <v>23621</v>
          </cell>
          <cell r="D67">
            <v>4391</v>
          </cell>
          <cell r="E67" t="str">
            <v>null</v>
          </cell>
          <cell r="F67" t="str">
            <v>null</v>
          </cell>
        </row>
        <row r="68">
          <cell r="A68" t="str">
            <v>1400000US04021941402</v>
          </cell>
          <cell r="B68" t="str">
            <v>Census Tract 9414.02, Pinal County, Arizona</v>
          </cell>
          <cell r="C68">
            <v>21525</v>
          </cell>
          <cell r="D68">
            <v>6350</v>
          </cell>
          <cell r="E68" t="str">
            <v>null</v>
          </cell>
          <cell r="F68" t="str">
            <v>null</v>
          </cell>
        </row>
      </sheetData>
      <sheetData sheetId="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21.B25001-Data"/>
      <sheetName val="Sheet1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B25001_001E</v>
          </cell>
          <cell r="D1" t="str">
            <v>B25001_001EA</v>
          </cell>
          <cell r="E1" t="str">
            <v>B25001_001M</v>
          </cell>
          <cell r="F1" t="str">
            <v>B25001_001MA</v>
          </cell>
        </row>
        <row r="2">
          <cell r="A2" t="str">
            <v>1400000US04013723304</v>
          </cell>
          <cell r="B2" t="str">
            <v>Census Tract 7233.04, Maricopa County, Arizona</v>
          </cell>
          <cell r="C2">
            <v>2546</v>
          </cell>
          <cell r="D2" t="str">
            <v>null</v>
          </cell>
          <cell r="E2">
            <v>233</v>
          </cell>
          <cell r="F2" t="str">
            <v>null</v>
          </cell>
        </row>
        <row r="3">
          <cell r="A3" t="str">
            <v>1400000US04013941000</v>
          </cell>
          <cell r="B3" t="str">
            <v>Census Tract 9410, Maricopa County, Arizona</v>
          </cell>
          <cell r="C3">
            <v>780</v>
          </cell>
          <cell r="D3" t="str">
            <v>null</v>
          </cell>
          <cell r="E3">
            <v>67</v>
          </cell>
          <cell r="F3" t="str">
            <v>null</v>
          </cell>
        </row>
        <row r="4">
          <cell r="A4" t="str">
            <v>1400000US04019004313</v>
          </cell>
          <cell r="B4" t="str">
            <v>Census Tract 43.13, Pima County, Arizona</v>
          </cell>
          <cell r="C4">
            <v>2063</v>
          </cell>
          <cell r="D4" t="str">
            <v>null</v>
          </cell>
          <cell r="E4">
            <v>301</v>
          </cell>
          <cell r="F4" t="str">
            <v>null</v>
          </cell>
        </row>
        <row r="5">
          <cell r="A5" t="str">
            <v>1400000US04019004316</v>
          </cell>
          <cell r="B5" t="str">
            <v>Census Tract 43.16, Pima County, Arizona</v>
          </cell>
          <cell r="C5">
            <v>1429</v>
          </cell>
          <cell r="D5" t="str">
            <v>null</v>
          </cell>
          <cell r="E5">
            <v>131</v>
          </cell>
          <cell r="F5" t="str">
            <v>null</v>
          </cell>
        </row>
        <row r="6">
          <cell r="A6" t="str">
            <v>1400000US04019004320</v>
          </cell>
          <cell r="B6" t="str">
            <v>Census Tract 43.20, Pima County, Arizona</v>
          </cell>
          <cell r="C6">
            <v>1147</v>
          </cell>
          <cell r="D6" t="str">
            <v>null</v>
          </cell>
          <cell r="E6">
            <v>233</v>
          </cell>
          <cell r="F6" t="str">
            <v>null</v>
          </cell>
        </row>
        <row r="7">
          <cell r="A7" t="str">
            <v>1400000US04019004333</v>
          </cell>
          <cell r="B7" t="str">
            <v>Census Tract 43.33, Pima County, Arizona</v>
          </cell>
          <cell r="C7">
            <v>1260</v>
          </cell>
          <cell r="D7" t="str">
            <v>null</v>
          </cell>
          <cell r="E7">
            <v>98</v>
          </cell>
          <cell r="F7" t="str">
            <v>null</v>
          </cell>
        </row>
        <row r="8">
          <cell r="A8" t="str">
            <v>1400000US04019004339</v>
          </cell>
          <cell r="B8" t="str">
            <v>Census Tract 43.39, Pima County, Arizona</v>
          </cell>
          <cell r="C8">
            <v>2205</v>
          </cell>
          <cell r="D8" t="str">
            <v>null</v>
          </cell>
          <cell r="E8">
            <v>293</v>
          </cell>
          <cell r="F8" t="str">
            <v>null</v>
          </cell>
        </row>
        <row r="9">
          <cell r="A9" t="str">
            <v>1400000US04019004340</v>
          </cell>
          <cell r="B9" t="str">
            <v>Census Tract 43.40, Pima County, Arizona</v>
          </cell>
          <cell r="C9">
            <v>1935</v>
          </cell>
          <cell r="D9" t="str">
            <v>null</v>
          </cell>
          <cell r="E9">
            <v>130</v>
          </cell>
          <cell r="F9" t="str">
            <v>null</v>
          </cell>
        </row>
        <row r="10">
          <cell r="A10" t="str">
            <v>1400000US04019004404</v>
          </cell>
          <cell r="B10" t="str">
            <v>Census Tract 44.04, Pima County, Arizona</v>
          </cell>
          <cell r="C10">
            <v>2721</v>
          </cell>
          <cell r="D10" t="str">
            <v>null</v>
          </cell>
          <cell r="E10">
            <v>286</v>
          </cell>
          <cell r="F10" t="str">
            <v>null</v>
          </cell>
        </row>
        <row r="11">
          <cell r="A11" t="str">
            <v>1400000US04019004419</v>
          </cell>
          <cell r="B11" t="str">
            <v>Census Tract 44.19, Pima County, Arizona</v>
          </cell>
          <cell r="C11">
            <v>2526</v>
          </cell>
          <cell r="D11" t="str">
            <v>null</v>
          </cell>
          <cell r="E11">
            <v>298</v>
          </cell>
          <cell r="F11" t="str">
            <v>null</v>
          </cell>
        </row>
        <row r="12">
          <cell r="A12" t="str">
            <v>1400000US04019004423</v>
          </cell>
          <cell r="B12" t="str">
            <v>Census Tract 44.23, Pima County, Arizona</v>
          </cell>
          <cell r="C12">
            <v>1761</v>
          </cell>
          <cell r="D12" t="str">
            <v>null</v>
          </cell>
          <cell r="E12">
            <v>96</v>
          </cell>
          <cell r="F12" t="str">
            <v>null</v>
          </cell>
        </row>
        <row r="13">
          <cell r="A13" t="str">
            <v>1400000US04019004424</v>
          </cell>
          <cell r="B13" t="str">
            <v>Census Tract 44.24, Pima County, Arizona</v>
          </cell>
          <cell r="C13">
            <v>1554</v>
          </cell>
          <cell r="D13" t="str">
            <v>null</v>
          </cell>
          <cell r="E13">
            <v>164</v>
          </cell>
          <cell r="F13" t="str">
            <v>null</v>
          </cell>
        </row>
        <row r="14">
          <cell r="A14" t="str">
            <v>1400000US04019004425</v>
          </cell>
          <cell r="B14" t="str">
            <v>Census Tract 44.25, Pima County, Arizona</v>
          </cell>
          <cell r="C14">
            <v>2504</v>
          </cell>
          <cell r="D14" t="str">
            <v>null</v>
          </cell>
          <cell r="E14">
            <v>267</v>
          </cell>
          <cell r="F14" t="str">
            <v>null</v>
          </cell>
        </row>
        <row r="15">
          <cell r="A15" t="str">
            <v>1400000US04019004430</v>
          </cell>
          <cell r="B15" t="str">
            <v>Census Tract 44.30, Pima County, Arizona</v>
          </cell>
          <cell r="C15">
            <v>953</v>
          </cell>
          <cell r="D15" t="str">
            <v>null</v>
          </cell>
          <cell r="E15">
            <v>131</v>
          </cell>
          <cell r="F15" t="str">
            <v>null</v>
          </cell>
        </row>
        <row r="16">
          <cell r="A16" t="str">
            <v>1400000US04019004431</v>
          </cell>
          <cell r="B16" t="str">
            <v>Census Tract 44.31, Pima County, Arizona</v>
          </cell>
          <cell r="C16">
            <v>2256</v>
          </cell>
          <cell r="D16" t="str">
            <v>null</v>
          </cell>
          <cell r="E16">
            <v>252</v>
          </cell>
          <cell r="F16" t="str">
            <v>null</v>
          </cell>
        </row>
        <row r="17">
          <cell r="A17" t="str">
            <v>1400000US04019004434</v>
          </cell>
          <cell r="B17" t="str">
            <v>Census Tract 44.34, Pima County, Arizona</v>
          </cell>
          <cell r="C17">
            <v>1237</v>
          </cell>
          <cell r="D17" t="str">
            <v>null</v>
          </cell>
          <cell r="E17">
            <v>196</v>
          </cell>
          <cell r="F17" t="str">
            <v>null</v>
          </cell>
        </row>
        <row r="18">
          <cell r="A18" t="str">
            <v>1400000US04019004435</v>
          </cell>
          <cell r="B18" t="str">
            <v>Census Tract 44.35, Pima County, Arizona</v>
          </cell>
          <cell r="C18">
            <v>1723</v>
          </cell>
          <cell r="D18" t="str">
            <v>null</v>
          </cell>
          <cell r="E18">
            <v>242</v>
          </cell>
          <cell r="F18" t="str">
            <v>null</v>
          </cell>
        </row>
        <row r="19">
          <cell r="A19" t="str">
            <v>1400000US04019004648</v>
          </cell>
          <cell r="B19" t="str">
            <v>Census Tract 46.48, Pima County, Arizona</v>
          </cell>
          <cell r="C19">
            <v>2794</v>
          </cell>
          <cell r="D19" t="str">
            <v>null</v>
          </cell>
          <cell r="E19">
            <v>447</v>
          </cell>
          <cell r="F19" t="str">
            <v>null</v>
          </cell>
        </row>
        <row r="20">
          <cell r="A20" t="str">
            <v>1400000US04019941000</v>
          </cell>
          <cell r="B20" t="str">
            <v>Census Tract 9410, Pima County, Arizona</v>
          </cell>
          <cell r="C20">
            <v>1071</v>
          </cell>
          <cell r="D20" t="str">
            <v>null</v>
          </cell>
          <cell r="E20">
            <v>106</v>
          </cell>
          <cell r="F20" t="str">
            <v>null</v>
          </cell>
        </row>
        <row r="21">
          <cell r="A21" t="str">
            <v>1400000US04021000802</v>
          </cell>
          <cell r="B21" t="str">
            <v>Census Tract 8.02, Pinal County, Arizona</v>
          </cell>
          <cell r="C21">
            <v>2650</v>
          </cell>
          <cell r="D21" t="str">
            <v>null</v>
          </cell>
          <cell r="E21">
            <v>330</v>
          </cell>
          <cell r="F21" t="str">
            <v>null</v>
          </cell>
        </row>
        <row r="22">
          <cell r="A22" t="str">
            <v>1400000US04021000804</v>
          </cell>
          <cell r="B22" t="str">
            <v>Census Tract 8.04, Pinal County, Arizona</v>
          </cell>
          <cell r="C22">
            <v>1852</v>
          </cell>
          <cell r="D22" t="str">
            <v>null</v>
          </cell>
          <cell r="E22">
            <v>270</v>
          </cell>
          <cell r="F22" t="str">
            <v>null</v>
          </cell>
        </row>
        <row r="23">
          <cell r="A23" t="str">
            <v>1400000US04021000806</v>
          </cell>
          <cell r="B23" t="str">
            <v>Census Tract 8.06, Pinal County, Arizona</v>
          </cell>
          <cell r="C23">
            <v>2277</v>
          </cell>
          <cell r="D23" t="str">
            <v>null</v>
          </cell>
          <cell r="E23">
            <v>292</v>
          </cell>
          <cell r="F23" t="str">
            <v>null</v>
          </cell>
        </row>
        <row r="24">
          <cell r="A24" t="str">
            <v>1400000US04021000807</v>
          </cell>
          <cell r="B24" t="str">
            <v>Census Tract 8.07, Pinal County, Arizona</v>
          </cell>
          <cell r="C24">
            <v>64</v>
          </cell>
          <cell r="D24" t="str">
            <v>null</v>
          </cell>
          <cell r="E24">
            <v>39</v>
          </cell>
          <cell r="F24" t="str">
            <v>null</v>
          </cell>
        </row>
        <row r="25">
          <cell r="A25" t="str">
            <v>1400000US04021000808</v>
          </cell>
          <cell r="B25" t="str">
            <v>Census Tract 8.08, Pinal County, Arizona</v>
          </cell>
          <cell r="C25">
            <v>302</v>
          </cell>
          <cell r="D25" t="str">
            <v>null</v>
          </cell>
          <cell r="E25">
            <v>71</v>
          </cell>
          <cell r="F25" t="str">
            <v>null</v>
          </cell>
        </row>
        <row r="26">
          <cell r="A26" t="str">
            <v>1400000US04021000902</v>
          </cell>
          <cell r="B26" t="str">
            <v>Census Tract 9.02, Pinal County, Arizona</v>
          </cell>
          <cell r="C26">
            <v>1214</v>
          </cell>
          <cell r="D26" t="str">
            <v>null</v>
          </cell>
          <cell r="E26">
            <v>235</v>
          </cell>
          <cell r="F26" t="str">
            <v>null</v>
          </cell>
        </row>
        <row r="27">
          <cell r="A27" t="str">
            <v>1400000US04021000903</v>
          </cell>
          <cell r="B27" t="str">
            <v>Census Tract 9.03, Pinal County, Arizona</v>
          </cell>
          <cell r="C27">
            <v>0</v>
          </cell>
          <cell r="D27" t="str">
            <v>null</v>
          </cell>
          <cell r="E27">
            <v>13</v>
          </cell>
          <cell r="F27" t="str">
            <v>null</v>
          </cell>
        </row>
        <row r="28">
          <cell r="A28" t="str">
            <v>1400000US04021000904</v>
          </cell>
          <cell r="B28" t="str">
            <v>Census Tract 9.04, Pinal County, Arizona</v>
          </cell>
          <cell r="C28">
            <v>487</v>
          </cell>
          <cell r="D28" t="str">
            <v>null</v>
          </cell>
          <cell r="E28">
            <v>123</v>
          </cell>
          <cell r="F28" t="str">
            <v>null</v>
          </cell>
        </row>
        <row r="29">
          <cell r="A29" t="str">
            <v>1400000US04021001000</v>
          </cell>
          <cell r="B29" t="str">
            <v>Census Tract 10, Pinal County, Arizona</v>
          </cell>
          <cell r="C29">
            <v>1695</v>
          </cell>
          <cell r="D29" t="str">
            <v>null</v>
          </cell>
          <cell r="E29">
            <v>199</v>
          </cell>
          <cell r="F29" t="str">
            <v>null</v>
          </cell>
        </row>
        <row r="30">
          <cell r="A30" t="str">
            <v>1400000US04021001100</v>
          </cell>
          <cell r="B30" t="str">
            <v>Census Tract 11, Pinal County, Arizona</v>
          </cell>
          <cell r="C30">
            <v>2766</v>
          </cell>
          <cell r="D30" t="str">
            <v>null</v>
          </cell>
          <cell r="E30">
            <v>285</v>
          </cell>
          <cell r="F30" t="str">
            <v>null</v>
          </cell>
        </row>
        <row r="31">
          <cell r="A31" t="str">
            <v>1400000US04021001200</v>
          </cell>
          <cell r="B31" t="str">
            <v>Census Tract 12, Pinal County, Arizona</v>
          </cell>
          <cell r="C31">
            <v>1926</v>
          </cell>
          <cell r="D31" t="str">
            <v>null</v>
          </cell>
          <cell r="E31">
            <v>180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624</v>
          </cell>
          <cell r="D32" t="str">
            <v>null</v>
          </cell>
          <cell r="E32">
            <v>125</v>
          </cell>
          <cell r="F32" t="str">
            <v>null</v>
          </cell>
        </row>
        <row r="33">
          <cell r="A33" t="str">
            <v>1400000US04021001305</v>
          </cell>
          <cell r="B33" t="str">
            <v>Census Tract 13.05, Pinal County, Arizona</v>
          </cell>
          <cell r="C33">
            <v>2491</v>
          </cell>
          <cell r="D33" t="str">
            <v>null</v>
          </cell>
          <cell r="E33">
            <v>268</v>
          </cell>
          <cell r="F33" t="str">
            <v>null</v>
          </cell>
        </row>
        <row r="34">
          <cell r="A34" t="str">
            <v>1400000US04021001306</v>
          </cell>
          <cell r="B34" t="str">
            <v>Census Tract 13.06, Pinal County, Arizona</v>
          </cell>
          <cell r="C34">
            <v>2311</v>
          </cell>
          <cell r="D34" t="str">
            <v>null</v>
          </cell>
          <cell r="E34">
            <v>241</v>
          </cell>
          <cell r="F34" t="str">
            <v>null</v>
          </cell>
        </row>
        <row r="35">
          <cell r="A35" t="str">
            <v>1400000US04021001307</v>
          </cell>
          <cell r="B35" t="str">
            <v>Census Tract 13.07, Pinal County, Arizona</v>
          </cell>
          <cell r="C35">
            <v>2355</v>
          </cell>
          <cell r="D35" t="str">
            <v>null</v>
          </cell>
          <cell r="E35">
            <v>220</v>
          </cell>
          <cell r="F35" t="str">
            <v>null</v>
          </cell>
        </row>
        <row r="36">
          <cell r="A36" t="str">
            <v>1400000US04021001308</v>
          </cell>
          <cell r="B36" t="str">
            <v>Census Tract 13.08, Pinal County, Arizona</v>
          </cell>
          <cell r="C36">
            <v>745</v>
          </cell>
          <cell r="D36" t="str">
            <v>null</v>
          </cell>
          <cell r="E36">
            <v>116</v>
          </cell>
          <cell r="F36" t="str">
            <v>null</v>
          </cell>
        </row>
        <row r="37">
          <cell r="A37" t="str">
            <v>1400000US04021001309</v>
          </cell>
          <cell r="B37" t="str">
            <v>Census Tract 13.09, Pinal County, Arizona</v>
          </cell>
          <cell r="C37">
            <v>2068</v>
          </cell>
          <cell r="D37" t="str">
            <v>null</v>
          </cell>
          <cell r="E37">
            <v>449</v>
          </cell>
          <cell r="F37" t="str">
            <v>null</v>
          </cell>
        </row>
        <row r="38">
          <cell r="A38" t="str">
            <v>1400000US04021001310</v>
          </cell>
          <cell r="B38" t="str">
            <v>Census Tract 13.10, Pinal County, Arizona</v>
          </cell>
          <cell r="C38">
            <v>1585</v>
          </cell>
          <cell r="D38" t="str">
            <v>null</v>
          </cell>
          <cell r="E38">
            <v>141</v>
          </cell>
          <cell r="F38" t="str">
            <v>null</v>
          </cell>
        </row>
        <row r="39">
          <cell r="A39" t="str">
            <v>1400000US04021001403</v>
          </cell>
          <cell r="B39" t="str">
            <v>Census Tract 14.03, Pinal County, Arizona</v>
          </cell>
          <cell r="C39">
            <v>2045</v>
          </cell>
          <cell r="D39" t="str">
            <v>null</v>
          </cell>
          <cell r="E39">
            <v>323</v>
          </cell>
          <cell r="F39" t="str">
            <v>null</v>
          </cell>
        </row>
        <row r="40">
          <cell r="A40" t="str">
            <v>1400000US04021001404</v>
          </cell>
          <cell r="B40" t="str">
            <v>Census Tract 14.04, Pinal County, Arizona</v>
          </cell>
          <cell r="C40">
            <v>1215</v>
          </cell>
          <cell r="D40" t="str">
            <v>null</v>
          </cell>
          <cell r="E40">
            <v>78</v>
          </cell>
          <cell r="F40" t="str">
            <v>null</v>
          </cell>
        </row>
        <row r="41">
          <cell r="A41" t="str">
            <v>1400000US04021001405</v>
          </cell>
          <cell r="B41" t="str">
            <v>Census Tract 14.05, Pinal County, Arizona</v>
          </cell>
          <cell r="C41">
            <v>2283</v>
          </cell>
          <cell r="D41" t="str">
            <v>null</v>
          </cell>
          <cell r="E41">
            <v>230</v>
          </cell>
          <cell r="F41" t="str">
            <v>null</v>
          </cell>
        </row>
        <row r="42">
          <cell r="A42" t="str">
            <v>1400000US04021001406</v>
          </cell>
          <cell r="B42" t="str">
            <v>Census Tract 14.06, Pinal County, Arizona</v>
          </cell>
          <cell r="C42">
            <v>1902</v>
          </cell>
          <cell r="D42" t="str">
            <v>null</v>
          </cell>
          <cell r="E42">
            <v>204</v>
          </cell>
          <cell r="F42" t="str">
            <v>null</v>
          </cell>
        </row>
        <row r="43">
          <cell r="A43" t="str">
            <v>1400000US04021001407</v>
          </cell>
          <cell r="B43" t="str">
            <v>Census Tract 14.07, Pinal County, Arizona</v>
          </cell>
          <cell r="C43">
            <v>1188</v>
          </cell>
          <cell r="D43" t="str">
            <v>null</v>
          </cell>
          <cell r="E43">
            <v>149</v>
          </cell>
          <cell r="F43" t="str">
            <v>null</v>
          </cell>
        </row>
        <row r="44">
          <cell r="A44" t="str">
            <v>1400000US04021001408</v>
          </cell>
          <cell r="B44" t="str">
            <v>Census Tract 14.08, Pinal County, Arizona</v>
          </cell>
          <cell r="C44">
            <v>1529</v>
          </cell>
          <cell r="D44" t="str">
            <v>null</v>
          </cell>
          <cell r="E44">
            <v>176</v>
          </cell>
          <cell r="F44" t="str">
            <v>null</v>
          </cell>
        </row>
        <row r="45">
          <cell r="A45" t="str">
            <v>1400000US04021001500</v>
          </cell>
          <cell r="B45" t="str">
            <v>Census Tract 15, Pinal County, Arizona</v>
          </cell>
          <cell r="C45">
            <v>1491</v>
          </cell>
          <cell r="D45" t="str">
            <v>null</v>
          </cell>
          <cell r="E45">
            <v>172</v>
          </cell>
          <cell r="F45" t="str">
            <v>null</v>
          </cell>
        </row>
        <row r="46">
          <cell r="A46" t="str">
            <v>1400000US04021001600</v>
          </cell>
          <cell r="B46" t="str">
            <v>Census Tract 16, Pinal County, Arizona</v>
          </cell>
          <cell r="C46">
            <v>2203</v>
          </cell>
          <cell r="D46" t="str">
            <v>null</v>
          </cell>
          <cell r="E46">
            <v>287</v>
          </cell>
          <cell r="F46" t="str">
            <v>null</v>
          </cell>
        </row>
        <row r="47">
          <cell r="A47" t="str">
            <v>1400000US04021001701</v>
          </cell>
          <cell r="B47" t="str">
            <v>Census Tract 17.01, Pinal County, Arizona</v>
          </cell>
          <cell r="C47">
            <v>548</v>
          </cell>
          <cell r="D47" t="str">
            <v>null</v>
          </cell>
          <cell r="E47">
            <v>156</v>
          </cell>
          <cell r="F47" t="str">
            <v>null</v>
          </cell>
        </row>
        <row r="48">
          <cell r="A48" t="str">
            <v>1400000US04021001704</v>
          </cell>
          <cell r="B48" t="str">
            <v>Census Tract 17.04, Pinal County, Arizona</v>
          </cell>
          <cell r="C48">
            <v>2443</v>
          </cell>
          <cell r="D48" t="str">
            <v>null</v>
          </cell>
          <cell r="E48">
            <v>198</v>
          </cell>
          <cell r="F48" t="str">
            <v>null</v>
          </cell>
        </row>
        <row r="49">
          <cell r="A49" t="str">
            <v>1400000US04021001705</v>
          </cell>
          <cell r="B49" t="str">
            <v>Census Tract 17.05, Pinal County, Arizona</v>
          </cell>
          <cell r="C49">
            <v>3314</v>
          </cell>
          <cell r="D49" t="str">
            <v>null</v>
          </cell>
          <cell r="E49">
            <v>293</v>
          </cell>
          <cell r="F49" t="str">
            <v>null</v>
          </cell>
        </row>
        <row r="50">
          <cell r="A50" t="str">
            <v>1400000US04021001706</v>
          </cell>
          <cell r="B50" t="str">
            <v>Census Tract 17.06, Pinal County, Arizona</v>
          </cell>
          <cell r="C50">
            <v>1959</v>
          </cell>
          <cell r="D50" t="str">
            <v>null</v>
          </cell>
          <cell r="E50">
            <v>179</v>
          </cell>
          <cell r="F50" t="str">
            <v>null</v>
          </cell>
        </row>
        <row r="51">
          <cell r="A51" t="str">
            <v>1400000US04021001707</v>
          </cell>
          <cell r="B51" t="str">
            <v>Census Tract 17.07, Pinal County, Arizona</v>
          </cell>
          <cell r="C51">
            <v>2000</v>
          </cell>
          <cell r="D51" t="str">
            <v>null</v>
          </cell>
          <cell r="E51">
            <v>210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2218</v>
          </cell>
          <cell r="D52" t="str">
            <v>null</v>
          </cell>
          <cell r="E52">
            <v>190</v>
          </cell>
          <cell r="F52" t="str">
            <v>null</v>
          </cell>
        </row>
        <row r="53">
          <cell r="A53" t="str">
            <v>1400000US04021001712</v>
          </cell>
          <cell r="B53" t="str">
            <v>Census Tract 17.12, Pinal County, Arizona</v>
          </cell>
          <cell r="C53">
            <v>1668</v>
          </cell>
          <cell r="D53" t="str">
            <v>null</v>
          </cell>
          <cell r="E53">
            <v>170</v>
          </cell>
          <cell r="F53" t="str">
            <v>null</v>
          </cell>
        </row>
        <row r="54">
          <cell r="A54" t="str">
            <v>1400000US04021001713</v>
          </cell>
          <cell r="B54" t="str">
            <v>Census Tract 17.13, Pinal County, Arizona</v>
          </cell>
          <cell r="C54">
            <v>978</v>
          </cell>
          <cell r="D54" t="str">
            <v>null</v>
          </cell>
          <cell r="E54">
            <v>126</v>
          </cell>
          <cell r="F54" t="str">
            <v>null</v>
          </cell>
        </row>
        <row r="55">
          <cell r="A55" t="str">
            <v>1400000US04021001714</v>
          </cell>
          <cell r="B55" t="str">
            <v>Census Tract 17.14, Pinal County, Arizona</v>
          </cell>
          <cell r="C55">
            <v>1252</v>
          </cell>
          <cell r="D55" t="str">
            <v>null</v>
          </cell>
          <cell r="E55">
            <v>207</v>
          </cell>
          <cell r="F55" t="str">
            <v>null</v>
          </cell>
        </row>
        <row r="56">
          <cell r="A56" t="str">
            <v>1400000US04021001715</v>
          </cell>
          <cell r="B56" t="str">
            <v>Census Tract 17.15, Pinal County, Arizona</v>
          </cell>
          <cell r="C56">
            <v>1853</v>
          </cell>
          <cell r="D56" t="str">
            <v>null</v>
          </cell>
          <cell r="E56">
            <v>161</v>
          </cell>
          <cell r="F56" t="str">
            <v>null</v>
          </cell>
        </row>
        <row r="57">
          <cell r="A57" t="str">
            <v>1400000US04021001716</v>
          </cell>
          <cell r="B57" t="str">
            <v>Census Tract 17.16, Pinal County, Arizona</v>
          </cell>
          <cell r="C57">
            <v>1816</v>
          </cell>
          <cell r="D57" t="str">
            <v>null</v>
          </cell>
          <cell r="E57">
            <v>195</v>
          </cell>
          <cell r="F57" t="str">
            <v>null</v>
          </cell>
        </row>
        <row r="58">
          <cell r="A58" t="str">
            <v>1400000US04021001717</v>
          </cell>
          <cell r="B58" t="str">
            <v>Census Tract 17.17, Pinal County, Arizona</v>
          </cell>
          <cell r="C58">
            <v>1288</v>
          </cell>
          <cell r="D58" t="str">
            <v>null</v>
          </cell>
          <cell r="E58">
            <v>82</v>
          </cell>
          <cell r="F58" t="str">
            <v>null</v>
          </cell>
        </row>
        <row r="59">
          <cell r="A59" t="str">
            <v>1400000US04021001900</v>
          </cell>
          <cell r="B59" t="str">
            <v>Census Tract 19, Pinal County, Arizona</v>
          </cell>
          <cell r="C59">
            <v>933</v>
          </cell>
          <cell r="D59" t="str">
            <v>null</v>
          </cell>
          <cell r="E59">
            <v>124</v>
          </cell>
          <cell r="F59" t="str">
            <v>null</v>
          </cell>
        </row>
        <row r="60">
          <cell r="A60" t="str">
            <v>1400000US04021002001</v>
          </cell>
          <cell r="B60" t="str">
            <v>Census Tract 20.01, Pinal County, Arizona</v>
          </cell>
          <cell r="C60">
            <v>1824</v>
          </cell>
          <cell r="D60" t="str">
            <v>null</v>
          </cell>
          <cell r="E60">
            <v>251</v>
          </cell>
          <cell r="F60" t="str">
            <v>null</v>
          </cell>
        </row>
        <row r="61">
          <cell r="A61" t="str">
            <v>1400000US04021002004</v>
          </cell>
          <cell r="B61" t="str">
            <v>Census Tract 20.04, Pinal County, Arizona</v>
          </cell>
          <cell r="C61">
            <v>1262</v>
          </cell>
          <cell r="D61" t="str">
            <v>null</v>
          </cell>
          <cell r="E61">
            <v>223</v>
          </cell>
          <cell r="F61" t="str">
            <v>null</v>
          </cell>
        </row>
        <row r="62">
          <cell r="A62" t="str">
            <v>1400000US04021002005</v>
          </cell>
          <cell r="B62" t="str">
            <v>Census Tract 20.05, Pinal County, Arizona</v>
          </cell>
          <cell r="C62">
            <v>155</v>
          </cell>
          <cell r="D62" t="str">
            <v>null</v>
          </cell>
          <cell r="E62">
            <v>32</v>
          </cell>
          <cell r="F62" t="str">
            <v>null</v>
          </cell>
        </row>
        <row r="63">
          <cell r="A63" t="str">
            <v>1400000US04021002104</v>
          </cell>
          <cell r="B63" t="str">
            <v>Census Tract 21.04, Pinal County, Arizona</v>
          </cell>
          <cell r="C63">
            <v>2045</v>
          </cell>
          <cell r="D63" t="str">
            <v>null</v>
          </cell>
          <cell r="E63">
            <v>243</v>
          </cell>
          <cell r="F63" t="str">
            <v>null</v>
          </cell>
        </row>
        <row r="64">
          <cell r="A64" t="str">
            <v>1400000US04021002105</v>
          </cell>
          <cell r="B64" t="str">
            <v>Census Tract 21.05, Pinal County, Arizona</v>
          </cell>
          <cell r="C64">
            <v>2508</v>
          </cell>
          <cell r="D64" t="str">
            <v>null</v>
          </cell>
          <cell r="E64">
            <v>215</v>
          </cell>
          <cell r="F64" t="str">
            <v>null</v>
          </cell>
        </row>
        <row r="65">
          <cell r="A65" t="str">
            <v>1400000US04021002106</v>
          </cell>
          <cell r="B65" t="str">
            <v>Census Tract 21.06, Pinal County, Arizona</v>
          </cell>
          <cell r="C65">
            <v>675</v>
          </cell>
          <cell r="D65" t="str">
            <v>null</v>
          </cell>
          <cell r="E65">
            <v>154</v>
          </cell>
          <cell r="F65" t="str">
            <v>null</v>
          </cell>
        </row>
        <row r="66">
          <cell r="A66" t="str">
            <v>1400000US04021002107</v>
          </cell>
          <cell r="B66" t="str">
            <v>Census Tract 21.07, Pinal County, Arizona</v>
          </cell>
          <cell r="C66">
            <v>1547</v>
          </cell>
          <cell r="D66" t="str">
            <v>null</v>
          </cell>
          <cell r="E66">
            <v>245</v>
          </cell>
          <cell r="F66" t="str">
            <v>null</v>
          </cell>
        </row>
        <row r="67">
          <cell r="A67" t="str">
            <v>1400000US04021941401</v>
          </cell>
          <cell r="B67" t="str">
            <v>Census Tract 9414.01, Pinal County, Arizona</v>
          </cell>
          <cell r="C67">
            <v>2328</v>
          </cell>
          <cell r="D67" t="str">
            <v>null</v>
          </cell>
          <cell r="E67">
            <v>228</v>
          </cell>
          <cell r="F67" t="str">
            <v>null</v>
          </cell>
        </row>
        <row r="68">
          <cell r="A68" t="str">
            <v>1400000US04021941402</v>
          </cell>
          <cell r="B68" t="str">
            <v>Census Tract 9414.02, Pinal County, Arizona</v>
          </cell>
          <cell r="C68">
            <v>929</v>
          </cell>
          <cell r="D68" t="str">
            <v>null</v>
          </cell>
          <cell r="E68">
            <v>120</v>
          </cell>
          <cell r="F68" t="str">
            <v>null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P5Y2021.DP05-Data"/>
      <sheetName val="Sheet1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DP05_0001E</v>
          </cell>
        </row>
        <row r="2">
          <cell r="A2" t="str">
            <v>1400000US04013723304</v>
          </cell>
          <cell r="B2" t="str">
            <v>Census Tract 7233.04, Maricopa County, Arizona</v>
          </cell>
          <cell r="C2">
            <v>6032</v>
          </cell>
        </row>
        <row r="3">
          <cell r="A3" t="str">
            <v>1400000US04013941000</v>
          </cell>
          <cell r="B3" t="str">
            <v>Census Tract 9410, Maricopa County, Arizona</v>
          </cell>
          <cell r="C3">
            <v>3086</v>
          </cell>
        </row>
        <row r="4">
          <cell r="A4" t="str">
            <v>1400000US04019004313</v>
          </cell>
          <cell r="B4" t="str">
            <v>Census Tract 43.13, Pima County, Arizona</v>
          </cell>
          <cell r="C4">
            <v>4509</v>
          </cell>
        </row>
        <row r="5">
          <cell r="A5" t="str">
            <v>1400000US04019004316</v>
          </cell>
          <cell r="B5" t="str">
            <v>Census Tract 43.16, Pima County, Arizona</v>
          </cell>
          <cell r="C5">
            <v>2771</v>
          </cell>
        </row>
        <row r="6">
          <cell r="A6" t="str">
            <v>1400000US04019004320</v>
          </cell>
          <cell r="B6" t="str">
            <v>Census Tract 43.20, Pima County, Arizona</v>
          </cell>
          <cell r="C6">
            <v>3211</v>
          </cell>
        </row>
        <row r="7">
          <cell r="A7" t="str">
            <v>1400000US04019004333</v>
          </cell>
          <cell r="B7" t="str">
            <v>Census Tract 43.33, Pima County, Arizona</v>
          </cell>
          <cell r="C7">
            <v>3335</v>
          </cell>
        </row>
        <row r="8">
          <cell r="A8" t="str">
            <v>1400000US04019004339</v>
          </cell>
          <cell r="B8" t="str">
            <v>Census Tract 43.39, Pima County, Arizona</v>
          </cell>
          <cell r="C8">
            <v>7375</v>
          </cell>
        </row>
        <row r="9">
          <cell r="A9" t="str">
            <v>1400000US04019004340</v>
          </cell>
          <cell r="B9" t="str">
            <v>Census Tract 43.40, Pima County, Arizona</v>
          </cell>
          <cell r="C9">
            <v>4864</v>
          </cell>
        </row>
        <row r="10">
          <cell r="A10" t="str">
            <v>1400000US04019004404</v>
          </cell>
          <cell r="B10" t="str">
            <v>Census Tract 44.04, Pima County, Arizona</v>
          </cell>
          <cell r="C10">
            <v>3466</v>
          </cell>
        </row>
        <row r="11">
          <cell r="A11" t="str">
            <v>1400000US04019004419</v>
          </cell>
          <cell r="B11" t="str">
            <v>Census Tract 44.19, Pima County, Arizona</v>
          </cell>
          <cell r="C11">
            <v>6196</v>
          </cell>
        </row>
        <row r="12">
          <cell r="A12" t="str">
            <v>1400000US04019004423</v>
          </cell>
          <cell r="B12" t="str">
            <v>Census Tract 44.23, Pima County, Arizona</v>
          </cell>
          <cell r="C12">
            <v>4163</v>
          </cell>
        </row>
        <row r="13">
          <cell r="A13" t="str">
            <v>1400000US04019004424</v>
          </cell>
          <cell r="B13" t="str">
            <v>Census Tract 44.24, Pima County, Arizona</v>
          </cell>
          <cell r="C13">
            <v>3663</v>
          </cell>
        </row>
        <row r="14">
          <cell r="A14" t="str">
            <v>1400000US04019004425</v>
          </cell>
          <cell r="B14" t="str">
            <v>Census Tract 44.25, Pima County, Arizona</v>
          </cell>
          <cell r="C14">
            <v>5500</v>
          </cell>
        </row>
        <row r="15">
          <cell r="A15" t="str">
            <v>1400000US04019004430</v>
          </cell>
          <cell r="B15" t="str">
            <v>Census Tract 44.30, Pima County, Arizona</v>
          </cell>
          <cell r="C15">
            <v>3657</v>
          </cell>
        </row>
        <row r="16">
          <cell r="A16" t="str">
            <v>1400000US04019004431</v>
          </cell>
          <cell r="B16" t="str">
            <v>Census Tract 44.31, Pima County, Arizona</v>
          </cell>
          <cell r="C16">
            <v>6732</v>
          </cell>
        </row>
        <row r="17">
          <cell r="A17" t="str">
            <v>1400000US04019004434</v>
          </cell>
          <cell r="B17" t="str">
            <v>Census Tract 44.34, Pima County, Arizona</v>
          </cell>
          <cell r="C17">
            <v>3238</v>
          </cell>
        </row>
        <row r="18">
          <cell r="A18" t="str">
            <v>1400000US04019004435</v>
          </cell>
          <cell r="B18" t="str">
            <v>Census Tract 44.35, Pima County, Arizona</v>
          </cell>
          <cell r="C18">
            <v>3878</v>
          </cell>
        </row>
        <row r="19">
          <cell r="A19" t="str">
            <v>1400000US04019004648</v>
          </cell>
          <cell r="B19" t="str">
            <v>Census Tract 46.48, Pima County, Arizona</v>
          </cell>
          <cell r="C19">
            <v>6518</v>
          </cell>
        </row>
        <row r="20">
          <cell r="A20" t="str">
            <v>1400000US04019941000</v>
          </cell>
          <cell r="B20" t="str">
            <v>Census Tract 9410, Pima County, Arizona</v>
          </cell>
          <cell r="C20">
            <v>3959</v>
          </cell>
        </row>
        <row r="21">
          <cell r="A21" t="str">
            <v>1400000US04021000802</v>
          </cell>
          <cell r="B21" t="str">
            <v>Census Tract 8.02, Pinal County, Arizona</v>
          </cell>
          <cell r="C21">
            <v>5728</v>
          </cell>
        </row>
        <row r="22">
          <cell r="A22" t="str">
            <v>1400000US04021000804</v>
          </cell>
          <cell r="B22" t="str">
            <v>Census Tract 8.04, Pinal County, Arizona</v>
          </cell>
          <cell r="C22">
            <v>2214</v>
          </cell>
        </row>
        <row r="23">
          <cell r="A23" t="str">
            <v>1400000US04021000806</v>
          </cell>
          <cell r="B23" t="str">
            <v>Census Tract 8.06, Pinal County, Arizona</v>
          </cell>
          <cell r="C23">
            <v>7057</v>
          </cell>
        </row>
        <row r="24">
          <cell r="A24" t="str">
            <v>1400000US04021000807</v>
          </cell>
          <cell r="B24" t="str">
            <v>Census Tract 8.07, Pinal County, Arizona</v>
          </cell>
          <cell r="C24">
            <v>3368</v>
          </cell>
        </row>
        <row r="25">
          <cell r="A25" t="str">
            <v>1400000US04021000808</v>
          </cell>
          <cell r="B25" t="str">
            <v>Census Tract 8.08, Pinal County, Arizona</v>
          </cell>
          <cell r="C25">
            <v>6352</v>
          </cell>
        </row>
        <row r="26">
          <cell r="A26" t="str">
            <v>1400000US04021000902</v>
          </cell>
          <cell r="B26" t="str">
            <v>Census Tract 9.02, Pinal County, Arizona</v>
          </cell>
          <cell r="C26">
            <v>2877</v>
          </cell>
        </row>
        <row r="27">
          <cell r="A27" t="str">
            <v>1400000US04021000903</v>
          </cell>
          <cell r="B27" t="str">
            <v>Census Tract 9.03, Pinal County, Arizona</v>
          </cell>
          <cell r="C27">
            <v>4244</v>
          </cell>
        </row>
        <row r="28">
          <cell r="A28" t="str">
            <v>1400000US04021000904</v>
          </cell>
          <cell r="B28" t="str">
            <v>Census Tract 9.04, Pinal County, Arizona</v>
          </cell>
          <cell r="C28">
            <v>1106</v>
          </cell>
        </row>
        <row r="29">
          <cell r="A29" t="str">
            <v>1400000US04021001000</v>
          </cell>
          <cell r="B29" t="str">
            <v>Census Tract 10, Pinal County, Arizona</v>
          </cell>
          <cell r="C29">
            <v>4828</v>
          </cell>
        </row>
        <row r="30">
          <cell r="A30" t="str">
            <v>1400000US04021001100</v>
          </cell>
          <cell r="B30" t="str">
            <v>Census Tract 11, Pinal County, Arizona</v>
          </cell>
          <cell r="C30">
            <v>8361</v>
          </cell>
        </row>
        <row r="31">
          <cell r="A31" t="str">
            <v>1400000US04021001200</v>
          </cell>
          <cell r="B31" t="str">
            <v>Census Tract 12, Pinal County, Arizona</v>
          </cell>
          <cell r="C31">
            <v>4407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1533</v>
          </cell>
        </row>
        <row r="33">
          <cell r="A33" t="str">
            <v>1400000US04021001305</v>
          </cell>
          <cell r="B33" t="str">
            <v>Census Tract 13.05, Pinal County, Arizona</v>
          </cell>
          <cell r="C33">
            <v>6526</v>
          </cell>
        </row>
        <row r="34">
          <cell r="A34" t="str">
            <v>1400000US04021001306</v>
          </cell>
          <cell r="B34" t="str">
            <v>Census Tract 13.06, Pinal County, Arizona</v>
          </cell>
          <cell r="C34">
            <v>5455</v>
          </cell>
        </row>
        <row r="35">
          <cell r="A35" t="str">
            <v>1400000US04021001307</v>
          </cell>
          <cell r="B35" t="str">
            <v>Census Tract 13.07, Pinal County, Arizona</v>
          </cell>
          <cell r="C35">
            <v>4382</v>
          </cell>
        </row>
        <row r="36">
          <cell r="A36" t="str">
            <v>1400000US04021001308</v>
          </cell>
          <cell r="B36" t="str">
            <v>Census Tract 13.08, Pinal County, Arizona</v>
          </cell>
          <cell r="C36">
            <v>2244</v>
          </cell>
        </row>
        <row r="37">
          <cell r="A37" t="str">
            <v>1400000US04021001309</v>
          </cell>
          <cell r="B37" t="str">
            <v>Census Tract 13.09, Pinal County, Arizona</v>
          </cell>
          <cell r="C37">
            <v>5468</v>
          </cell>
        </row>
        <row r="38">
          <cell r="A38" t="str">
            <v>1400000US04021001310</v>
          </cell>
          <cell r="B38" t="str">
            <v>Census Tract 13.10, Pinal County, Arizona</v>
          </cell>
          <cell r="C38">
            <v>4069</v>
          </cell>
        </row>
        <row r="39">
          <cell r="A39" t="str">
            <v>1400000US04021001403</v>
          </cell>
          <cell r="B39" t="str">
            <v>Census Tract 14.03, Pinal County, Arizona</v>
          </cell>
          <cell r="C39">
            <v>5369</v>
          </cell>
        </row>
        <row r="40">
          <cell r="A40" t="str">
            <v>1400000US04021001404</v>
          </cell>
          <cell r="B40" t="str">
            <v>Census Tract 14.04, Pinal County, Arizona</v>
          </cell>
          <cell r="C40">
            <v>3453</v>
          </cell>
        </row>
        <row r="41">
          <cell r="A41" t="str">
            <v>1400000US04021001405</v>
          </cell>
          <cell r="B41" t="str">
            <v>Census Tract 14.05, Pinal County, Arizona</v>
          </cell>
          <cell r="C41">
            <v>4449</v>
          </cell>
        </row>
        <row r="42">
          <cell r="A42" t="str">
            <v>1400000US04021001406</v>
          </cell>
          <cell r="B42" t="str">
            <v>Census Tract 14.06, Pinal County, Arizona</v>
          </cell>
          <cell r="C42">
            <v>5286</v>
          </cell>
        </row>
        <row r="43">
          <cell r="A43" t="str">
            <v>1400000US04021001407</v>
          </cell>
          <cell r="B43" t="str">
            <v>Census Tract 14.07, Pinal County, Arizona</v>
          </cell>
          <cell r="C43">
            <v>2132</v>
          </cell>
        </row>
        <row r="44">
          <cell r="A44" t="str">
            <v>1400000US04021001408</v>
          </cell>
          <cell r="B44" t="str">
            <v>Census Tract 14.08, Pinal County, Arizona</v>
          </cell>
          <cell r="C44">
            <v>2194</v>
          </cell>
        </row>
        <row r="45">
          <cell r="A45" t="str">
            <v>1400000US04021001500</v>
          </cell>
          <cell r="B45" t="str">
            <v>Census Tract 15, Pinal County, Arizona</v>
          </cell>
          <cell r="C45">
            <v>4073</v>
          </cell>
        </row>
        <row r="46">
          <cell r="A46" t="str">
            <v>1400000US04021001600</v>
          </cell>
          <cell r="B46" t="str">
            <v>Census Tract 16, Pinal County, Arizona</v>
          </cell>
          <cell r="C46">
            <v>5590</v>
          </cell>
        </row>
        <row r="47">
          <cell r="A47" t="str">
            <v>1400000US04021001701</v>
          </cell>
          <cell r="B47" t="str">
            <v>Census Tract 17.01, Pinal County, Arizona</v>
          </cell>
          <cell r="C47">
            <v>1040</v>
          </cell>
        </row>
        <row r="48">
          <cell r="A48" t="str">
            <v>1400000US04021001704</v>
          </cell>
          <cell r="B48" t="str">
            <v>Census Tract 17.04, Pinal County, Arizona</v>
          </cell>
          <cell r="C48">
            <v>6694</v>
          </cell>
        </row>
        <row r="49">
          <cell r="A49" t="str">
            <v>1400000US04021001705</v>
          </cell>
          <cell r="B49" t="str">
            <v>Census Tract 17.05, Pinal County, Arizona</v>
          </cell>
          <cell r="C49">
            <v>9227</v>
          </cell>
        </row>
        <row r="50">
          <cell r="A50" t="str">
            <v>1400000US04021001706</v>
          </cell>
          <cell r="B50" t="str">
            <v>Census Tract 17.06, Pinal County, Arizona</v>
          </cell>
          <cell r="C50">
            <v>5361</v>
          </cell>
        </row>
        <row r="51">
          <cell r="A51" t="str">
            <v>1400000US04021001707</v>
          </cell>
          <cell r="B51" t="str">
            <v>Census Tract 17.07, Pinal County, Arizona</v>
          </cell>
          <cell r="C51">
            <v>6654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5816</v>
          </cell>
        </row>
        <row r="53">
          <cell r="A53" t="str">
            <v>1400000US04021001712</v>
          </cell>
          <cell r="B53" t="str">
            <v>Census Tract 17.12, Pinal County, Arizona</v>
          </cell>
          <cell r="C53">
            <v>4621</v>
          </cell>
        </row>
        <row r="54">
          <cell r="A54" t="str">
            <v>1400000US04021001713</v>
          </cell>
          <cell r="B54" t="str">
            <v>Census Tract 17.13, Pinal County, Arizona</v>
          </cell>
          <cell r="C54">
            <v>2631</v>
          </cell>
        </row>
        <row r="55">
          <cell r="A55" t="str">
            <v>1400000US04021001714</v>
          </cell>
          <cell r="B55" t="str">
            <v>Census Tract 17.14, Pinal County, Arizona</v>
          </cell>
          <cell r="C55">
            <v>4388</v>
          </cell>
        </row>
        <row r="56">
          <cell r="A56" t="str">
            <v>1400000US04021001715</v>
          </cell>
          <cell r="B56" t="str">
            <v>Census Tract 17.15, Pinal County, Arizona</v>
          </cell>
          <cell r="C56">
            <v>4689</v>
          </cell>
        </row>
        <row r="57">
          <cell r="A57" t="str">
            <v>1400000US04021001716</v>
          </cell>
          <cell r="B57" t="str">
            <v>Census Tract 17.16, Pinal County, Arizona</v>
          </cell>
          <cell r="C57">
            <v>4988</v>
          </cell>
        </row>
        <row r="58">
          <cell r="A58" t="str">
            <v>1400000US04021001717</v>
          </cell>
          <cell r="B58" t="str">
            <v>Census Tract 17.17, Pinal County, Arizona</v>
          </cell>
          <cell r="C58">
            <v>2021</v>
          </cell>
        </row>
        <row r="59">
          <cell r="A59" t="str">
            <v>1400000US04021001900</v>
          </cell>
          <cell r="B59" t="str">
            <v>Census Tract 19, Pinal County, Arizona</v>
          </cell>
          <cell r="C59">
            <v>2108</v>
          </cell>
        </row>
        <row r="60">
          <cell r="A60" t="str">
            <v>1400000US04021002001</v>
          </cell>
          <cell r="B60" t="str">
            <v>Census Tract 20.01, Pinal County, Arizona</v>
          </cell>
          <cell r="C60">
            <v>3698</v>
          </cell>
        </row>
        <row r="61">
          <cell r="A61" t="str">
            <v>1400000US04021002004</v>
          </cell>
          <cell r="B61" t="str">
            <v>Census Tract 20.04, Pinal County, Arizona</v>
          </cell>
          <cell r="C61">
            <v>3441</v>
          </cell>
        </row>
        <row r="62">
          <cell r="A62" t="str">
            <v>1400000US04021002005</v>
          </cell>
          <cell r="B62" t="str">
            <v>Census Tract 20.05, Pinal County, Arizona</v>
          </cell>
          <cell r="C62">
            <v>7871</v>
          </cell>
        </row>
        <row r="63">
          <cell r="A63" t="str">
            <v>1400000US04021002104</v>
          </cell>
          <cell r="B63" t="str">
            <v>Census Tract 21.04, Pinal County, Arizona</v>
          </cell>
          <cell r="C63">
            <v>3398</v>
          </cell>
        </row>
        <row r="64">
          <cell r="A64" t="str">
            <v>1400000US04021002105</v>
          </cell>
          <cell r="B64" t="str">
            <v>Census Tract 21.05, Pinal County, Arizona</v>
          </cell>
          <cell r="C64">
            <v>4953</v>
          </cell>
        </row>
        <row r="65">
          <cell r="A65" t="str">
            <v>1400000US04021002106</v>
          </cell>
          <cell r="B65" t="str">
            <v>Census Tract 21.06, Pinal County, Arizona</v>
          </cell>
          <cell r="C65">
            <v>1868</v>
          </cell>
        </row>
        <row r="66">
          <cell r="A66" t="str">
            <v>1400000US04021002107</v>
          </cell>
          <cell r="B66" t="str">
            <v>Census Tract 21.07, Pinal County, Arizona</v>
          </cell>
          <cell r="C66">
            <v>4223</v>
          </cell>
        </row>
        <row r="67">
          <cell r="A67" t="str">
            <v>1400000US04021941401</v>
          </cell>
          <cell r="B67" t="str">
            <v>Census Tract 9414.01, Pinal County, Arizona</v>
          </cell>
          <cell r="C67">
            <v>5988</v>
          </cell>
        </row>
        <row r="68">
          <cell r="A68" t="str">
            <v>1400000US04021941402</v>
          </cell>
          <cell r="B68" t="str">
            <v>Census Tract 9414.02, Pinal County, Arizona</v>
          </cell>
          <cell r="C68">
            <v>2694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ST5Y2011.S1901-Data"/>
      <sheetName val="Sheet1"/>
    </sheetNames>
    <sheetDataSet>
      <sheetData sheetId="0" refreshError="1"/>
      <sheetData sheetId="1">
        <row r="1">
          <cell r="A1" t="str">
            <v>GEO_ID</v>
          </cell>
          <cell r="B1" t="str">
            <v>NAME</v>
          </cell>
          <cell r="C1" t="str">
            <v>S1901_C01_001E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2101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1401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1676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625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1238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1142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494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1602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1250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843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1213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2353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1811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2022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2721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1635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1144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2144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605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937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892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2985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1357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360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260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851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1668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2549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1617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2828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512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2514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1989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1918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1830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1237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1529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1664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731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503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1091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2175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262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794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747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2191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2596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1597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1393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1720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667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1178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623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924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1368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242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1726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365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1061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2736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11.B19301-Data"/>
      <sheetName val="Sheet1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B19301_001E</v>
          </cell>
          <cell r="D1" t="str">
            <v>B19301_001M</v>
          </cell>
          <cell r="E1" t="str">
            <v>B19301_001MA</v>
          </cell>
          <cell r="F1" t="str">
            <v>B19301_001EA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44022</v>
          </cell>
          <cell r="D2">
            <v>4923</v>
          </cell>
          <cell r="E2" t="str">
            <v>null</v>
          </cell>
          <cell r="F2" t="str">
            <v>null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48216</v>
          </cell>
          <cell r="D3">
            <v>4417</v>
          </cell>
          <cell r="E3" t="str">
            <v>null</v>
          </cell>
          <cell r="F3" t="str">
            <v>null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61094</v>
          </cell>
          <cell r="D4">
            <v>6820</v>
          </cell>
          <cell r="E4" t="str">
            <v>null</v>
          </cell>
          <cell r="F4" t="str">
            <v>null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47243</v>
          </cell>
          <cell r="D5">
            <v>7072</v>
          </cell>
          <cell r="E5" t="str">
            <v>null</v>
          </cell>
          <cell r="F5" t="str">
            <v>null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52739</v>
          </cell>
          <cell r="D6">
            <v>10322</v>
          </cell>
          <cell r="E6" t="str">
            <v>null</v>
          </cell>
          <cell r="F6" t="str">
            <v>null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17500</v>
          </cell>
          <cell r="D7">
            <v>2907</v>
          </cell>
          <cell r="E7" t="str">
            <v>null</v>
          </cell>
          <cell r="F7" t="str">
            <v>null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7804</v>
          </cell>
          <cell r="D8">
            <v>2761</v>
          </cell>
          <cell r="E8" t="str">
            <v>null</v>
          </cell>
          <cell r="F8" t="str">
            <v>null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16032</v>
          </cell>
          <cell r="D9">
            <v>3288</v>
          </cell>
          <cell r="E9" t="str">
            <v>null</v>
          </cell>
          <cell r="F9" t="str">
            <v>null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20799</v>
          </cell>
          <cell r="D10">
            <v>3163</v>
          </cell>
          <cell r="E10" t="str">
            <v>null</v>
          </cell>
          <cell r="F10" t="str">
            <v>null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10389</v>
          </cell>
          <cell r="D11">
            <v>1657</v>
          </cell>
          <cell r="E11" t="str">
            <v>null</v>
          </cell>
          <cell r="F11" t="str">
            <v>null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21727</v>
          </cell>
          <cell r="D12">
            <v>2973</v>
          </cell>
          <cell r="E12" t="str">
            <v>null</v>
          </cell>
          <cell r="F12" t="str">
            <v>null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18867</v>
          </cell>
          <cell r="D13">
            <v>2449</v>
          </cell>
          <cell r="E13" t="str">
            <v>null</v>
          </cell>
          <cell r="F13" t="str">
            <v>null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30347</v>
          </cell>
          <cell r="D14">
            <v>3393</v>
          </cell>
          <cell r="E14" t="str">
            <v>null</v>
          </cell>
          <cell r="F14" t="str">
            <v>null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18334</v>
          </cell>
          <cell r="D15">
            <v>1939</v>
          </cell>
          <cell r="E15" t="str">
            <v>null</v>
          </cell>
          <cell r="F15" t="str">
            <v>null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20271</v>
          </cell>
          <cell r="D16">
            <v>2452</v>
          </cell>
          <cell r="E16" t="str">
            <v>null</v>
          </cell>
          <cell r="F16" t="str">
            <v>null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24842</v>
          </cell>
          <cell r="D17">
            <v>3909</v>
          </cell>
          <cell r="E17" t="str">
            <v>null</v>
          </cell>
          <cell r="F17" t="str">
            <v>null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20189</v>
          </cell>
          <cell r="D18">
            <v>2212</v>
          </cell>
          <cell r="E18" t="str">
            <v>null</v>
          </cell>
          <cell r="F18" t="str">
            <v>null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21636</v>
          </cell>
          <cell r="D19">
            <v>2422</v>
          </cell>
          <cell r="E19" t="str">
            <v>null</v>
          </cell>
          <cell r="F19" t="str">
            <v>null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14079</v>
          </cell>
          <cell r="D20">
            <v>3466</v>
          </cell>
          <cell r="E20" t="str">
            <v>null</v>
          </cell>
          <cell r="F20" t="str">
            <v>null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23175</v>
          </cell>
          <cell r="D21">
            <v>5174</v>
          </cell>
          <cell r="E21" t="str">
            <v>null</v>
          </cell>
          <cell r="F21" t="str">
            <v>null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9784</v>
          </cell>
          <cell r="D22">
            <v>1019</v>
          </cell>
          <cell r="E22" t="str">
            <v>null</v>
          </cell>
          <cell r="F22" t="str">
            <v>null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20159</v>
          </cell>
          <cell r="D23">
            <v>1791</v>
          </cell>
          <cell r="E23" t="str">
            <v>null</v>
          </cell>
          <cell r="F23" t="str">
            <v>null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18125</v>
          </cell>
          <cell r="D24">
            <v>3108</v>
          </cell>
          <cell r="E24" t="str">
            <v>null</v>
          </cell>
          <cell r="F24" t="str">
            <v>null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4417</v>
          </cell>
          <cell r="D25">
            <v>956</v>
          </cell>
          <cell r="E25" t="str">
            <v>null</v>
          </cell>
          <cell r="F25" t="str">
            <v>null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10126</v>
          </cell>
          <cell r="D26">
            <v>5671</v>
          </cell>
          <cell r="E26" t="str">
            <v>null</v>
          </cell>
          <cell r="F26" t="str">
            <v>null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22459</v>
          </cell>
          <cell r="D27">
            <v>4794</v>
          </cell>
          <cell r="E27" t="str">
            <v>null</v>
          </cell>
          <cell r="F27" t="str">
            <v>null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17249</v>
          </cell>
          <cell r="D28">
            <v>2495</v>
          </cell>
          <cell r="E28" t="str">
            <v>null</v>
          </cell>
          <cell r="F28" t="str">
            <v>null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23134</v>
          </cell>
          <cell r="D29">
            <v>3902</v>
          </cell>
          <cell r="E29" t="str">
            <v>null</v>
          </cell>
          <cell r="F29" t="str">
            <v>null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18952</v>
          </cell>
          <cell r="D30">
            <v>2791</v>
          </cell>
          <cell r="E30" t="str">
            <v>null</v>
          </cell>
          <cell r="F30" t="str">
            <v>null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21421</v>
          </cell>
          <cell r="D31">
            <v>2077</v>
          </cell>
          <cell r="E31" t="str">
            <v>null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41459</v>
          </cell>
          <cell r="D32">
            <v>10791</v>
          </cell>
          <cell r="E32" t="str">
            <v>null</v>
          </cell>
          <cell r="F32" t="str">
            <v>null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24913</v>
          </cell>
          <cell r="D33">
            <v>2559</v>
          </cell>
          <cell r="E33" t="str">
            <v>null</v>
          </cell>
          <cell r="F33" t="str">
            <v>null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23376</v>
          </cell>
          <cell r="D34">
            <v>4856</v>
          </cell>
          <cell r="E34" t="str">
            <v>null</v>
          </cell>
          <cell r="F34" t="str">
            <v>null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17703</v>
          </cell>
          <cell r="D35">
            <v>3601</v>
          </cell>
          <cell r="E35" t="str">
            <v>null</v>
          </cell>
          <cell r="F35" t="str">
            <v>null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23895</v>
          </cell>
          <cell r="D36">
            <v>7126</v>
          </cell>
          <cell r="E36" t="str">
            <v>null</v>
          </cell>
          <cell r="F36" t="str">
            <v>null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24007</v>
          </cell>
          <cell r="D37">
            <v>4934</v>
          </cell>
          <cell r="E37" t="str">
            <v>null</v>
          </cell>
          <cell r="F37" t="str">
            <v>null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20421</v>
          </cell>
          <cell r="D38">
            <v>3398</v>
          </cell>
          <cell r="E38" t="str">
            <v>null</v>
          </cell>
          <cell r="F38" t="str">
            <v>null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13842</v>
          </cell>
          <cell r="D39">
            <v>1986</v>
          </cell>
          <cell r="E39" t="str">
            <v>null</v>
          </cell>
          <cell r="F39" t="str">
            <v>null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22311</v>
          </cell>
          <cell r="D40">
            <v>4086</v>
          </cell>
          <cell r="E40" t="str">
            <v>null</v>
          </cell>
          <cell r="F40" t="str">
            <v>null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28339</v>
          </cell>
          <cell r="D41">
            <v>3662</v>
          </cell>
          <cell r="E41" t="str">
            <v>null</v>
          </cell>
          <cell r="F41" t="str">
            <v>null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11541</v>
          </cell>
          <cell r="D42">
            <v>1981</v>
          </cell>
          <cell r="E42" t="str">
            <v>null</v>
          </cell>
          <cell r="F42" t="str">
            <v>null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21156</v>
          </cell>
          <cell r="D43">
            <v>2971</v>
          </cell>
          <cell r="E43" t="str">
            <v>null</v>
          </cell>
          <cell r="F43" t="str">
            <v>null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20492</v>
          </cell>
          <cell r="D44">
            <v>3716</v>
          </cell>
          <cell r="E44" t="str">
            <v>null</v>
          </cell>
          <cell r="F44" t="str">
            <v>null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27314</v>
          </cell>
          <cell r="D45">
            <v>3113</v>
          </cell>
          <cell r="E45" t="str">
            <v>null</v>
          </cell>
          <cell r="F45" t="str">
            <v>null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25331</v>
          </cell>
          <cell r="D46">
            <v>5237</v>
          </cell>
          <cell r="E46" t="str">
            <v>null</v>
          </cell>
          <cell r="F46" t="str">
            <v>null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22671</v>
          </cell>
          <cell r="D47">
            <v>2447</v>
          </cell>
          <cell r="E47" t="str">
            <v>null</v>
          </cell>
          <cell r="F47" t="str">
            <v>null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28405</v>
          </cell>
          <cell r="D48">
            <v>2945</v>
          </cell>
          <cell r="E48" t="str">
            <v>null</v>
          </cell>
          <cell r="F48" t="str">
            <v>null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31941</v>
          </cell>
          <cell r="D49">
            <v>6001</v>
          </cell>
          <cell r="E49" t="str">
            <v>null</v>
          </cell>
          <cell r="F49" t="str">
            <v>null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26120</v>
          </cell>
          <cell r="D50">
            <v>4466</v>
          </cell>
          <cell r="E50" t="str">
            <v>null</v>
          </cell>
          <cell r="F50" t="str">
            <v>null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22385</v>
          </cell>
          <cell r="D51">
            <v>4711</v>
          </cell>
          <cell r="E51" t="str">
            <v>null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23291</v>
          </cell>
          <cell r="D52">
            <v>3818</v>
          </cell>
          <cell r="E52" t="str">
            <v>null</v>
          </cell>
          <cell r="F52" t="str">
            <v>null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21138</v>
          </cell>
          <cell r="D53">
            <v>3194</v>
          </cell>
          <cell r="E53" t="str">
            <v>null</v>
          </cell>
          <cell r="F53" t="str">
            <v>null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20453</v>
          </cell>
          <cell r="D54">
            <v>3190</v>
          </cell>
          <cell r="E54" t="str">
            <v>null</v>
          </cell>
          <cell r="F54" t="str">
            <v>null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11315</v>
          </cell>
          <cell r="D55">
            <v>1671</v>
          </cell>
          <cell r="E55" t="str">
            <v>null</v>
          </cell>
          <cell r="F55" t="str">
            <v>null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18997</v>
          </cell>
          <cell r="D56">
            <v>5213</v>
          </cell>
          <cell r="E56" t="str">
            <v>null</v>
          </cell>
          <cell r="F56" t="str">
            <v>null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4584</v>
          </cell>
          <cell r="D57">
            <v>1055</v>
          </cell>
          <cell r="E57" t="str">
            <v>null</v>
          </cell>
          <cell r="F57" t="str">
            <v>null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12115</v>
          </cell>
          <cell r="D58">
            <v>2640</v>
          </cell>
          <cell r="E58" t="str">
            <v>null</v>
          </cell>
          <cell r="F58" t="str">
            <v>null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13373</v>
          </cell>
          <cell r="D59">
            <v>3588</v>
          </cell>
          <cell r="E59" t="str">
            <v>null</v>
          </cell>
          <cell r="F59" t="str">
            <v>null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22137</v>
          </cell>
          <cell r="D60">
            <v>4216</v>
          </cell>
          <cell r="E60" t="str">
            <v>null</v>
          </cell>
          <cell r="F60" t="str">
            <v>null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14127</v>
          </cell>
          <cell r="D61">
            <v>2462</v>
          </cell>
          <cell r="E61" t="str">
            <v>null</v>
          </cell>
          <cell r="F61" t="str">
            <v>null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11.B25001-Data"/>
      <sheetName val="Sheet1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B25001_001E</v>
          </cell>
          <cell r="D1" t="str">
            <v>B25001_001EA</v>
          </cell>
          <cell r="E1" t="str">
            <v>B25001_001M</v>
          </cell>
          <cell r="F1" t="str">
            <v>B25001_001MA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2382</v>
          </cell>
          <cell r="D2" t="str">
            <v>null</v>
          </cell>
          <cell r="E2">
            <v>31</v>
          </cell>
          <cell r="F2" t="str">
            <v>null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1584</v>
          </cell>
          <cell r="D3" t="str">
            <v>null</v>
          </cell>
          <cell r="E3">
            <v>18</v>
          </cell>
          <cell r="F3" t="str">
            <v>null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1736</v>
          </cell>
          <cell r="D4" t="str">
            <v>null</v>
          </cell>
          <cell r="E4">
            <v>22</v>
          </cell>
          <cell r="F4" t="str">
            <v>null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667</v>
          </cell>
          <cell r="D5" t="str">
            <v>null</v>
          </cell>
          <cell r="E5">
            <v>45</v>
          </cell>
          <cell r="F5" t="str">
            <v>null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1255</v>
          </cell>
          <cell r="D6" t="str">
            <v>null</v>
          </cell>
          <cell r="E6">
            <v>20</v>
          </cell>
          <cell r="F6" t="str">
            <v>null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1381</v>
          </cell>
          <cell r="D7" t="str">
            <v>null</v>
          </cell>
          <cell r="E7">
            <v>100</v>
          </cell>
          <cell r="F7" t="str">
            <v>null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603</v>
          </cell>
          <cell r="D8" t="str">
            <v>null</v>
          </cell>
          <cell r="E8">
            <v>84</v>
          </cell>
          <cell r="F8" t="str">
            <v>null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1989</v>
          </cell>
          <cell r="D9" t="str">
            <v>null</v>
          </cell>
          <cell r="E9">
            <v>144</v>
          </cell>
          <cell r="F9" t="str">
            <v>null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1695</v>
          </cell>
          <cell r="D10" t="str">
            <v>null</v>
          </cell>
          <cell r="E10">
            <v>82</v>
          </cell>
          <cell r="F10" t="str">
            <v>null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1014</v>
          </cell>
          <cell r="D11" t="str">
            <v>null</v>
          </cell>
          <cell r="E11">
            <v>75</v>
          </cell>
          <cell r="F11" t="str">
            <v>null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1269</v>
          </cell>
          <cell r="D12" t="str">
            <v>null</v>
          </cell>
          <cell r="E12">
            <v>100</v>
          </cell>
          <cell r="F12" t="str">
            <v>null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2611</v>
          </cell>
          <cell r="D13" t="str">
            <v>null</v>
          </cell>
          <cell r="E13">
            <v>159</v>
          </cell>
          <cell r="F13" t="str">
            <v>null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2548</v>
          </cell>
          <cell r="D14" t="str">
            <v>null</v>
          </cell>
          <cell r="E14">
            <v>82</v>
          </cell>
          <cell r="F14" t="str">
            <v>null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2512</v>
          </cell>
          <cell r="D15" t="str">
            <v>null</v>
          </cell>
          <cell r="E15">
            <v>119</v>
          </cell>
          <cell r="F15" t="str">
            <v>null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2813</v>
          </cell>
          <cell r="D16" t="str">
            <v>null</v>
          </cell>
          <cell r="E16">
            <v>158</v>
          </cell>
          <cell r="F16" t="str">
            <v>null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1858</v>
          </cell>
          <cell r="D17" t="str">
            <v>null</v>
          </cell>
          <cell r="E17">
            <v>130</v>
          </cell>
          <cell r="F17" t="str">
            <v>null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1406</v>
          </cell>
          <cell r="D18" t="str">
            <v>null</v>
          </cell>
          <cell r="E18">
            <v>156</v>
          </cell>
          <cell r="F18" t="str">
            <v>null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2521</v>
          </cell>
          <cell r="D19" t="str">
            <v>null</v>
          </cell>
          <cell r="E19">
            <v>181</v>
          </cell>
          <cell r="F19" t="str">
            <v>null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696</v>
          </cell>
          <cell r="D20" t="str">
            <v>null</v>
          </cell>
          <cell r="E20">
            <v>76</v>
          </cell>
          <cell r="F20" t="str">
            <v>null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1157</v>
          </cell>
          <cell r="D21" t="str">
            <v>null</v>
          </cell>
          <cell r="E21">
            <v>123</v>
          </cell>
          <cell r="F21" t="str">
            <v>null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939</v>
          </cell>
          <cell r="D22" t="str">
            <v>null</v>
          </cell>
          <cell r="E22">
            <v>56</v>
          </cell>
          <cell r="F22" t="str">
            <v>null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4847</v>
          </cell>
          <cell r="D23" t="str">
            <v>null</v>
          </cell>
          <cell r="E23">
            <v>604</v>
          </cell>
          <cell r="F23" t="str">
            <v>null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1745</v>
          </cell>
          <cell r="D24" t="str">
            <v>null</v>
          </cell>
          <cell r="E24">
            <v>147</v>
          </cell>
          <cell r="F24" t="str">
            <v>null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422</v>
          </cell>
          <cell r="D25" t="str">
            <v>null</v>
          </cell>
          <cell r="E25">
            <v>30</v>
          </cell>
          <cell r="F25" t="str">
            <v>null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502</v>
          </cell>
          <cell r="D26" t="str">
            <v>null</v>
          </cell>
          <cell r="E26">
            <v>113</v>
          </cell>
          <cell r="F26" t="str">
            <v>null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1106</v>
          </cell>
          <cell r="D27" t="str">
            <v>null</v>
          </cell>
          <cell r="E27">
            <v>243</v>
          </cell>
          <cell r="F27" t="str">
            <v>null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2061</v>
          </cell>
          <cell r="D28" t="str">
            <v>null</v>
          </cell>
          <cell r="E28">
            <v>214</v>
          </cell>
          <cell r="F28" t="str">
            <v>null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3192</v>
          </cell>
          <cell r="D29" t="str">
            <v>null</v>
          </cell>
          <cell r="E29">
            <v>265</v>
          </cell>
          <cell r="F29" t="str">
            <v>null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1985</v>
          </cell>
          <cell r="D30" t="str">
            <v>null</v>
          </cell>
          <cell r="E30">
            <v>177</v>
          </cell>
          <cell r="F30" t="str">
            <v>null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3402</v>
          </cell>
          <cell r="D31" t="str">
            <v>null</v>
          </cell>
          <cell r="E31">
            <v>191</v>
          </cell>
          <cell r="F31" t="str">
            <v>null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588</v>
          </cell>
          <cell r="D32" t="str">
            <v>null</v>
          </cell>
          <cell r="E32">
            <v>92</v>
          </cell>
          <cell r="F32" t="str">
            <v>null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2999</v>
          </cell>
          <cell r="D33" t="str">
            <v>null</v>
          </cell>
          <cell r="E33">
            <v>221</v>
          </cell>
          <cell r="F33" t="str">
            <v>null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2345</v>
          </cell>
          <cell r="D34" t="str">
            <v>null</v>
          </cell>
          <cell r="E34">
            <v>168</v>
          </cell>
          <cell r="F34" t="str">
            <v>null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2394</v>
          </cell>
          <cell r="D35" t="str">
            <v>null</v>
          </cell>
          <cell r="E35">
            <v>234</v>
          </cell>
          <cell r="F35" t="str">
            <v>null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2193</v>
          </cell>
          <cell r="D36" t="str">
            <v>null</v>
          </cell>
          <cell r="E36">
            <v>153</v>
          </cell>
          <cell r="F36" t="str">
            <v>null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1539</v>
          </cell>
          <cell r="D37" t="str">
            <v>null</v>
          </cell>
          <cell r="E37">
            <v>92</v>
          </cell>
          <cell r="F37" t="str">
            <v>null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2139</v>
          </cell>
          <cell r="D38" t="str">
            <v>null</v>
          </cell>
          <cell r="E38">
            <v>156</v>
          </cell>
          <cell r="F38" t="str">
            <v>null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1950</v>
          </cell>
          <cell r="D39" t="str">
            <v>null</v>
          </cell>
          <cell r="E39">
            <v>158</v>
          </cell>
          <cell r="F39" t="str">
            <v>null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871</v>
          </cell>
          <cell r="D40" t="str">
            <v>null</v>
          </cell>
          <cell r="E40">
            <v>83</v>
          </cell>
          <cell r="F40" t="str">
            <v>null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890</v>
          </cell>
          <cell r="D41" t="str">
            <v>null</v>
          </cell>
          <cell r="E41">
            <v>164</v>
          </cell>
          <cell r="F41" t="str">
            <v>null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1413</v>
          </cell>
          <cell r="D42" t="str">
            <v>null</v>
          </cell>
          <cell r="E42">
            <v>107</v>
          </cell>
          <cell r="F42" t="str">
            <v>null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2592</v>
          </cell>
          <cell r="D43" t="str">
            <v>null</v>
          </cell>
          <cell r="E43">
            <v>139</v>
          </cell>
          <cell r="F43" t="str">
            <v>null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338</v>
          </cell>
          <cell r="D44" t="str">
            <v>null</v>
          </cell>
          <cell r="E44">
            <v>83</v>
          </cell>
          <cell r="F44" t="str">
            <v>null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1086</v>
          </cell>
          <cell r="D45" t="str">
            <v>null</v>
          </cell>
          <cell r="E45">
            <v>77</v>
          </cell>
          <cell r="F45" t="str">
            <v>null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892</v>
          </cell>
          <cell r="D46" t="str">
            <v>null</v>
          </cell>
          <cell r="E46">
            <v>166</v>
          </cell>
          <cell r="F46" t="str">
            <v>null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2734</v>
          </cell>
          <cell r="D47" t="str">
            <v>null</v>
          </cell>
          <cell r="E47">
            <v>207</v>
          </cell>
          <cell r="F47" t="str">
            <v>null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3437</v>
          </cell>
          <cell r="D48" t="str">
            <v>null</v>
          </cell>
          <cell r="E48">
            <v>211</v>
          </cell>
          <cell r="F48" t="str">
            <v>null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2007</v>
          </cell>
          <cell r="D49" t="str">
            <v>null</v>
          </cell>
          <cell r="E49">
            <v>203</v>
          </cell>
          <cell r="F49" t="str">
            <v>null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1852</v>
          </cell>
          <cell r="D50" t="str">
            <v>null</v>
          </cell>
          <cell r="E50">
            <v>124</v>
          </cell>
          <cell r="F50" t="str">
            <v>null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2290</v>
          </cell>
          <cell r="D51" t="str">
            <v>null</v>
          </cell>
          <cell r="E51">
            <v>273</v>
          </cell>
          <cell r="F51" t="str">
            <v>null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917</v>
          </cell>
          <cell r="D52" t="str">
            <v>null</v>
          </cell>
          <cell r="E52">
            <v>120</v>
          </cell>
          <cell r="F52" t="str">
            <v>null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1465</v>
          </cell>
          <cell r="D53" t="str">
            <v>null</v>
          </cell>
          <cell r="E53">
            <v>243</v>
          </cell>
          <cell r="F53" t="str">
            <v>null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825</v>
          </cell>
          <cell r="D54" t="str">
            <v>null</v>
          </cell>
          <cell r="E54">
            <v>177</v>
          </cell>
          <cell r="F54" t="str">
            <v>null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1230</v>
          </cell>
          <cell r="D55" t="str">
            <v>null</v>
          </cell>
          <cell r="E55">
            <v>132</v>
          </cell>
          <cell r="F55" t="str">
            <v>null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1792</v>
          </cell>
          <cell r="D56" t="str">
            <v>null</v>
          </cell>
          <cell r="E56">
            <v>216</v>
          </cell>
          <cell r="F56" t="str">
            <v>null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276</v>
          </cell>
          <cell r="D57" t="str">
            <v>null</v>
          </cell>
          <cell r="E57">
            <v>103</v>
          </cell>
          <cell r="F57" t="str">
            <v>null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1970</v>
          </cell>
          <cell r="D58" t="str">
            <v>null</v>
          </cell>
          <cell r="E58">
            <v>262</v>
          </cell>
          <cell r="F58" t="str">
            <v>null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421</v>
          </cell>
          <cell r="D59" t="str">
            <v>null</v>
          </cell>
          <cell r="E59">
            <v>96</v>
          </cell>
          <cell r="F59" t="str">
            <v>null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1290</v>
          </cell>
          <cell r="D60" t="str">
            <v>null</v>
          </cell>
          <cell r="E60">
            <v>173</v>
          </cell>
          <cell r="F60" t="str">
            <v>null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3256</v>
          </cell>
          <cell r="D61" t="str">
            <v>null</v>
          </cell>
          <cell r="E61">
            <v>224</v>
          </cell>
          <cell r="F61" t="str">
            <v>null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1"/>
      <sheetName val="Sheet1"/>
      <sheetName val="2010"/>
    </sheetNames>
    <sheetDataSet>
      <sheetData sheetId="0">
        <row r="1">
          <cell r="A1" t="str">
            <v>GEO_ID</v>
          </cell>
        </row>
      </sheetData>
      <sheetData sheetId="1">
        <row r="1">
          <cell r="A1" t="str">
            <v>GEO_ID</v>
          </cell>
          <cell r="B1" t="str">
            <v>NAME</v>
          </cell>
          <cell r="C1" t="str">
            <v>DP05_0001E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4840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4113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4912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1927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3438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3736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2545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4687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3372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3041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3954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7561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3131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5982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7870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4017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3328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5818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2631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2911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4247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8252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4822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12733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6140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2189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4328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6700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5231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7076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1176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7060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5487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4841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4334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3827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3853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5133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2005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1092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3776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6402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647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2506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2236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6339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6420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4203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3920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5018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2035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3953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1963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2992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3620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5456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5034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1120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2871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8019</v>
          </cell>
        </row>
      </sheetData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ST5Y2012.S1901-Data"/>
      <sheetName val="Sheet1"/>
    </sheetNames>
    <sheetDataSet>
      <sheetData sheetId="0" refreshError="1"/>
      <sheetData sheetId="1">
        <row r="1">
          <cell r="A1" t="str">
            <v>GEO_ID</v>
          </cell>
          <cell r="B1" t="str">
            <v>NAME</v>
          </cell>
          <cell r="C1" t="str">
            <v>S1901_C01_001E</v>
          </cell>
        </row>
        <row r="2">
          <cell r="A2" t="str">
            <v>1400000US04013116725</v>
          </cell>
          <cell r="B2" t="str">
            <v>Census Tract 1167.25, Maricopa County, Arizona</v>
          </cell>
          <cell r="C2">
            <v>2213</v>
          </cell>
        </row>
        <row r="3">
          <cell r="A3" t="str">
            <v>1400000US04013116727</v>
          </cell>
          <cell r="B3" t="str">
            <v>Census Tract 1167.27, Maricopa County, Arizona</v>
          </cell>
          <cell r="C3">
            <v>1405</v>
          </cell>
        </row>
        <row r="4">
          <cell r="A4" t="str">
            <v>1400000US04013116728</v>
          </cell>
          <cell r="B4" t="str">
            <v>Census Tract 1167.28, Maricopa County, Arizona</v>
          </cell>
          <cell r="C4">
            <v>1653</v>
          </cell>
        </row>
        <row r="5">
          <cell r="A5" t="str">
            <v>1400000US04013116730</v>
          </cell>
          <cell r="B5" t="str">
            <v>Census Tract 1167.30, Maricopa County, Arizona</v>
          </cell>
          <cell r="C5">
            <v>637</v>
          </cell>
        </row>
        <row r="6">
          <cell r="A6" t="str">
            <v>1400000US04013116731</v>
          </cell>
          <cell r="B6" t="str">
            <v>Census Tract 1167.31, Maricopa County, Arizona</v>
          </cell>
          <cell r="C6">
            <v>1230</v>
          </cell>
        </row>
        <row r="7">
          <cell r="A7" t="str">
            <v>1400000US04013723304</v>
          </cell>
          <cell r="B7" t="str">
            <v>Census Tract 7233.04, Maricopa County, Arizona</v>
          </cell>
          <cell r="C7">
            <v>1277</v>
          </cell>
        </row>
        <row r="8">
          <cell r="A8" t="str">
            <v>1400000US04013941000</v>
          </cell>
          <cell r="B8" t="str">
            <v>Census Tract 9410, Maricopa County, Arizona</v>
          </cell>
          <cell r="C8">
            <v>550</v>
          </cell>
        </row>
        <row r="9">
          <cell r="A9" t="str">
            <v>1400000US04019004313</v>
          </cell>
          <cell r="B9" t="str">
            <v>Census Tract 43.13, Pima County, Arizona</v>
          </cell>
          <cell r="C9">
            <v>1546</v>
          </cell>
        </row>
        <row r="10">
          <cell r="A10" t="str">
            <v>1400000US04019004316</v>
          </cell>
          <cell r="B10" t="str">
            <v>Census Tract 43.16, Pima County, Arizona</v>
          </cell>
          <cell r="C10">
            <v>1268</v>
          </cell>
        </row>
        <row r="11">
          <cell r="A11" t="str">
            <v>1400000US04019004320</v>
          </cell>
          <cell r="B11" t="str">
            <v>Census Tract 43.20, Pima County, Arizona</v>
          </cell>
          <cell r="C11">
            <v>829</v>
          </cell>
        </row>
        <row r="12">
          <cell r="A12" t="str">
            <v>1400000US04019004333</v>
          </cell>
          <cell r="B12" t="str">
            <v>Census Tract 43.33, Pima County, Arizona</v>
          </cell>
          <cell r="C12">
            <v>1246</v>
          </cell>
        </row>
        <row r="13">
          <cell r="A13" t="str">
            <v>1400000US04019004334</v>
          </cell>
          <cell r="B13" t="str">
            <v>Census Tract 43.34, Pima County, Arizona</v>
          </cell>
          <cell r="C13">
            <v>2391</v>
          </cell>
        </row>
        <row r="14">
          <cell r="A14" t="str">
            <v>1400000US04019004404</v>
          </cell>
          <cell r="B14" t="str">
            <v>Census Tract 44.04, Pima County, Arizona</v>
          </cell>
          <cell r="C14">
            <v>1838</v>
          </cell>
        </row>
        <row r="15">
          <cell r="A15" t="str">
            <v>1400000US04019004419</v>
          </cell>
          <cell r="B15" t="str">
            <v>Census Tract 44.19, Pima County, Arizona</v>
          </cell>
          <cell r="C15">
            <v>2058</v>
          </cell>
        </row>
        <row r="16">
          <cell r="A16" t="str">
            <v>1400000US04019004421</v>
          </cell>
          <cell r="B16" t="str">
            <v>Census Tract 44.21, Pima County, Arizona</v>
          </cell>
          <cell r="C16">
            <v>2660</v>
          </cell>
        </row>
        <row r="17">
          <cell r="A17" t="str">
            <v>1400000US04019004423</v>
          </cell>
          <cell r="B17" t="str">
            <v>Census Tract 44.23, Pima County, Arizona</v>
          </cell>
          <cell r="C17">
            <v>1688</v>
          </cell>
        </row>
        <row r="18">
          <cell r="A18" t="str">
            <v>1400000US04019004424</v>
          </cell>
          <cell r="B18" t="str">
            <v>Census Tract 44.24, Pima County, Arizona</v>
          </cell>
          <cell r="C18">
            <v>1307</v>
          </cell>
        </row>
        <row r="19">
          <cell r="A19" t="str">
            <v>1400000US04019004425</v>
          </cell>
          <cell r="B19" t="str">
            <v>Census Tract 44.25, Pima County, Arizona</v>
          </cell>
          <cell r="C19">
            <v>2102</v>
          </cell>
        </row>
        <row r="20">
          <cell r="A20" t="str">
            <v>1400000US04019004430</v>
          </cell>
          <cell r="B20" t="str">
            <v>Census Tract 44.30, Pima County, Arizona</v>
          </cell>
          <cell r="C20">
            <v>673</v>
          </cell>
        </row>
        <row r="21">
          <cell r="A21" t="str">
            <v>1400000US04019004431</v>
          </cell>
          <cell r="B21" t="str">
            <v>Census Tract 44.31, Pima County, Arizona</v>
          </cell>
          <cell r="C21">
            <v>1041</v>
          </cell>
        </row>
        <row r="22">
          <cell r="A22" t="str">
            <v>1400000US04019941000</v>
          </cell>
          <cell r="B22" t="str">
            <v>Census Tract 9410, Pima County, Arizona</v>
          </cell>
          <cell r="C22">
            <v>842</v>
          </cell>
        </row>
        <row r="23">
          <cell r="A23" t="str">
            <v>1400000US04021000801</v>
          </cell>
          <cell r="B23" t="str">
            <v>Census Tract 8.01, Pinal County, Arizona</v>
          </cell>
          <cell r="C23">
            <v>4027</v>
          </cell>
        </row>
        <row r="24">
          <cell r="A24" t="str">
            <v>1400000US04021000802</v>
          </cell>
          <cell r="B24" t="str">
            <v>Census Tract 8.02, Pinal County, Arizona</v>
          </cell>
          <cell r="C24">
            <v>1331</v>
          </cell>
        </row>
        <row r="25">
          <cell r="A25" t="str">
            <v>1400000US04021000803</v>
          </cell>
          <cell r="B25" t="str">
            <v>Census Tract 8.03, Pinal County, Arizona</v>
          </cell>
          <cell r="C25">
            <v>370</v>
          </cell>
        </row>
        <row r="26">
          <cell r="A26" t="str">
            <v>1400000US04021000901</v>
          </cell>
          <cell r="B26" t="str">
            <v>Census Tract 9.01, Pinal County, Arizona</v>
          </cell>
          <cell r="C26">
            <v>385</v>
          </cell>
        </row>
        <row r="27">
          <cell r="A27" t="str">
            <v>1400000US04021000902</v>
          </cell>
          <cell r="B27" t="str">
            <v>Census Tract 9.02, Pinal County, Arizona</v>
          </cell>
          <cell r="C27">
            <v>1219</v>
          </cell>
        </row>
        <row r="28">
          <cell r="A28" t="str">
            <v>1400000US04021001000</v>
          </cell>
          <cell r="B28" t="str">
            <v>Census Tract 10, Pinal County, Arizona</v>
          </cell>
          <cell r="C28">
            <v>1543</v>
          </cell>
        </row>
        <row r="29">
          <cell r="A29" t="str">
            <v>1400000US04021001100</v>
          </cell>
          <cell r="B29" t="str">
            <v>Census Tract 11, Pinal County, Arizona</v>
          </cell>
          <cell r="C29">
            <v>2340</v>
          </cell>
        </row>
        <row r="30">
          <cell r="A30" t="str">
            <v>1400000US04021001200</v>
          </cell>
          <cell r="B30" t="str">
            <v>Census Tract 12, Pinal County, Arizona</v>
          </cell>
          <cell r="C30">
            <v>1681</v>
          </cell>
        </row>
        <row r="31">
          <cell r="A31" t="str">
            <v>1400000US04021001301</v>
          </cell>
          <cell r="B31" t="str">
            <v>Census Tract 13.01, Pinal County, Arizona</v>
          </cell>
          <cell r="C31">
            <v>2728</v>
          </cell>
        </row>
        <row r="32">
          <cell r="A32" t="str">
            <v>1400000US04021001303</v>
          </cell>
          <cell r="B32" t="str">
            <v>Census Tract 13.03, Pinal County, Arizona</v>
          </cell>
          <cell r="C32">
            <v>439</v>
          </cell>
        </row>
        <row r="33">
          <cell r="A33" t="str">
            <v>1400000US04021001304</v>
          </cell>
          <cell r="B33" t="str">
            <v>Census Tract 13.04, Pinal County, Arizona</v>
          </cell>
          <cell r="C33">
            <v>2760</v>
          </cell>
        </row>
        <row r="34">
          <cell r="A34" t="str">
            <v>1400000US04021001305</v>
          </cell>
          <cell r="B34" t="str">
            <v>Census Tract 13.05, Pinal County, Arizona</v>
          </cell>
          <cell r="C34">
            <v>1998</v>
          </cell>
        </row>
        <row r="35">
          <cell r="A35" t="str">
            <v>1400000US04021001306</v>
          </cell>
          <cell r="B35" t="str">
            <v>Census Tract 13.06, Pinal County, Arizona</v>
          </cell>
          <cell r="C35">
            <v>1739</v>
          </cell>
        </row>
        <row r="36">
          <cell r="A36" t="str">
            <v>1400000US04021001403</v>
          </cell>
          <cell r="B36" t="str">
            <v>Census Tract 14.03, Pinal County, Arizona</v>
          </cell>
          <cell r="C36">
            <v>1698</v>
          </cell>
        </row>
        <row r="37">
          <cell r="A37" t="str">
            <v>1400000US04021001404</v>
          </cell>
          <cell r="B37" t="str">
            <v>Census Tract 14.04, Pinal County, Arizona</v>
          </cell>
          <cell r="C37">
            <v>1179</v>
          </cell>
        </row>
        <row r="38">
          <cell r="A38" t="str">
            <v>1400000US04021001405</v>
          </cell>
          <cell r="B38" t="str">
            <v>Census Tract 14.05, Pinal County, Arizona</v>
          </cell>
          <cell r="C38">
            <v>1598</v>
          </cell>
        </row>
        <row r="39">
          <cell r="A39" t="str">
            <v>1400000US04021001406</v>
          </cell>
          <cell r="B39" t="str">
            <v>Census Tract 14.06, Pinal County, Arizona</v>
          </cell>
          <cell r="C39">
            <v>1580</v>
          </cell>
        </row>
        <row r="40">
          <cell r="A40" t="str">
            <v>1400000US04021001407</v>
          </cell>
          <cell r="B40" t="str">
            <v>Census Tract 14.07, Pinal County, Arizona</v>
          </cell>
          <cell r="C40">
            <v>700</v>
          </cell>
        </row>
        <row r="41">
          <cell r="A41" t="str">
            <v>1400000US04021001408</v>
          </cell>
          <cell r="B41" t="str">
            <v>Census Tract 14.08, Pinal County, Arizona</v>
          </cell>
          <cell r="C41">
            <v>701</v>
          </cell>
        </row>
        <row r="42">
          <cell r="A42" t="str">
            <v>1400000US04021001500</v>
          </cell>
          <cell r="B42" t="str">
            <v>Census Tract 15, Pinal County, Arizona</v>
          </cell>
          <cell r="C42">
            <v>1111</v>
          </cell>
        </row>
        <row r="43">
          <cell r="A43" t="str">
            <v>1400000US04021001600</v>
          </cell>
          <cell r="B43" t="str">
            <v>Census Tract 16, Pinal County, Arizona</v>
          </cell>
          <cell r="C43">
            <v>1984</v>
          </cell>
        </row>
        <row r="44">
          <cell r="A44" t="str">
            <v>1400000US04021001701</v>
          </cell>
          <cell r="B44" t="str">
            <v>Census Tract 17.01, Pinal County, Arizona</v>
          </cell>
          <cell r="C44">
            <v>334</v>
          </cell>
        </row>
        <row r="45">
          <cell r="A45" t="str">
            <v>1400000US04021001702</v>
          </cell>
          <cell r="B45" t="str">
            <v>Census Tract 17.02, Pinal County, Arizona</v>
          </cell>
          <cell r="C45">
            <v>787</v>
          </cell>
        </row>
        <row r="46">
          <cell r="A46" t="str">
            <v>1400000US04021001703</v>
          </cell>
          <cell r="B46" t="str">
            <v>Census Tract 17.03, Pinal County, Arizona</v>
          </cell>
          <cell r="C46">
            <v>595</v>
          </cell>
        </row>
        <row r="47">
          <cell r="A47" t="str">
            <v>1400000US04021001704</v>
          </cell>
          <cell r="B47" t="str">
            <v>Census Tract 17.04, Pinal County, Arizona</v>
          </cell>
          <cell r="C47">
            <v>2140</v>
          </cell>
        </row>
        <row r="48">
          <cell r="A48" t="str">
            <v>1400000US04021001705</v>
          </cell>
          <cell r="B48" t="str">
            <v>Census Tract 17.05, Pinal County, Arizona</v>
          </cell>
          <cell r="C48">
            <v>2353</v>
          </cell>
        </row>
        <row r="49">
          <cell r="A49" t="str">
            <v>1400000US04021001706</v>
          </cell>
          <cell r="B49" t="str">
            <v>Census Tract 17.06, Pinal County, Arizona</v>
          </cell>
          <cell r="C49">
            <v>1638</v>
          </cell>
        </row>
        <row r="50">
          <cell r="A50" t="str">
            <v>1400000US04021001707</v>
          </cell>
          <cell r="B50" t="str">
            <v>Census Tract 17.07, Pinal County, Arizona</v>
          </cell>
          <cell r="C50">
            <v>1527</v>
          </cell>
        </row>
        <row r="51">
          <cell r="A51" t="str">
            <v>1400000US04021001708</v>
          </cell>
          <cell r="B51" t="str">
            <v>Census Tract 17.08, Pinal County, Arizona</v>
          </cell>
          <cell r="C51">
            <v>1974</v>
          </cell>
        </row>
        <row r="52">
          <cell r="A52" t="str">
            <v>1400000US04021001709</v>
          </cell>
          <cell r="B52" t="str">
            <v>Census Tract 17.09, Pinal County, Arizona</v>
          </cell>
          <cell r="C52">
            <v>797</v>
          </cell>
        </row>
        <row r="53">
          <cell r="A53" t="str">
            <v>1400000US04021001710</v>
          </cell>
          <cell r="B53" t="str">
            <v>Census Tract 17.10, Pinal County, Arizona</v>
          </cell>
          <cell r="C53">
            <v>1474</v>
          </cell>
        </row>
        <row r="54">
          <cell r="A54" t="str">
            <v>1400000US04021001711</v>
          </cell>
          <cell r="B54" t="str">
            <v>Census Tract 17.11, Pinal County, Arizona</v>
          </cell>
          <cell r="C54">
            <v>705</v>
          </cell>
        </row>
        <row r="55">
          <cell r="A55" t="str">
            <v>1400000US04021001900</v>
          </cell>
          <cell r="B55" t="str">
            <v>Census Tract 19, Pinal County, Arizona</v>
          </cell>
          <cell r="C55">
            <v>857</v>
          </cell>
        </row>
        <row r="56">
          <cell r="A56" t="str">
            <v>1400000US04021002001</v>
          </cell>
          <cell r="B56" t="str">
            <v>Census Tract 20.01, Pinal County, Arizona</v>
          </cell>
          <cell r="C56">
            <v>1374</v>
          </cell>
        </row>
        <row r="57">
          <cell r="A57" t="str">
            <v>1400000US04021002002</v>
          </cell>
          <cell r="B57" t="str">
            <v>Census Tract 20.02, Pinal County, Arizona</v>
          </cell>
          <cell r="C57">
            <v>250</v>
          </cell>
        </row>
        <row r="58">
          <cell r="A58" t="str">
            <v>1400000US04021002003</v>
          </cell>
          <cell r="B58" t="str">
            <v>Census Tract 20.03, Pinal County, Arizona</v>
          </cell>
          <cell r="C58">
            <v>1427</v>
          </cell>
        </row>
        <row r="59">
          <cell r="A59" t="str">
            <v>1400000US04021002102</v>
          </cell>
          <cell r="B59" t="str">
            <v>Census Tract 21.02, Pinal County, Arizona</v>
          </cell>
          <cell r="C59">
            <v>372</v>
          </cell>
        </row>
        <row r="60">
          <cell r="A60" t="str">
            <v>1400000US04021002103</v>
          </cell>
          <cell r="B60" t="str">
            <v>Census Tract 21.03, Pinal County, Arizona</v>
          </cell>
          <cell r="C60">
            <v>1245</v>
          </cell>
        </row>
        <row r="61">
          <cell r="A61" t="str">
            <v>1400000US04021941400</v>
          </cell>
          <cell r="B61" t="str">
            <v>Census Tract 9414, Pinal County, Arizona</v>
          </cell>
          <cell r="C61">
            <v>2411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0E1E3-583B-4A40-A793-F5965B7BBCF9}">
  <dimension ref="A1:I61"/>
  <sheetViews>
    <sheetView topLeftCell="A25" workbookViewId="0">
      <selection activeCell="B1" sqref="B1"/>
    </sheetView>
  </sheetViews>
  <sheetFormatPr defaultRowHeight="14.25"/>
  <cols>
    <col min="1" max="1" width="15" customWidth="1"/>
    <col min="2" max="2" width="22" customWidth="1"/>
  </cols>
  <sheetData>
    <row r="1" spans="1:9">
      <c r="A1" t="s">
        <v>0</v>
      </c>
      <c r="B1" t="s">
        <v>1</v>
      </c>
      <c r="C1" t="s">
        <v>2</v>
      </c>
      <c r="I1" t="s">
        <v>12</v>
      </c>
    </row>
    <row r="2" spans="1:9">
      <c r="A2">
        <v>4013723304</v>
      </c>
      <c r="B2" t="str">
        <f>CONCATENATE("1400000US0",A2)</f>
        <v>1400000US04013723304</v>
      </c>
      <c r="C2" t="s">
        <v>3</v>
      </c>
    </row>
    <row r="3" spans="1:9">
      <c r="A3">
        <v>4013116725</v>
      </c>
      <c r="B3" t="str">
        <f t="shared" ref="B3:B61" si="0">CONCATENATE("1400000US0",A3)</f>
        <v>1400000US04013116725</v>
      </c>
      <c r="C3" t="s">
        <v>4</v>
      </c>
    </row>
    <row r="4" spans="1:9">
      <c r="A4">
        <v>4013116727</v>
      </c>
      <c r="B4" t="str">
        <f t="shared" si="0"/>
        <v>1400000US04013116727</v>
      </c>
      <c r="C4" t="s">
        <v>4</v>
      </c>
    </row>
    <row r="5" spans="1:9">
      <c r="A5">
        <v>4013116728</v>
      </c>
      <c r="B5" t="str">
        <f t="shared" si="0"/>
        <v>1400000US04013116728</v>
      </c>
      <c r="C5" t="s">
        <v>4</v>
      </c>
    </row>
    <row r="6" spans="1:9">
      <c r="A6">
        <v>4013116730</v>
      </c>
      <c r="B6" t="str">
        <f t="shared" si="0"/>
        <v>1400000US04013116730</v>
      </c>
      <c r="C6" t="s">
        <v>4</v>
      </c>
    </row>
    <row r="7" spans="1:9">
      <c r="A7">
        <v>4013116731</v>
      </c>
      <c r="B7" t="str">
        <f t="shared" si="0"/>
        <v>1400000US04013116731</v>
      </c>
      <c r="C7" t="s">
        <v>4</v>
      </c>
    </row>
    <row r="8" spans="1:9">
      <c r="A8">
        <v>4013941000</v>
      </c>
      <c r="B8" t="str">
        <f t="shared" si="0"/>
        <v>1400000US04013941000</v>
      </c>
      <c r="C8" t="s">
        <v>4</v>
      </c>
    </row>
    <row r="9" spans="1:9">
      <c r="A9">
        <v>4021001600</v>
      </c>
      <c r="B9" t="str">
        <f t="shared" si="0"/>
        <v>1400000US04021001600</v>
      </c>
      <c r="C9" t="s">
        <v>4</v>
      </c>
    </row>
    <row r="10" spans="1:9">
      <c r="A10">
        <v>4021001701</v>
      </c>
      <c r="B10" t="str">
        <f t="shared" si="0"/>
        <v>1400000US04021001701</v>
      </c>
      <c r="C10" t="s">
        <v>4</v>
      </c>
    </row>
    <row r="11" spans="1:9">
      <c r="A11">
        <v>4021001702</v>
      </c>
      <c r="B11" t="str">
        <f t="shared" si="0"/>
        <v>1400000US04021001702</v>
      </c>
      <c r="C11" t="s">
        <v>4</v>
      </c>
    </row>
    <row r="12" spans="1:9">
      <c r="A12">
        <v>4021001703</v>
      </c>
      <c r="B12" t="str">
        <f t="shared" si="0"/>
        <v>1400000US04021001703</v>
      </c>
      <c r="C12" t="s">
        <v>4</v>
      </c>
    </row>
    <row r="13" spans="1:9">
      <c r="A13">
        <v>4021001704</v>
      </c>
      <c r="B13" t="str">
        <f t="shared" si="0"/>
        <v>1400000US04021001704</v>
      </c>
      <c r="C13" t="s">
        <v>4</v>
      </c>
    </row>
    <row r="14" spans="1:9">
      <c r="A14">
        <v>4021001705</v>
      </c>
      <c r="B14" t="str">
        <f t="shared" si="0"/>
        <v>1400000US04021001705</v>
      </c>
      <c r="C14" t="s">
        <v>4</v>
      </c>
    </row>
    <row r="15" spans="1:9">
      <c r="A15">
        <v>4021001706</v>
      </c>
      <c r="B15" t="str">
        <f t="shared" si="0"/>
        <v>1400000US04021001706</v>
      </c>
      <c r="C15" t="s">
        <v>4</v>
      </c>
    </row>
    <row r="16" spans="1:9">
      <c r="A16">
        <v>4021001707</v>
      </c>
      <c r="B16" t="str">
        <f t="shared" si="0"/>
        <v>1400000US04021001707</v>
      </c>
      <c r="C16" t="s">
        <v>4</v>
      </c>
    </row>
    <row r="17" spans="1:3">
      <c r="A17">
        <v>4021001708</v>
      </c>
      <c r="B17" t="str">
        <f t="shared" si="0"/>
        <v>1400000US04021001708</v>
      </c>
      <c r="C17" t="s">
        <v>4</v>
      </c>
    </row>
    <row r="18" spans="1:3">
      <c r="A18">
        <v>4021001709</v>
      </c>
      <c r="B18" t="str">
        <f t="shared" si="0"/>
        <v>1400000US04021001709</v>
      </c>
      <c r="C18" t="s">
        <v>4</v>
      </c>
    </row>
    <row r="19" spans="1:3">
      <c r="A19">
        <v>4021001710</v>
      </c>
      <c r="B19" t="str">
        <f t="shared" si="0"/>
        <v>1400000US04021001710</v>
      </c>
      <c r="C19" t="s">
        <v>4</v>
      </c>
    </row>
    <row r="20" spans="1:3">
      <c r="A20">
        <v>4021001711</v>
      </c>
      <c r="B20" t="str">
        <f t="shared" si="0"/>
        <v>1400000US04021001711</v>
      </c>
      <c r="C20" t="s">
        <v>4</v>
      </c>
    </row>
    <row r="21" spans="1:3">
      <c r="A21">
        <v>4021941400</v>
      </c>
      <c r="B21" t="str">
        <f t="shared" si="0"/>
        <v>1400000US04021941400</v>
      </c>
      <c r="C21" t="s">
        <v>4</v>
      </c>
    </row>
    <row r="22" spans="1:3">
      <c r="A22">
        <v>4021000801</v>
      </c>
      <c r="B22" t="str">
        <f t="shared" si="0"/>
        <v>1400000US04021000801</v>
      </c>
      <c r="C22" t="s">
        <v>5</v>
      </c>
    </row>
    <row r="23" spans="1:3">
      <c r="A23">
        <v>4021000803</v>
      </c>
      <c r="B23" t="str">
        <f t="shared" si="0"/>
        <v>1400000US04021000803</v>
      </c>
      <c r="C23" t="s">
        <v>5</v>
      </c>
    </row>
    <row r="24" spans="1:3">
      <c r="A24">
        <v>4021000901</v>
      </c>
      <c r="B24" t="str">
        <f t="shared" si="0"/>
        <v>1400000US04021000901</v>
      </c>
      <c r="C24" t="s">
        <v>5</v>
      </c>
    </row>
    <row r="25" spans="1:3">
      <c r="A25">
        <v>4021000902</v>
      </c>
      <c r="B25" t="str">
        <f t="shared" si="0"/>
        <v>1400000US04021000902</v>
      </c>
      <c r="C25" t="s">
        <v>5</v>
      </c>
    </row>
    <row r="26" spans="1:3">
      <c r="A26">
        <v>4021001000</v>
      </c>
      <c r="B26" t="str">
        <f t="shared" si="0"/>
        <v>1400000US04021001000</v>
      </c>
      <c r="C26" t="s">
        <v>5</v>
      </c>
    </row>
    <row r="27" spans="1:3">
      <c r="A27">
        <v>4021001100</v>
      </c>
      <c r="B27" t="str">
        <f t="shared" si="0"/>
        <v>1400000US04021001100</v>
      </c>
      <c r="C27" t="s">
        <v>5</v>
      </c>
    </row>
    <row r="28" spans="1:3">
      <c r="A28">
        <v>4021001200</v>
      </c>
      <c r="B28" t="str">
        <f t="shared" si="0"/>
        <v>1400000US04021001200</v>
      </c>
      <c r="C28" t="s">
        <v>5</v>
      </c>
    </row>
    <row r="29" spans="1:3">
      <c r="A29">
        <v>4021001301</v>
      </c>
      <c r="B29" t="str">
        <f t="shared" si="0"/>
        <v>1400000US04021001301</v>
      </c>
      <c r="C29" t="s">
        <v>5</v>
      </c>
    </row>
    <row r="30" spans="1:3">
      <c r="A30">
        <v>4021001303</v>
      </c>
      <c r="B30" t="str">
        <f t="shared" si="0"/>
        <v>1400000US04021001303</v>
      </c>
      <c r="C30" t="s">
        <v>5</v>
      </c>
    </row>
    <row r="31" spans="1:3">
      <c r="A31">
        <v>4021001304</v>
      </c>
      <c r="B31" t="str">
        <f t="shared" si="0"/>
        <v>1400000US04021001304</v>
      </c>
      <c r="C31" t="s">
        <v>5</v>
      </c>
    </row>
    <row r="32" spans="1:3">
      <c r="A32">
        <v>4021001305</v>
      </c>
      <c r="B32" t="str">
        <f t="shared" si="0"/>
        <v>1400000US04021001305</v>
      </c>
      <c r="C32" t="s">
        <v>5</v>
      </c>
    </row>
    <row r="33" spans="1:3">
      <c r="A33">
        <v>4021001306</v>
      </c>
      <c r="B33" t="str">
        <f t="shared" si="0"/>
        <v>1400000US04021001306</v>
      </c>
      <c r="C33" t="s">
        <v>5</v>
      </c>
    </row>
    <row r="34" spans="1:3">
      <c r="A34">
        <v>4021001403</v>
      </c>
      <c r="B34" t="str">
        <f t="shared" si="0"/>
        <v>1400000US04021001403</v>
      </c>
      <c r="C34" t="s">
        <v>5</v>
      </c>
    </row>
    <row r="35" spans="1:3">
      <c r="A35">
        <v>4021001404</v>
      </c>
      <c r="B35" t="str">
        <f t="shared" si="0"/>
        <v>1400000US04021001404</v>
      </c>
      <c r="C35" t="s">
        <v>5</v>
      </c>
    </row>
    <row r="36" spans="1:3">
      <c r="A36">
        <v>4021001405</v>
      </c>
      <c r="B36" t="str">
        <f t="shared" si="0"/>
        <v>1400000US04021001405</v>
      </c>
      <c r="C36" t="s">
        <v>5</v>
      </c>
    </row>
    <row r="37" spans="1:3">
      <c r="A37">
        <v>4021001406</v>
      </c>
      <c r="B37" t="str">
        <f t="shared" si="0"/>
        <v>1400000US04021001406</v>
      </c>
      <c r="C37" t="s">
        <v>5</v>
      </c>
    </row>
    <row r="38" spans="1:3">
      <c r="A38">
        <v>4021001407</v>
      </c>
      <c r="B38" t="str">
        <f t="shared" si="0"/>
        <v>1400000US04021001407</v>
      </c>
      <c r="C38" t="s">
        <v>5</v>
      </c>
    </row>
    <row r="39" spans="1:3">
      <c r="A39">
        <v>4021001408</v>
      </c>
      <c r="B39" t="str">
        <f t="shared" si="0"/>
        <v>1400000US04021001408</v>
      </c>
      <c r="C39" t="s">
        <v>5</v>
      </c>
    </row>
    <row r="40" spans="1:3">
      <c r="A40">
        <v>4021001500</v>
      </c>
      <c r="B40" t="str">
        <f t="shared" si="0"/>
        <v>1400000US04021001500</v>
      </c>
      <c r="C40" t="s">
        <v>5</v>
      </c>
    </row>
    <row r="41" spans="1:3">
      <c r="A41">
        <v>4021001900</v>
      </c>
      <c r="B41" t="str">
        <f t="shared" si="0"/>
        <v>1400000US04021001900</v>
      </c>
      <c r="C41" t="s">
        <v>5</v>
      </c>
    </row>
    <row r="42" spans="1:3">
      <c r="A42">
        <v>4021002001</v>
      </c>
      <c r="B42" t="str">
        <f t="shared" si="0"/>
        <v>1400000US04021002001</v>
      </c>
      <c r="C42" t="s">
        <v>5</v>
      </c>
    </row>
    <row r="43" spans="1:3">
      <c r="A43">
        <v>4021002002</v>
      </c>
      <c r="B43" t="str">
        <f t="shared" si="0"/>
        <v>1400000US04021002002</v>
      </c>
      <c r="C43" t="s">
        <v>5</v>
      </c>
    </row>
    <row r="44" spans="1:3">
      <c r="A44">
        <v>4021002003</v>
      </c>
      <c r="B44" t="str">
        <f t="shared" si="0"/>
        <v>1400000US04021002003</v>
      </c>
      <c r="C44" t="s">
        <v>5</v>
      </c>
    </row>
    <row r="45" spans="1:3">
      <c r="A45">
        <v>4021002103</v>
      </c>
      <c r="B45" t="str">
        <f t="shared" si="0"/>
        <v>1400000US04021002103</v>
      </c>
      <c r="C45" t="s">
        <v>5</v>
      </c>
    </row>
    <row r="46" spans="1:3">
      <c r="A46">
        <v>4021002102</v>
      </c>
      <c r="B46" t="str">
        <f t="shared" si="0"/>
        <v>1400000US04021002102</v>
      </c>
      <c r="C46" t="s">
        <v>5</v>
      </c>
    </row>
    <row r="47" spans="1:3">
      <c r="A47">
        <v>4019004313</v>
      </c>
      <c r="B47" t="str">
        <f t="shared" si="0"/>
        <v>1400000US04019004313</v>
      </c>
      <c r="C47" t="s">
        <v>6</v>
      </c>
    </row>
    <row r="48" spans="1:3">
      <c r="A48">
        <v>4019004316</v>
      </c>
      <c r="B48" t="str">
        <f t="shared" si="0"/>
        <v>1400000US04019004316</v>
      </c>
      <c r="C48" t="s">
        <v>6</v>
      </c>
    </row>
    <row r="49" spans="1:3">
      <c r="A49">
        <v>4019004320</v>
      </c>
      <c r="B49" t="str">
        <f t="shared" si="0"/>
        <v>1400000US04019004320</v>
      </c>
      <c r="C49" t="s">
        <v>6</v>
      </c>
    </row>
    <row r="50" spans="1:3">
      <c r="A50">
        <v>4019004333</v>
      </c>
      <c r="B50" t="str">
        <f t="shared" si="0"/>
        <v>1400000US04019004333</v>
      </c>
      <c r="C50" t="s">
        <v>6</v>
      </c>
    </row>
    <row r="51" spans="1:3">
      <c r="A51">
        <v>4019004334</v>
      </c>
      <c r="B51" t="str">
        <f t="shared" si="0"/>
        <v>1400000US04019004334</v>
      </c>
      <c r="C51" t="s">
        <v>6</v>
      </c>
    </row>
    <row r="52" spans="1:3">
      <c r="A52">
        <v>4019004404</v>
      </c>
      <c r="B52" t="str">
        <f t="shared" si="0"/>
        <v>1400000US04019004404</v>
      </c>
      <c r="C52" t="s">
        <v>6</v>
      </c>
    </row>
    <row r="53" spans="1:3">
      <c r="A53">
        <v>4019004419</v>
      </c>
      <c r="B53" t="str">
        <f t="shared" si="0"/>
        <v>1400000US04019004419</v>
      </c>
      <c r="C53" t="s">
        <v>6</v>
      </c>
    </row>
    <row r="54" spans="1:3">
      <c r="A54">
        <v>4019004421</v>
      </c>
      <c r="B54" t="str">
        <f t="shared" si="0"/>
        <v>1400000US04019004421</v>
      </c>
      <c r="C54" t="s">
        <v>6</v>
      </c>
    </row>
    <row r="55" spans="1:3">
      <c r="A55">
        <v>4019004423</v>
      </c>
      <c r="B55" t="str">
        <f t="shared" si="0"/>
        <v>1400000US04019004423</v>
      </c>
      <c r="C55" t="s">
        <v>6</v>
      </c>
    </row>
    <row r="56" spans="1:3">
      <c r="A56">
        <v>4019004424</v>
      </c>
      <c r="B56" t="str">
        <f t="shared" si="0"/>
        <v>1400000US04019004424</v>
      </c>
      <c r="C56" t="s">
        <v>6</v>
      </c>
    </row>
    <row r="57" spans="1:3">
      <c r="A57">
        <v>4019004425</v>
      </c>
      <c r="B57" t="str">
        <f t="shared" si="0"/>
        <v>1400000US04019004425</v>
      </c>
      <c r="C57" t="s">
        <v>6</v>
      </c>
    </row>
    <row r="58" spans="1:3">
      <c r="A58">
        <v>4019004430</v>
      </c>
      <c r="B58" t="str">
        <f t="shared" si="0"/>
        <v>1400000US04019004430</v>
      </c>
      <c r="C58" t="s">
        <v>6</v>
      </c>
    </row>
    <row r="59" spans="1:3">
      <c r="A59">
        <v>4019004431</v>
      </c>
      <c r="B59" t="str">
        <f t="shared" si="0"/>
        <v>1400000US04019004431</v>
      </c>
      <c r="C59" t="s">
        <v>6</v>
      </c>
    </row>
    <row r="60" spans="1:3">
      <c r="A60">
        <v>4019941000</v>
      </c>
      <c r="B60" t="str">
        <f t="shared" si="0"/>
        <v>1400000US04019941000</v>
      </c>
      <c r="C60" t="s">
        <v>6</v>
      </c>
    </row>
    <row r="61" spans="1:3">
      <c r="A61">
        <v>4021000802</v>
      </c>
      <c r="B61" t="str">
        <f t="shared" si="0"/>
        <v>1400000US04021000802</v>
      </c>
      <c r="C61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2416-7E99-4497-8DBD-630570EB3450}">
  <dimension ref="A1:H61"/>
  <sheetViews>
    <sheetView workbookViewId="0">
      <selection activeCell="H2" sqref="H2:H61"/>
    </sheetView>
  </sheetViews>
  <sheetFormatPr defaultRowHeight="14.25"/>
  <cols>
    <col min="1" max="1" width="11" bestFit="1" customWidth="1"/>
    <col min="2" max="2" width="21.875" bestFit="1" customWidth="1"/>
    <col min="3" max="3" width="17.625" bestFit="1" customWidth="1"/>
    <col min="5" max="5" width="16.875" bestFit="1" customWidth="1"/>
    <col min="6" max="6" width="21.375" bestFit="1" customWidth="1"/>
    <col min="7" max="7" width="13.75" bestFit="1" customWidth="1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4013723304</v>
      </c>
      <c r="B2" t="str">
        <f>CONCATENATE("1400000US0",A2)</f>
        <v>1400000US04013723304</v>
      </c>
      <c r="C2" t="s">
        <v>3</v>
      </c>
      <c r="D2">
        <v>2017</v>
      </c>
      <c r="E2">
        <f>VLOOKUP(B2,[29]Sheet1!$A$1:$C$61,3,FALSE)</f>
        <v>1654</v>
      </c>
      <c r="F2">
        <f>VLOOKUP(B2,[30]Sheet1!$A$1:$F$61,3,FALSE)</f>
        <v>27219</v>
      </c>
      <c r="G2">
        <f>VLOOKUP(B2,[31]Sheet1!$A$1:$F$61,3,FALSE)</f>
        <v>1932</v>
      </c>
      <c r="H2">
        <f>VLOOKUP(B2,[32]Sheet2!$A$1:$C$61,3,FALSE)</f>
        <v>4744</v>
      </c>
    </row>
    <row r="3" spans="1:8">
      <c r="A3">
        <v>4013116725</v>
      </c>
      <c r="B3" t="str">
        <f t="shared" ref="B3:B61" si="0">CONCATENATE("1400000US0",A3)</f>
        <v>1400000US04013116725</v>
      </c>
      <c r="C3" t="s">
        <v>4</v>
      </c>
      <c r="D3">
        <v>2017</v>
      </c>
      <c r="E3">
        <f>VLOOKUP(B3,[29]Sheet1!$A$1:$C$61,3,FALSE)</f>
        <v>2251</v>
      </c>
      <c r="F3">
        <f>VLOOKUP(B3,[30]Sheet1!$A$1:$F$61,3,FALSE)</f>
        <v>55454</v>
      </c>
      <c r="G3">
        <f>VLOOKUP(B3,[31]Sheet1!$A$1:$F$61,3,FALSE)</f>
        <v>2338</v>
      </c>
      <c r="H3">
        <f>VLOOKUP(B3,[32]Sheet2!$A$1:$C$61,3,FALSE)</f>
        <v>4904</v>
      </c>
    </row>
    <row r="4" spans="1:8">
      <c r="A4">
        <v>4013116727</v>
      </c>
      <c r="B4" t="str">
        <f t="shared" si="0"/>
        <v>1400000US04013116727</v>
      </c>
      <c r="C4" t="s">
        <v>4</v>
      </c>
      <c r="D4">
        <v>2017</v>
      </c>
      <c r="E4">
        <f>VLOOKUP(B4,[29]Sheet1!$A$1:$C$61,3,FALSE)</f>
        <v>1342</v>
      </c>
      <c r="F4">
        <f>VLOOKUP(B4,[30]Sheet1!$A$1:$F$61,3,FALSE)</f>
        <v>60113</v>
      </c>
      <c r="G4">
        <f>VLOOKUP(B4,[31]Sheet1!$A$1:$F$61,3,FALSE)</f>
        <v>1513</v>
      </c>
      <c r="H4">
        <f>VLOOKUP(B4,[32]Sheet2!$A$1:$C$61,3,FALSE)</f>
        <v>3786</v>
      </c>
    </row>
    <row r="5" spans="1:8">
      <c r="A5">
        <v>4013116728</v>
      </c>
      <c r="B5" t="str">
        <f t="shared" si="0"/>
        <v>1400000US04013116728</v>
      </c>
      <c r="C5" t="s">
        <v>4</v>
      </c>
      <c r="D5">
        <v>2017</v>
      </c>
      <c r="E5">
        <f>VLOOKUP(B5,[29]Sheet1!$A$1:$C$61,3,FALSE)</f>
        <v>1595</v>
      </c>
      <c r="F5">
        <f>VLOOKUP(B5,[30]Sheet1!$A$1:$F$61,3,FALSE)</f>
        <v>59686</v>
      </c>
      <c r="G5">
        <f>VLOOKUP(B5,[31]Sheet1!$A$1:$F$61,3,FALSE)</f>
        <v>1684</v>
      </c>
      <c r="H5">
        <f>VLOOKUP(B5,[32]Sheet2!$A$1:$C$61,3,FALSE)</f>
        <v>4634</v>
      </c>
    </row>
    <row r="6" spans="1:8">
      <c r="A6">
        <v>4013116730</v>
      </c>
      <c r="B6" t="str">
        <f t="shared" si="0"/>
        <v>1400000US04013116730</v>
      </c>
      <c r="C6" t="s">
        <v>4</v>
      </c>
      <c r="D6">
        <v>2017</v>
      </c>
      <c r="E6">
        <f>VLOOKUP(B6,[29]Sheet1!$A$1:$C$61,3,FALSE)</f>
        <v>621</v>
      </c>
      <c r="F6">
        <f>VLOOKUP(B6,[30]Sheet1!$A$1:$F$61,3,FALSE)</f>
        <v>47717</v>
      </c>
      <c r="G6">
        <f>VLOOKUP(B6,[31]Sheet1!$A$1:$F$61,3,FALSE)</f>
        <v>649</v>
      </c>
      <c r="H6">
        <f>VLOOKUP(B6,[32]Sheet2!$A$1:$C$61,3,FALSE)</f>
        <v>1886</v>
      </c>
    </row>
    <row r="7" spans="1:8">
      <c r="A7">
        <v>4013116731</v>
      </c>
      <c r="B7" t="str">
        <f t="shared" si="0"/>
        <v>1400000US04013116731</v>
      </c>
      <c r="C7" t="s">
        <v>4</v>
      </c>
      <c r="D7">
        <v>2017</v>
      </c>
      <c r="E7">
        <f>VLOOKUP(B7,[29]Sheet1!$A$1:$C$61,3,FALSE)</f>
        <v>1147</v>
      </c>
      <c r="F7">
        <f>VLOOKUP(B7,[30]Sheet1!$A$1:$F$61,3,FALSE)</f>
        <v>47214</v>
      </c>
      <c r="G7">
        <f>VLOOKUP(B7,[31]Sheet1!$A$1:$F$61,3,FALSE)</f>
        <v>1249</v>
      </c>
      <c r="H7">
        <f>VLOOKUP(B7,[32]Sheet2!$A$1:$C$61,3,FALSE)</f>
        <v>3274</v>
      </c>
    </row>
    <row r="8" spans="1:8">
      <c r="A8">
        <v>4013941000</v>
      </c>
      <c r="B8" t="str">
        <f t="shared" si="0"/>
        <v>1400000US04013941000</v>
      </c>
      <c r="C8" t="s">
        <v>4</v>
      </c>
      <c r="D8">
        <v>2017</v>
      </c>
      <c r="E8">
        <f>VLOOKUP(B8,[29]Sheet1!$A$1:$C$61,3,FALSE)</f>
        <v>830</v>
      </c>
      <c r="F8">
        <f>VLOOKUP(B8,[30]Sheet1!$A$1:$F$61,3,FALSE)</f>
        <v>12170</v>
      </c>
      <c r="G8">
        <f>VLOOKUP(B8,[31]Sheet1!$A$1:$F$61,3,FALSE)</f>
        <v>995</v>
      </c>
      <c r="H8">
        <f>VLOOKUP(B8,[32]Sheet2!$A$1:$C$61,3,FALSE)</f>
        <v>3874</v>
      </c>
    </row>
    <row r="9" spans="1:8">
      <c r="A9">
        <v>4021001600</v>
      </c>
      <c r="B9" t="str">
        <f t="shared" si="0"/>
        <v>1400000US04021001600</v>
      </c>
      <c r="C9" t="s">
        <v>4</v>
      </c>
      <c r="D9">
        <v>2017</v>
      </c>
      <c r="E9">
        <f>VLOOKUP(B9,[29]Sheet1!$A$1:$C$61,3,FALSE)</f>
        <v>1825</v>
      </c>
      <c r="F9">
        <f>VLOOKUP(B9,[30]Sheet1!$A$1:$F$61,3,FALSE)</f>
        <v>19753</v>
      </c>
      <c r="G9">
        <f>VLOOKUP(B9,[31]Sheet1!$A$1:$F$61,3,FALSE)</f>
        <v>2137</v>
      </c>
      <c r="H9">
        <f>VLOOKUP(B9,[32]Sheet2!$A$1:$C$61,3,FALSE)</f>
        <v>5813</v>
      </c>
    </row>
    <row r="10" spans="1:8">
      <c r="A10">
        <v>4021001701</v>
      </c>
      <c r="B10" t="str">
        <f t="shared" si="0"/>
        <v>1400000US04021001701</v>
      </c>
      <c r="C10" t="s">
        <v>4</v>
      </c>
      <c r="D10">
        <v>2017</v>
      </c>
      <c r="E10">
        <f>VLOOKUP(B10,[29]Sheet1!$A$1:$C$61,3,FALSE)</f>
        <v>406</v>
      </c>
      <c r="F10">
        <f>VLOOKUP(B10,[30]Sheet1!$A$1:$F$61,3,FALSE)</f>
        <v>20452</v>
      </c>
      <c r="G10">
        <f>VLOOKUP(B10,[31]Sheet1!$A$1:$F$61,3,FALSE)</f>
        <v>518</v>
      </c>
      <c r="H10">
        <f>VLOOKUP(B10,[32]Sheet2!$A$1:$C$61,3,FALSE)</f>
        <v>1024</v>
      </c>
    </row>
    <row r="11" spans="1:8">
      <c r="A11">
        <v>4021001702</v>
      </c>
      <c r="B11" t="str">
        <f t="shared" si="0"/>
        <v>1400000US04021001702</v>
      </c>
      <c r="C11" t="s">
        <v>4</v>
      </c>
      <c r="D11">
        <v>2017</v>
      </c>
      <c r="E11">
        <f>VLOOKUP(B11,[29]Sheet1!$A$1:$C$61,3,FALSE)</f>
        <v>689</v>
      </c>
      <c r="F11">
        <f>VLOOKUP(B11,[30]Sheet1!$A$1:$F$61,3,FALSE)</f>
        <v>23804</v>
      </c>
      <c r="G11">
        <f>VLOOKUP(B11,[31]Sheet1!$A$1:$F$61,3,FALSE)</f>
        <v>852</v>
      </c>
      <c r="H11">
        <f>VLOOKUP(B11,[32]Sheet2!$A$1:$C$61,3,FALSE)</f>
        <v>2676</v>
      </c>
    </row>
    <row r="12" spans="1:8">
      <c r="A12">
        <v>4021001703</v>
      </c>
      <c r="B12" t="str">
        <f t="shared" si="0"/>
        <v>1400000US04021001703</v>
      </c>
      <c r="C12" t="s">
        <v>4</v>
      </c>
      <c r="D12">
        <v>2017</v>
      </c>
      <c r="E12">
        <f>VLOOKUP(B12,[29]Sheet1!$A$1:$C$61,3,FALSE)</f>
        <v>680</v>
      </c>
      <c r="F12">
        <f>VLOOKUP(B12,[30]Sheet1!$A$1:$F$61,3,FALSE)</f>
        <v>20909</v>
      </c>
      <c r="G12">
        <f>VLOOKUP(B12,[31]Sheet1!$A$1:$F$61,3,FALSE)</f>
        <v>793</v>
      </c>
      <c r="H12">
        <f>VLOOKUP(B12,[32]Sheet2!$A$1:$C$61,3,FALSE)</f>
        <v>2067</v>
      </c>
    </row>
    <row r="13" spans="1:8">
      <c r="A13">
        <v>4021001704</v>
      </c>
      <c r="B13" t="str">
        <f t="shared" si="0"/>
        <v>1400000US04021001704</v>
      </c>
      <c r="C13" t="s">
        <v>4</v>
      </c>
      <c r="D13">
        <v>2017</v>
      </c>
      <c r="E13">
        <f>VLOOKUP(B13,[29]Sheet1!$A$1:$C$61,3,FALSE)</f>
        <v>2012</v>
      </c>
      <c r="F13">
        <f>VLOOKUP(B13,[30]Sheet1!$A$1:$F$61,3,FALSE)</f>
        <v>25320</v>
      </c>
      <c r="G13">
        <f>VLOOKUP(B13,[31]Sheet1!$A$1:$F$61,3,FALSE)</f>
        <v>2229</v>
      </c>
      <c r="H13">
        <f>VLOOKUP(B13,[32]Sheet2!$A$1:$C$61,3,FALSE)</f>
        <v>6355</v>
      </c>
    </row>
    <row r="14" spans="1:8">
      <c r="A14">
        <v>4021001705</v>
      </c>
      <c r="B14" t="str">
        <f t="shared" si="0"/>
        <v>1400000US04021001705</v>
      </c>
      <c r="C14" t="s">
        <v>4</v>
      </c>
      <c r="D14">
        <v>2017</v>
      </c>
      <c r="E14">
        <f>VLOOKUP(B14,[29]Sheet1!$A$1:$C$61,3,FALSE)</f>
        <v>2162</v>
      </c>
      <c r="F14">
        <f>VLOOKUP(B14,[30]Sheet1!$A$1:$F$61,3,FALSE)</f>
        <v>27921</v>
      </c>
      <c r="G14">
        <f>VLOOKUP(B14,[31]Sheet1!$A$1:$F$61,3,FALSE)</f>
        <v>2756</v>
      </c>
      <c r="H14">
        <f>VLOOKUP(B14,[32]Sheet2!$A$1:$C$61,3,FALSE)</f>
        <v>7005</v>
      </c>
    </row>
    <row r="15" spans="1:8">
      <c r="A15">
        <v>4021001706</v>
      </c>
      <c r="B15" t="str">
        <f t="shared" si="0"/>
        <v>1400000US04021001706</v>
      </c>
      <c r="C15" t="s">
        <v>4</v>
      </c>
      <c r="D15">
        <v>2017</v>
      </c>
      <c r="E15">
        <f>VLOOKUP(B15,[29]Sheet1!$A$1:$C$61,3,FALSE)</f>
        <v>1356</v>
      </c>
      <c r="F15">
        <f>VLOOKUP(B15,[30]Sheet1!$A$1:$F$61,3,FALSE)</f>
        <v>30304</v>
      </c>
      <c r="G15">
        <f>VLOOKUP(B15,[31]Sheet1!$A$1:$F$61,3,FALSE)</f>
        <v>1690</v>
      </c>
      <c r="H15">
        <f>VLOOKUP(B15,[32]Sheet2!$A$1:$C$61,3,FALSE)</f>
        <v>4344</v>
      </c>
    </row>
    <row r="16" spans="1:8">
      <c r="A16">
        <v>4021001707</v>
      </c>
      <c r="B16" t="str">
        <f t="shared" si="0"/>
        <v>1400000US04021001707</v>
      </c>
      <c r="C16" t="s">
        <v>4</v>
      </c>
      <c r="D16">
        <v>2017</v>
      </c>
      <c r="E16">
        <f>VLOOKUP(B16,[29]Sheet1!$A$1:$C$61,3,FALSE)</f>
        <v>1470</v>
      </c>
      <c r="F16">
        <f>VLOOKUP(B16,[30]Sheet1!$A$1:$F$61,3,FALSE)</f>
        <v>24699</v>
      </c>
      <c r="G16">
        <f>VLOOKUP(B16,[31]Sheet1!$A$1:$F$61,3,FALSE)</f>
        <v>1747</v>
      </c>
      <c r="H16">
        <f>VLOOKUP(B16,[32]Sheet2!$A$1:$C$61,3,FALSE)</f>
        <v>5290</v>
      </c>
    </row>
    <row r="17" spans="1:8">
      <c r="A17">
        <v>4021001708</v>
      </c>
      <c r="B17" t="str">
        <f t="shared" si="0"/>
        <v>1400000US04021001708</v>
      </c>
      <c r="C17" t="s">
        <v>4</v>
      </c>
      <c r="D17">
        <v>2017</v>
      </c>
      <c r="E17">
        <f>VLOOKUP(B17,[29]Sheet1!$A$1:$C$61,3,FALSE)</f>
        <v>2223</v>
      </c>
      <c r="F17">
        <f>VLOOKUP(B17,[30]Sheet1!$A$1:$F$61,3,FALSE)</f>
        <v>31139</v>
      </c>
      <c r="G17">
        <f>VLOOKUP(B17,[31]Sheet1!$A$1:$F$61,3,FALSE)</f>
        <v>2751</v>
      </c>
      <c r="H17">
        <f>VLOOKUP(B17,[32]Sheet2!$A$1:$C$61,3,FALSE)</f>
        <v>6588</v>
      </c>
    </row>
    <row r="18" spans="1:8">
      <c r="A18">
        <v>4021001709</v>
      </c>
      <c r="B18" t="str">
        <f t="shared" si="0"/>
        <v>1400000US04021001709</v>
      </c>
      <c r="C18" t="s">
        <v>4</v>
      </c>
      <c r="D18">
        <v>2017</v>
      </c>
      <c r="E18">
        <f>VLOOKUP(B18,[29]Sheet1!$A$1:$C$61,3,FALSE)</f>
        <v>1283</v>
      </c>
      <c r="F18">
        <f>VLOOKUP(B18,[30]Sheet1!$A$1:$F$61,3,FALSE)</f>
        <v>27441</v>
      </c>
      <c r="G18">
        <f>VLOOKUP(B18,[31]Sheet1!$A$1:$F$61,3,FALSE)</f>
        <v>1519</v>
      </c>
      <c r="H18">
        <f>VLOOKUP(B18,[32]Sheet2!$A$1:$C$61,3,FALSE)</f>
        <v>3973</v>
      </c>
    </row>
    <row r="19" spans="1:8">
      <c r="A19">
        <v>4021001710</v>
      </c>
      <c r="B19" t="str">
        <f t="shared" si="0"/>
        <v>1400000US04021001710</v>
      </c>
      <c r="C19" t="s">
        <v>4</v>
      </c>
      <c r="D19">
        <v>2017</v>
      </c>
      <c r="E19">
        <f>VLOOKUP(B19,[29]Sheet1!$A$1:$C$61,3,FALSE)</f>
        <v>1542</v>
      </c>
      <c r="F19">
        <f>VLOOKUP(B19,[30]Sheet1!$A$1:$F$61,3,FALSE)</f>
        <v>24403</v>
      </c>
      <c r="G19">
        <f>VLOOKUP(B19,[31]Sheet1!$A$1:$F$61,3,FALSE)</f>
        <v>1856</v>
      </c>
      <c r="H19">
        <f>VLOOKUP(B19,[32]Sheet2!$A$1:$C$61,3,FALSE)</f>
        <v>5121</v>
      </c>
    </row>
    <row r="20" spans="1:8">
      <c r="A20">
        <v>4021001711</v>
      </c>
      <c r="B20" t="str">
        <f t="shared" si="0"/>
        <v>1400000US04021001711</v>
      </c>
      <c r="C20" t="s">
        <v>4</v>
      </c>
      <c r="D20">
        <v>2017</v>
      </c>
      <c r="E20">
        <f>VLOOKUP(B20,[29]Sheet1!$A$1:$C$61,3,FALSE)</f>
        <v>824</v>
      </c>
      <c r="F20">
        <f>VLOOKUP(B20,[30]Sheet1!$A$1:$F$61,3,FALSE)</f>
        <v>25616</v>
      </c>
      <c r="G20">
        <f>VLOOKUP(B20,[31]Sheet1!$A$1:$F$61,3,FALSE)</f>
        <v>945</v>
      </c>
      <c r="H20">
        <f>VLOOKUP(B20,[32]Sheet2!$A$1:$C$61,3,FALSE)</f>
        <v>2840</v>
      </c>
    </row>
    <row r="21" spans="1:8">
      <c r="A21">
        <v>4021941400</v>
      </c>
      <c r="B21" t="str">
        <f t="shared" si="0"/>
        <v>1400000US04021941400</v>
      </c>
      <c r="C21" t="s">
        <v>4</v>
      </c>
      <c r="D21">
        <v>2017</v>
      </c>
      <c r="E21">
        <f>VLOOKUP(B21,[29]Sheet1!$A$1:$C$61,3,FALSE)</f>
        <v>2625</v>
      </c>
      <c r="F21">
        <f>VLOOKUP(B21,[30]Sheet1!$A$1:$F$61,3,FALSE)</f>
        <v>15528</v>
      </c>
      <c r="G21">
        <f>VLOOKUP(B21,[31]Sheet1!$A$1:$F$61,3,FALSE)</f>
        <v>3558</v>
      </c>
      <c r="H21">
        <f>VLOOKUP(B21,[32]Sheet2!$A$1:$C$61,3,FALSE)</f>
        <v>8691</v>
      </c>
    </row>
    <row r="22" spans="1:8">
      <c r="A22">
        <v>4021000801</v>
      </c>
      <c r="B22" t="str">
        <f t="shared" si="0"/>
        <v>1400000US04021000801</v>
      </c>
      <c r="C22" t="s">
        <v>5</v>
      </c>
      <c r="D22">
        <v>2017</v>
      </c>
      <c r="E22">
        <f>VLOOKUP(B22,[29]Sheet1!$A$1:$C$61,3,FALSE)</f>
        <v>4448</v>
      </c>
      <c r="F22">
        <f>VLOOKUP(B22,[30]Sheet1!$A$1:$F$61,3,FALSE)</f>
        <v>25708</v>
      </c>
      <c r="G22">
        <f>VLOOKUP(B22,[31]Sheet1!$A$1:$F$61,3,FALSE)</f>
        <v>6635</v>
      </c>
      <c r="H22">
        <f>VLOOKUP(B22,[32]Sheet2!$A$1:$C$61,3,FALSE)</f>
        <v>11754</v>
      </c>
    </row>
    <row r="23" spans="1:8">
      <c r="A23">
        <v>4021000803</v>
      </c>
      <c r="B23" t="str">
        <f t="shared" si="0"/>
        <v>1400000US04021000803</v>
      </c>
      <c r="C23" t="s">
        <v>5</v>
      </c>
      <c r="D23">
        <v>2017</v>
      </c>
      <c r="E23">
        <f>VLOOKUP(B23,[29]Sheet1!$A$1:$C$61,3,FALSE)</f>
        <v>337</v>
      </c>
      <c r="F23">
        <f>VLOOKUP(B23,[30]Sheet1!$A$1:$F$61,3,FALSE)</f>
        <v>3160</v>
      </c>
      <c r="G23">
        <f>VLOOKUP(B23,[31]Sheet1!$A$1:$F$61,3,FALSE)</f>
        <v>417</v>
      </c>
      <c r="H23">
        <f>VLOOKUP(B23,[32]Sheet2!$A$1:$C$61,3,FALSE)</f>
        <v>12474</v>
      </c>
    </row>
    <row r="24" spans="1:8">
      <c r="A24">
        <v>4021000901</v>
      </c>
      <c r="B24" t="str">
        <f t="shared" si="0"/>
        <v>1400000US04021000901</v>
      </c>
      <c r="C24" t="s">
        <v>5</v>
      </c>
      <c r="D24">
        <v>2017</v>
      </c>
      <c r="E24">
        <f>VLOOKUP(B24,[29]Sheet1!$A$1:$C$61,3,FALSE)</f>
        <v>484</v>
      </c>
      <c r="F24">
        <f>VLOOKUP(B24,[30]Sheet1!$A$1:$F$61,3,FALSE)</f>
        <v>11196</v>
      </c>
      <c r="G24">
        <f>VLOOKUP(B24,[31]Sheet1!$A$1:$F$61,3,FALSE)</f>
        <v>590</v>
      </c>
      <c r="H24">
        <f>VLOOKUP(B24,[32]Sheet2!$A$1:$C$61,3,FALSE)</f>
        <v>4958</v>
      </c>
    </row>
    <row r="25" spans="1:8">
      <c r="A25">
        <v>4021000902</v>
      </c>
      <c r="B25" t="str">
        <f t="shared" si="0"/>
        <v>1400000US04021000902</v>
      </c>
      <c r="C25" t="s">
        <v>5</v>
      </c>
      <c r="D25">
        <v>2017</v>
      </c>
      <c r="E25">
        <f>VLOOKUP(B25,[29]Sheet1!$A$1:$C$61,3,FALSE)</f>
        <v>1145</v>
      </c>
      <c r="F25">
        <f>VLOOKUP(B25,[30]Sheet1!$A$1:$F$61,3,FALSE)</f>
        <v>21867</v>
      </c>
      <c r="G25">
        <f>VLOOKUP(B25,[31]Sheet1!$A$1:$F$61,3,FALSE)</f>
        <v>1336</v>
      </c>
      <c r="H25">
        <f>VLOOKUP(B25,[32]Sheet2!$A$1:$C$61,3,FALSE)</f>
        <v>2734</v>
      </c>
    </row>
    <row r="26" spans="1:8">
      <c r="A26">
        <v>4021001000</v>
      </c>
      <c r="B26" t="str">
        <f t="shared" si="0"/>
        <v>1400000US04021001000</v>
      </c>
      <c r="C26" t="s">
        <v>5</v>
      </c>
      <c r="D26">
        <v>2017</v>
      </c>
      <c r="E26">
        <f>VLOOKUP(B26,[29]Sheet1!$A$1:$C$61,3,FALSE)</f>
        <v>1360</v>
      </c>
      <c r="F26">
        <f>VLOOKUP(B26,[30]Sheet1!$A$1:$F$61,3,FALSE)</f>
        <v>13043</v>
      </c>
      <c r="G26">
        <f>VLOOKUP(B26,[31]Sheet1!$A$1:$F$61,3,FALSE)</f>
        <v>1592</v>
      </c>
      <c r="H26">
        <f>VLOOKUP(B26,[32]Sheet2!$A$1:$C$61,3,FALSE)</f>
        <v>4672</v>
      </c>
    </row>
    <row r="27" spans="1:8">
      <c r="A27">
        <v>4021001100</v>
      </c>
      <c r="B27" t="str">
        <f t="shared" si="0"/>
        <v>1400000US04021001100</v>
      </c>
      <c r="C27" t="s">
        <v>5</v>
      </c>
      <c r="D27">
        <v>2017</v>
      </c>
      <c r="E27">
        <f>VLOOKUP(B27,[29]Sheet1!$A$1:$C$61,3,FALSE)</f>
        <v>2160</v>
      </c>
      <c r="F27">
        <f>VLOOKUP(B27,[30]Sheet1!$A$1:$F$61,3,FALSE)</f>
        <v>17942</v>
      </c>
      <c r="G27">
        <f>VLOOKUP(B27,[31]Sheet1!$A$1:$F$61,3,FALSE)</f>
        <v>2637</v>
      </c>
      <c r="H27">
        <f>VLOOKUP(B27,[32]Sheet2!$A$1:$C$61,3,FALSE)</f>
        <v>7360</v>
      </c>
    </row>
    <row r="28" spans="1:8">
      <c r="A28">
        <v>4021001200</v>
      </c>
      <c r="B28" t="str">
        <f t="shared" si="0"/>
        <v>1400000US04021001200</v>
      </c>
      <c r="C28" t="s">
        <v>5</v>
      </c>
      <c r="D28">
        <v>2017</v>
      </c>
      <c r="E28">
        <f>VLOOKUP(B28,[29]Sheet1!$A$1:$C$61,3,FALSE)</f>
        <v>1774</v>
      </c>
      <c r="F28">
        <f>VLOOKUP(B28,[30]Sheet1!$A$1:$F$61,3,FALSE)</f>
        <v>21707</v>
      </c>
      <c r="G28">
        <f>VLOOKUP(B28,[31]Sheet1!$A$1:$F$61,3,FALSE)</f>
        <v>2272</v>
      </c>
      <c r="H28">
        <f>VLOOKUP(B28,[32]Sheet2!$A$1:$C$61,3,FALSE)</f>
        <v>4863</v>
      </c>
    </row>
    <row r="29" spans="1:8">
      <c r="A29">
        <v>4021001301</v>
      </c>
      <c r="B29" t="str">
        <f t="shared" si="0"/>
        <v>1400000US04021001301</v>
      </c>
      <c r="C29" t="s">
        <v>5</v>
      </c>
      <c r="D29">
        <v>2017</v>
      </c>
      <c r="E29">
        <f>VLOOKUP(B29,[29]Sheet1!$A$1:$C$61,3,FALSE)</f>
        <v>2536</v>
      </c>
      <c r="F29">
        <f>VLOOKUP(B29,[30]Sheet1!$A$1:$F$61,3,FALSE)</f>
        <v>19108</v>
      </c>
      <c r="G29">
        <f>VLOOKUP(B29,[31]Sheet1!$A$1:$F$61,3,FALSE)</f>
        <v>3449</v>
      </c>
      <c r="H29">
        <f>VLOOKUP(B29,[32]Sheet2!$A$1:$C$61,3,FALSE)</f>
        <v>8215</v>
      </c>
    </row>
    <row r="30" spans="1:8">
      <c r="A30">
        <v>4021001303</v>
      </c>
      <c r="B30" t="str">
        <f t="shared" si="0"/>
        <v>1400000US04021001303</v>
      </c>
      <c r="C30" t="s">
        <v>5</v>
      </c>
      <c r="D30">
        <v>2017</v>
      </c>
      <c r="E30">
        <f>VLOOKUP(B30,[29]Sheet1!$A$1:$C$61,3,FALSE)</f>
        <v>563</v>
      </c>
      <c r="F30">
        <f>VLOOKUP(B30,[30]Sheet1!$A$1:$F$61,3,FALSE)</f>
        <v>32390</v>
      </c>
      <c r="G30">
        <f>VLOOKUP(B30,[31]Sheet1!$A$1:$F$61,3,FALSE)</f>
        <v>628</v>
      </c>
      <c r="H30">
        <f>VLOOKUP(B30,[32]Sheet2!$A$1:$C$61,3,FALSE)</f>
        <v>1656</v>
      </c>
    </row>
    <row r="31" spans="1:8">
      <c r="A31">
        <v>4021001304</v>
      </c>
      <c r="B31" t="str">
        <f t="shared" si="0"/>
        <v>1400000US04021001304</v>
      </c>
      <c r="C31" t="s">
        <v>5</v>
      </c>
      <c r="D31">
        <v>2017</v>
      </c>
      <c r="E31">
        <f>VLOOKUP(B31,[29]Sheet1!$A$1:$C$61,3,FALSE)</f>
        <v>2781</v>
      </c>
      <c r="F31">
        <f>VLOOKUP(B31,[30]Sheet1!$A$1:$F$61,3,FALSE)</f>
        <v>25369</v>
      </c>
      <c r="G31">
        <f>VLOOKUP(B31,[31]Sheet1!$A$1:$F$61,3,FALSE)</f>
        <v>3209</v>
      </c>
      <c r="H31">
        <f>VLOOKUP(B31,[32]Sheet2!$A$1:$C$61,3,FALSE)</f>
        <v>9510</v>
      </c>
    </row>
    <row r="32" spans="1:8">
      <c r="A32">
        <v>4021001305</v>
      </c>
      <c r="B32" t="str">
        <f t="shared" si="0"/>
        <v>1400000US04021001305</v>
      </c>
      <c r="C32" t="s">
        <v>5</v>
      </c>
      <c r="D32">
        <v>2017</v>
      </c>
      <c r="E32">
        <f>VLOOKUP(B32,[29]Sheet1!$A$1:$C$61,3,FALSE)</f>
        <v>1951</v>
      </c>
      <c r="F32">
        <f>VLOOKUP(B32,[30]Sheet1!$A$1:$F$61,3,FALSE)</f>
        <v>24648</v>
      </c>
      <c r="G32">
        <f>VLOOKUP(B32,[31]Sheet1!$A$1:$F$61,3,FALSE)</f>
        <v>2411</v>
      </c>
      <c r="H32">
        <f>VLOOKUP(B32,[32]Sheet2!$A$1:$C$61,3,FALSE)</f>
        <v>5630</v>
      </c>
    </row>
    <row r="33" spans="1:8">
      <c r="A33">
        <v>4021001306</v>
      </c>
      <c r="B33" t="str">
        <f t="shared" si="0"/>
        <v>1400000US04021001306</v>
      </c>
      <c r="C33" t="s">
        <v>5</v>
      </c>
      <c r="D33">
        <v>2017</v>
      </c>
      <c r="E33">
        <f>VLOOKUP(B33,[29]Sheet1!$A$1:$C$61,3,FALSE)</f>
        <v>1768</v>
      </c>
      <c r="F33">
        <f>VLOOKUP(B33,[30]Sheet1!$A$1:$F$61,3,FALSE)</f>
        <v>22246</v>
      </c>
      <c r="G33">
        <f>VLOOKUP(B33,[31]Sheet1!$A$1:$F$61,3,FALSE)</f>
        <v>2069</v>
      </c>
      <c r="H33">
        <f>VLOOKUP(B33,[32]Sheet2!$A$1:$C$61,3,FALSE)</f>
        <v>4815</v>
      </c>
    </row>
    <row r="34" spans="1:8">
      <c r="A34">
        <v>4021001403</v>
      </c>
      <c r="B34" t="str">
        <f t="shared" si="0"/>
        <v>1400000US04021001403</v>
      </c>
      <c r="C34" t="s">
        <v>5</v>
      </c>
      <c r="D34">
        <v>2017</v>
      </c>
      <c r="E34">
        <f>VLOOKUP(B34,[29]Sheet1!$A$1:$C$61,3,FALSE)</f>
        <v>1646</v>
      </c>
      <c r="F34">
        <f>VLOOKUP(B34,[30]Sheet1!$A$1:$F$61,3,FALSE)</f>
        <v>16528</v>
      </c>
      <c r="G34">
        <f>VLOOKUP(B34,[31]Sheet1!$A$1:$F$61,3,FALSE)</f>
        <v>1810</v>
      </c>
      <c r="H34">
        <f>VLOOKUP(B34,[32]Sheet2!$A$1:$C$61,3,FALSE)</f>
        <v>5500</v>
      </c>
    </row>
    <row r="35" spans="1:8">
      <c r="A35">
        <v>4021001404</v>
      </c>
      <c r="B35" t="str">
        <f t="shared" si="0"/>
        <v>1400000US04021001404</v>
      </c>
      <c r="C35" t="s">
        <v>5</v>
      </c>
      <c r="D35">
        <v>2017</v>
      </c>
      <c r="E35">
        <f>VLOOKUP(B35,[29]Sheet1!$A$1:$C$61,3,FALSE)</f>
        <v>1330</v>
      </c>
      <c r="F35">
        <f>VLOOKUP(B35,[30]Sheet1!$A$1:$F$61,3,FALSE)</f>
        <v>27900</v>
      </c>
      <c r="G35">
        <f>VLOOKUP(B35,[31]Sheet1!$A$1:$F$61,3,FALSE)</f>
        <v>1435</v>
      </c>
      <c r="H35">
        <f>VLOOKUP(B35,[32]Sheet2!$A$1:$C$61,3,FALSE)</f>
        <v>4184</v>
      </c>
    </row>
    <row r="36" spans="1:8">
      <c r="A36">
        <v>4021001405</v>
      </c>
      <c r="B36" t="str">
        <f t="shared" si="0"/>
        <v>1400000US04021001405</v>
      </c>
      <c r="C36" t="s">
        <v>5</v>
      </c>
      <c r="D36">
        <v>2017</v>
      </c>
      <c r="E36">
        <f>VLOOKUP(B36,[29]Sheet1!$A$1:$C$61,3,FALSE)</f>
        <v>1853</v>
      </c>
      <c r="F36">
        <f>VLOOKUP(B36,[30]Sheet1!$A$1:$F$61,3,FALSE)</f>
        <v>26945</v>
      </c>
      <c r="G36">
        <f>VLOOKUP(B36,[31]Sheet1!$A$1:$F$61,3,FALSE)</f>
        <v>2426</v>
      </c>
      <c r="H36">
        <f>VLOOKUP(B36,[32]Sheet2!$A$1:$C$61,3,FALSE)</f>
        <v>4143</v>
      </c>
    </row>
    <row r="37" spans="1:8">
      <c r="A37">
        <v>4021001406</v>
      </c>
      <c r="B37" t="str">
        <f t="shared" si="0"/>
        <v>1400000US04021001406</v>
      </c>
      <c r="C37" t="s">
        <v>5</v>
      </c>
      <c r="D37">
        <v>2017</v>
      </c>
      <c r="E37">
        <f>VLOOKUP(B37,[29]Sheet1!$A$1:$C$61,3,FALSE)</f>
        <v>1599</v>
      </c>
      <c r="F37">
        <f>VLOOKUP(B37,[30]Sheet1!$A$1:$F$61,3,FALSE)</f>
        <v>14385</v>
      </c>
      <c r="G37">
        <f>VLOOKUP(B37,[31]Sheet1!$A$1:$F$61,3,FALSE)</f>
        <v>1972</v>
      </c>
      <c r="H37">
        <f>VLOOKUP(B37,[32]Sheet2!$A$1:$C$61,3,FALSE)</f>
        <v>5202</v>
      </c>
    </row>
    <row r="38" spans="1:8">
      <c r="A38">
        <v>4021001407</v>
      </c>
      <c r="B38" t="str">
        <f t="shared" si="0"/>
        <v>1400000US04021001407</v>
      </c>
      <c r="C38" t="s">
        <v>5</v>
      </c>
      <c r="D38">
        <v>2017</v>
      </c>
      <c r="E38">
        <f>VLOOKUP(B38,[29]Sheet1!$A$1:$C$61,3,FALSE)</f>
        <v>923</v>
      </c>
      <c r="F38">
        <f>VLOOKUP(B38,[30]Sheet1!$A$1:$F$61,3,FALSE)</f>
        <v>16718</v>
      </c>
      <c r="G38">
        <f>VLOOKUP(B38,[31]Sheet1!$A$1:$F$61,3,FALSE)</f>
        <v>1219</v>
      </c>
      <c r="H38">
        <f>VLOOKUP(B38,[32]Sheet2!$A$1:$C$61,3,FALSE)</f>
        <v>2509</v>
      </c>
    </row>
    <row r="39" spans="1:8">
      <c r="A39">
        <v>4021001408</v>
      </c>
      <c r="B39" t="str">
        <f t="shared" si="0"/>
        <v>1400000US04021001408</v>
      </c>
      <c r="C39" t="s">
        <v>5</v>
      </c>
      <c r="D39">
        <v>2017</v>
      </c>
      <c r="E39">
        <f>VLOOKUP(B39,[29]Sheet1!$A$1:$C$61,3,FALSE)</f>
        <v>1029</v>
      </c>
      <c r="F39">
        <f>VLOOKUP(B39,[30]Sheet1!$A$1:$F$61,3,FALSE)</f>
        <v>34588</v>
      </c>
      <c r="G39">
        <f>VLOOKUP(B39,[31]Sheet1!$A$1:$F$61,3,FALSE)</f>
        <v>1499</v>
      </c>
      <c r="H39">
        <f>VLOOKUP(B39,[32]Sheet2!$A$1:$C$61,3,FALSE)</f>
        <v>2184</v>
      </c>
    </row>
    <row r="40" spans="1:8">
      <c r="A40">
        <v>4021001500</v>
      </c>
      <c r="B40" t="str">
        <f t="shared" si="0"/>
        <v>1400000US04021001500</v>
      </c>
      <c r="C40" t="s">
        <v>5</v>
      </c>
      <c r="D40">
        <v>2017</v>
      </c>
      <c r="E40">
        <f>VLOOKUP(B40,[29]Sheet1!$A$1:$C$61,3,FALSE)</f>
        <v>1333</v>
      </c>
      <c r="F40">
        <f>VLOOKUP(B40,[30]Sheet1!$A$1:$F$61,3,FALSE)</f>
        <v>12156</v>
      </c>
      <c r="G40">
        <f>VLOOKUP(B40,[31]Sheet1!$A$1:$F$61,3,FALSE)</f>
        <v>1545</v>
      </c>
      <c r="H40">
        <f>VLOOKUP(B40,[32]Sheet2!$A$1:$C$61,3,FALSE)</f>
        <v>3905</v>
      </c>
    </row>
    <row r="41" spans="1:8">
      <c r="A41">
        <v>4021001900</v>
      </c>
      <c r="B41" t="str">
        <f t="shared" si="0"/>
        <v>1400000US04021001900</v>
      </c>
      <c r="C41" t="s">
        <v>5</v>
      </c>
      <c r="D41">
        <v>2017</v>
      </c>
      <c r="E41">
        <f>VLOOKUP(B41,[29]Sheet1!$A$1:$C$61,3,FALSE)</f>
        <v>785</v>
      </c>
      <c r="F41">
        <f>VLOOKUP(B41,[30]Sheet1!$A$1:$F$61,3,FALSE)</f>
        <v>17815</v>
      </c>
      <c r="G41">
        <f>VLOOKUP(B41,[31]Sheet1!$A$1:$F$61,3,FALSE)</f>
        <v>1041</v>
      </c>
      <c r="H41">
        <f>VLOOKUP(B41,[32]Sheet2!$A$1:$C$61,3,FALSE)</f>
        <v>2473</v>
      </c>
    </row>
    <row r="42" spans="1:8">
      <c r="A42">
        <v>4021002001</v>
      </c>
      <c r="B42" t="str">
        <f t="shared" si="0"/>
        <v>1400000US04021002001</v>
      </c>
      <c r="C42" t="s">
        <v>5</v>
      </c>
      <c r="D42">
        <v>2017</v>
      </c>
      <c r="E42">
        <f>VLOOKUP(B42,[29]Sheet1!$A$1:$C$61,3,FALSE)</f>
        <v>1277</v>
      </c>
      <c r="F42">
        <f>VLOOKUP(B42,[30]Sheet1!$A$1:$F$61,3,FALSE)</f>
        <v>24214</v>
      </c>
      <c r="G42">
        <f>VLOOKUP(B42,[31]Sheet1!$A$1:$F$61,3,FALSE)</f>
        <v>1605</v>
      </c>
      <c r="H42">
        <f>VLOOKUP(B42,[32]Sheet2!$A$1:$C$61,3,FALSE)</f>
        <v>3571</v>
      </c>
    </row>
    <row r="43" spans="1:8">
      <c r="A43">
        <v>4021002002</v>
      </c>
      <c r="B43" t="str">
        <f t="shared" si="0"/>
        <v>1400000US04021002002</v>
      </c>
      <c r="C43" t="s">
        <v>5</v>
      </c>
      <c r="D43">
        <v>2017</v>
      </c>
      <c r="E43">
        <f>VLOOKUP(B43,[29]Sheet1!$A$1:$C$61,3,FALSE)</f>
        <v>235</v>
      </c>
      <c r="F43">
        <f>VLOOKUP(B43,[30]Sheet1!$A$1:$F$61,3,FALSE)</f>
        <v>3313</v>
      </c>
      <c r="G43">
        <f>VLOOKUP(B43,[31]Sheet1!$A$1:$F$61,3,FALSE)</f>
        <v>267</v>
      </c>
      <c r="H43">
        <f>VLOOKUP(B43,[32]Sheet2!$A$1:$C$61,3,FALSE)</f>
        <v>9248</v>
      </c>
    </row>
    <row r="44" spans="1:8">
      <c r="A44">
        <v>4021002003</v>
      </c>
      <c r="B44" t="str">
        <f t="shared" si="0"/>
        <v>1400000US04021002003</v>
      </c>
      <c r="C44" t="s">
        <v>5</v>
      </c>
      <c r="D44">
        <v>2017</v>
      </c>
      <c r="E44">
        <f>VLOOKUP(B44,[29]Sheet1!$A$1:$C$61,3,FALSE)</f>
        <v>1166</v>
      </c>
      <c r="F44">
        <f>VLOOKUP(B44,[30]Sheet1!$A$1:$F$61,3,FALSE)</f>
        <v>12831</v>
      </c>
      <c r="G44">
        <f>VLOOKUP(B44,[31]Sheet1!$A$1:$F$61,3,FALSE)</f>
        <v>1386</v>
      </c>
      <c r="H44">
        <f>VLOOKUP(B44,[32]Sheet2!$A$1:$C$61,3,FALSE)</f>
        <v>3775</v>
      </c>
    </row>
    <row r="45" spans="1:8">
      <c r="A45">
        <v>4021002103</v>
      </c>
      <c r="B45" t="str">
        <f t="shared" si="0"/>
        <v>1400000US04021002103</v>
      </c>
      <c r="C45" t="s">
        <v>5</v>
      </c>
      <c r="D45">
        <v>2017</v>
      </c>
      <c r="E45">
        <f>VLOOKUP(B45,[29]Sheet1!$A$1:$C$61,3,FALSE)</f>
        <v>2001</v>
      </c>
      <c r="F45">
        <f>VLOOKUP(B45,[30]Sheet1!$A$1:$F$61,3,FALSE)</f>
        <v>19581</v>
      </c>
      <c r="G45">
        <f>VLOOKUP(B45,[31]Sheet1!$A$1:$F$61,3,FALSE)</f>
        <v>2526</v>
      </c>
      <c r="H45">
        <f>VLOOKUP(B45,[32]Sheet2!$A$1:$C$61,3,FALSE)</f>
        <v>6384</v>
      </c>
    </row>
    <row r="46" spans="1:8">
      <c r="A46">
        <v>4021002102</v>
      </c>
      <c r="B46" t="str">
        <f t="shared" si="0"/>
        <v>1400000US04021002102</v>
      </c>
      <c r="C46" t="s">
        <v>5</v>
      </c>
      <c r="D46">
        <v>2017</v>
      </c>
      <c r="E46">
        <f>VLOOKUP(B46,[29]Sheet1!$A$1:$C$61,3,FALSE)</f>
        <v>432</v>
      </c>
      <c r="F46">
        <f>VLOOKUP(B46,[30]Sheet1!$A$1:$F$61,3,FALSE)</f>
        <v>19832</v>
      </c>
      <c r="G46">
        <f>VLOOKUP(B46,[31]Sheet1!$A$1:$F$61,3,FALSE)</f>
        <v>564</v>
      </c>
      <c r="H46">
        <f>VLOOKUP(B46,[32]Sheet2!$A$1:$C$61,3,FALSE)</f>
        <v>1124</v>
      </c>
    </row>
    <row r="47" spans="1:8">
      <c r="A47">
        <v>4019004313</v>
      </c>
      <c r="B47" t="str">
        <f t="shared" si="0"/>
        <v>1400000US04019004313</v>
      </c>
      <c r="C47" t="s">
        <v>6</v>
      </c>
      <c r="D47">
        <v>2017</v>
      </c>
      <c r="E47">
        <f>VLOOKUP(B47,[29]Sheet1!$A$1:$C$61,3,FALSE)</f>
        <v>1833</v>
      </c>
      <c r="F47">
        <f>VLOOKUP(B47,[30]Sheet1!$A$1:$F$61,3,FALSE)</f>
        <v>19397</v>
      </c>
      <c r="G47">
        <f>VLOOKUP(B47,[31]Sheet1!$A$1:$F$61,3,FALSE)</f>
        <v>2202</v>
      </c>
      <c r="H47">
        <f>VLOOKUP(B47,[32]Sheet2!$A$1:$C$61,3,FALSE)</f>
        <v>5016</v>
      </c>
    </row>
    <row r="48" spans="1:8">
      <c r="A48">
        <v>4019004316</v>
      </c>
      <c r="B48" t="str">
        <f t="shared" si="0"/>
        <v>1400000US04019004316</v>
      </c>
      <c r="C48" t="s">
        <v>6</v>
      </c>
      <c r="D48">
        <v>2017</v>
      </c>
      <c r="E48">
        <f>VLOOKUP(B48,[29]Sheet1!$A$1:$C$61,3,FALSE)</f>
        <v>1209</v>
      </c>
      <c r="F48">
        <f>VLOOKUP(B48,[30]Sheet1!$A$1:$F$61,3,FALSE)</f>
        <v>20170</v>
      </c>
      <c r="G48">
        <f>VLOOKUP(B48,[31]Sheet1!$A$1:$F$61,3,FALSE)</f>
        <v>1629</v>
      </c>
      <c r="H48">
        <f>VLOOKUP(B48,[32]Sheet2!$A$1:$C$61,3,FALSE)</f>
        <v>3151</v>
      </c>
    </row>
    <row r="49" spans="1:8">
      <c r="A49">
        <v>4019004320</v>
      </c>
      <c r="B49" t="str">
        <f t="shared" si="0"/>
        <v>1400000US04019004320</v>
      </c>
      <c r="C49" t="s">
        <v>6</v>
      </c>
      <c r="D49">
        <v>2017</v>
      </c>
      <c r="E49">
        <f>VLOOKUP(B49,[29]Sheet1!$A$1:$C$61,3,FALSE)</f>
        <v>827</v>
      </c>
      <c r="F49">
        <f>VLOOKUP(B49,[30]Sheet1!$A$1:$F$61,3,FALSE)</f>
        <v>13340</v>
      </c>
      <c r="G49">
        <f>VLOOKUP(B49,[31]Sheet1!$A$1:$F$61,3,FALSE)</f>
        <v>1040</v>
      </c>
      <c r="H49">
        <f>VLOOKUP(B49,[32]Sheet2!$A$1:$C$61,3,FALSE)</f>
        <v>2521</v>
      </c>
    </row>
    <row r="50" spans="1:8">
      <c r="A50">
        <v>4019004333</v>
      </c>
      <c r="B50" t="str">
        <f t="shared" si="0"/>
        <v>1400000US04019004333</v>
      </c>
      <c r="C50" t="s">
        <v>6</v>
      </c>
      <c r="D50">
        <v>2017</v>
      </c>
      <c r="E50">
        <f>VLOOKUP(B50,[29]Sheet1!$A$1:$C$61,3,FALSE)</f>
        <v>1350</v>
      </c>
      <c r="F50">
        <f>VLOOKUP(B50,[30]Sheet1!$A$1:$F$61,3,FALSE)</f>
        <v>24720</v>
      </c>
      <c r="G50">
        <f>VLOOKUP(B50,[31]Sheet1!$A$1:$F$61,3,FALSE)</f>
        <v>1426</v>
      </c>
      <c r="H50">
        <f>VLOOKUP(B50,[32]Sheet2!$A$1:$C$61,3,FALSE)</f>
        <v>3822</v>
      </c>
    </row>
    <row r="51" spans="1:8">
      <c r="A51">
        <v>4019004334</v>
      </c>
      <c r="B51" t="str">
        <f t="shared" si="0"/>
        <v>1400000US04019004334</v>
      </c>
      <c r="C51" t="s">
        <v>6</v>
      </c>
      <c r="D51">
        <v>2017</v>
      </c>
      <c r="E51">
        <f>VLOOKUP(B51,[29]Sheet1!$A$1:$C$61,3,FALSE)</f>
        <v>3113</v>
      </c>
      <c r="F51">
        <f>VLOOKUP(B51,[30]Sheet1!$A$1:$F$61,3,FALSE)</f>
        <v>20207</v>
      </c>
      <c r="G51">
        <f>VLOOKUP(B51,[31]Sheet1!$A$1:$F$61,3,FALSE)</f>
        <v>3455</v>
      </c>
      <c r="H51">
        <f>VLOOKUP(B51,[32]Sheet2!$A$1:$C$61,3,FALSE)</f>
        <v>10257</v>
      </c>
    </row>
    <row r="52" spans="1:8">
      <c r="A52">
        <v>4019004404</v>
      </c>
      <c r="B52" t="str">
        <f t="shared" si="0"/>
        <v>1400000US04019004404</v>
      </c>
      <c r="C52" t="s">
        <v>6</v>
      </c>
      <c r="D52">
        <v>2017</v>
      </c>
      <c r="E52">
        <f>VLOOKUP(B52,[29]Sheet1!$A$1:$C$61,3,FALSE)</f>
        <v>1782</v>
      </c>
      <c r="F52">
        <f>VLOOKUP(B52,[30]Sheet1!$A$1:$F$61,3,FALSE)</f>
        <v>31895</v>
      </c>
      <c r="G52">
        <f>VLOOKUP(B52,[31]Sheet1!$A$1:$F$61,3,FALSE)</f>
        <v>2630</v>
      </c>
      <c r="H52">
        <f>VLOOKUP(B52,[32]Sheet2!$A$1:$C$61,3,FALSE)</f>
        <v>3043</v>
      </c>
    </row>
    <row r="53" spans="1:8">
      <c r="A53">
        <v>4019004419</v>
      </c>
      <c r="B53" t="str">
        <f t="shared" si="0"/>
        <v>1400000US04019004419</v>
      </c>
      <c r="C53" t="s">
        <v>6</v>
      </c>
      <c r="D53">
        <v>2017</v>
      </c>
      <c r="E53">
        <f>VLOOKUP(B53,[29]Sheet1!$A$1:$C$61,3,FALSE)</f>
        <v>2185</v>
      </c>
      <c r="F53">
        <f>VLOOKUP(B53,[30]Sheet1!$A$1:$F$61,3,FALSE)</f>
        <v>21565</v>
      </c>
      <c r="G53">
        <f>VLOOKUP(B53,[31]Sheet1!$A$1:$F$61,3,FALSE)</f>
        <v>2513</v>
      </c>
      <c r="H53">
        <f>VLOOKUP(B53,[32]Sheet2!$A$1:$C$61,3,FALSE)</f>
        <v>5406</v>
      </c>
    </row>
    <row r="54" spans="1:8">
      <c r="A54">
        <v>4019004421</v>
      </c>
      <c r="B54" t="str">
        <f t="shared" si="0"/>
        <v>1400000US04019004421</v>
      </c>
      <c r="C54" t="s">
        <v>6</v>
      </c>
      <c r="D54">
        <v>2017</v>
      </c>
      <c r="E54">
        <f>VLOOKUP(B54,[29]Sheet1!$A$1:$C$61,3,FALSE)</f>
        <v>2798</v>
      </c>
      <c r="F54">
        <f>VLOOKUP(B54,[30]Sheet1!$A$1:$F$61,3,FALSE)</f>
        <v>23259</v>
      </c>
      <c r="G54">
        <f>VLOOKUP(B54,[31]Sheet1!$A$1:$F$61,3,FALSE)</f>
        <v>2906</v>
      </c>
      <c r="H54">
        <f>VLOOKUP(B54,[32]Sheet2!$A$1:$C$61,3,FALSE)</f>
        <v>7437</v>
      </c>
    </row>
    <row r="55" spans="1:8">
      <c r="A55">
        <v>4019004423</v>
      </c>
      <c r="B55" t="str">
        <f t="shared" si="0"/>
        <v>1400000US04019004423</v>
      </c>
      <c r="C55" t="s">
        <v>6</v>
      </c>
      <c r="D55">
        <v>2017</v>
      </c>
      <c r="E55">
        <f>VLOOKUP(B55,[29]Sheet1!$A$1:$C$61,3,FALSE)</f>
        <v>1702</v>
      </c>
      <c r="F55">
        <f>VLOOKUP(B55,[30]Sheet1!$A$1:$F$61,3,FALSE)</f>
        <v>27539</v>
      </c>
      <c r="G55">
        <f>VLOOKUP(B55,[31]Sheet1!$A$1:$F$61,3,FALSE)</f>
        <v>1889</v>
      </c>
      <c r="H55">
        <f>VLOOKUP(B55,[32]Sheet2!$A$1:$C$61,3,FALSE)</f>
        <v>4218</v>
      </c>
    </row>
    <row r="56" spans="1:8">
      <c r="A56">
        <v>4019004424</v>
      </c>
      <c r="B56" t="str">
        <f t="shared" si="0"/>
        <v>1400000US04019004424</v>
      </c>
      <c r="C56" t="s">
        <v>6</v>
      </c>
      <c r="D56">
        <v>2017</v>
      </c>
      <c r="E56">
        <f>VLOOKUP(B56,[29]Sheet1!$A$1:$C$61,3,FALSE)</f>
        <v>1414</v>
      </c>
      <c r="F56">
        <f>VLOOKUP(B56,[30]Sheet1!$A$1:$F$61,3,FALSE)</f>
        <v>18183</v>
      </c>
      <c r="G56">
        <f>VLOOKUP(B56,[31]Sheet1!$A$1:$F$61,3,FALSE)</f>
        <v>1588</v>
      </c>
      <c r="H56">
        <f>VLOOKUP(B56,[32]Sheet2!$A$1:$C$61,3,FALSE)</f>
        <v>3703</v>
      </c>
    </row>
    <row r="57" spans="1:8">
      <c r="A57">
        <v>4019004425</v>
      </c>
      <c r="B57" t="str">
        <f t="shared" si="0"/>
        <v>1400000US04019004425</v>
      </c>
      <c r="C57" t="s">
        <v>6</v>
      </c>
      <c r="D57">
        <v>2017</v>
      </c>
      <c r="E57">
        <f>VLOOKUP(B57,[29]Sheet1!$A$1:$C$61,3,FALSE)</f>
        <v>2207</v>
      </c>
      <c r="F57">
        <f>VLOOKUP(B57,[30]Sheet1!$A$1:$F$61,3,FALSE)</f>
        <v>29170</v>
      </c>
      <c r="G57">
        <f>VLOOKUP(B57,[31]Sheet1!$A$1:$F$61,3,FALSE)</f>
        <v>2641</v>
      </c>
      <c r="H57">
        <f>VLOOKUP(B57,[32]Sheet2!$A$1:$C$61,3,FALSE)</f>
        <v>5642</v>
      </c>
    </row>
    <row r="58" spans="1:8">
      <c r="A58">
        <v>4019004430</v>
      </c>
      <c r="B58" t="str">
        <f t="shared" si="0"/>
        <v>1400000US04019004430</v>
      </c>
      <c r="C58" t="s">
        <v>6</v>
      </c>
      <c r="D58">
        <v>2017</v>
      </c>
      <c r="E58">
        <f>VLOOKUP(B58,[29]Sheet1!$A$1:$C$61,3,FALSE)</f>
        <v>704</v>
      </c>
      <c r="F58">
        <f>VLOOKUP(B58,[30]Sheet1!$A$1:$F$61,3,FALSE)</f>
        <v>16200</v>
      </c>
      <c r="G58">
        <f>VLOOKUP(B58,[31]Sheet1!$A$1:$F$61,3,FALSE)</f>
        <v>784</v>
      </c>
      <c r="H58">
        <f>VLOOKUP(B58,[32]Sheet2!$A$1:$C$61,3,FALSE)</f>
        <v>2845</v>
      </c>
    </row>
    <row r="59" spans="1:8">
      <c r="A59">
        <v>4019004431</v>
      </c>
      <c r="B59" t="str">
        <f t="shared" si="0"/>
        <v>1400000US04019004431</v>
      </c>
      <c r="C59" t="s">
        <v>6</v>
      </c>
      <c r="D59">
        <v>2017</v>
      </c>
      <c r="E59">
        <f>VLOOKUP(B59,[29]Sheet1!$A$1:$C$61,3,FALSE)</f>
        <v>1382</v>
      </c>
      <c r="F59">
        <f>VLOOKUP(B59,[30]Sheet1!$A$1:$F$61,3,FALSE)</f>
        <v>24227</v>
      </c>
      <c r="G59">
        <f>VLOOKUP(B59,[31]Sheet1!$A$1:$F$61,3,FALSE)</f>
        <v>1493</v>
      </c>
      <c r="H59">
        <f>VLOOKUP(B59,[32]Sheet2!$A$1:$C$61,3,FALSE)</f>
        <v>4558</v>
      </c>
    </row>
    <row r="60" spans="1:8">
      <c r="A60">
        <v>4019941000</v>
      </c>
      <c r="B60" t="str">
        <f t="shared" si="0"/>
        <v>1400000US04019941000</v>
      </c>
      <c r="C60" t="s">
        <v>6</v>
      </c>
      <c r="D60">
        <v>2017</v>
      </c>
      <c r="E60">
        <f>VLOOKUP(B60,[29]Sheet1!$A$1:$C$61,3,FALSE)</f>
        <v>916</v>
      </c>
      <c r="F60">
        <f>VLOOKUP(B60,[30]Sheet1!$A$1:$F$61,3,FALSE)</f>
        <v>9994</v>
      </c>
      <c r="G60">
        <f>VLOOKUP(B60,[31]Sheet1!$A$1:$F$61,3,FALSE)</f>
        <v>949</v>
      </c>
      <c r="H60">
        <f>VLOOKUP(B60,[32]Sheet2!$A$1:$C$61,3,FALSE)</f>
        <v>3888</v>
      </c>
    </row>
    <row r="61" spans="1:8">
      <c r="A61">
        <v>4021000802</v>
      </c>
      <c r="B61" t="str">
        <f t="shared" si="0"/>
        <v>1400000US04021000802</v>
      </c>
      <c r="C61" t="s">
        <v>6</v>
      </c>
      <c r="D61">
        <v>2017</v>
      </c>
      <c r="E61">
        <f>VLOOKUP(B61,[29]Sheet1!$A$1:$C$61,3,FALSE)</f>
        <v>1787</v>
      </c>
      <c r="F61">
        <f>VLOOKUP(B61,[30]Sheet1!$A$1:$F$61,3,FALSE)</f>
        <v>29939</v>
      </c>
      <c r="G61">
        <f>VLOOKUP(B61,[31]Sheet1!$A$1:$F$61,3,FALSE)</f>
        <v>2322</v>
      </c>
      <c r="H61">
        <f>VLOOKUP(B61,[32]Sheet2!$A$1:$C$61,3,FALSE)</f>
        <v>4825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1FD5-6163-41C8-B068-3EAB7BA4FFFF}">
  <dimension ref="A1:H61"/>
  <sheetViews>
    <sheetView workbookViewId="0">
      <selection activeCell="H2" sqref="H2:H61"/>
    </sheetView>
  </sheetViews>
  <sheetFormatPr defaultRowHeight="14.25"/>
  <cols>
    <col min="1" max="1" width="11" bestFit="1" customWidth="1"/>
    <col min="2" max="2" width="21.875" bestFit="1" customWidth="1"/>
    <col min="3" max="3" width="17.625" bestFit="1" customWidth="1"/>
    <col min="5" max="5" width="16.875" bestFit="1" customWidth="1"/>
    <col min="6" max="6" width="21.375" bestFit="1" customWidth="1"/>
    <col min="7" max="7" width="13.75" bestFit="1" customWidth="1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4013723304</v>
      </c>
      <c r="B2" t="str">
        <f>CONCATENATE("1400000US0",A2)</f>
        <v>1400000US04013723304</v>
      </c>
      <c r="C2" t="s">
        <v>3</v>
      </c>
      <c r="D2">
        <v>2018</v>
      </c>
      <c r="E2">
        <f>VLOOKUP(B2,[33]Sheet1!$A$1:$C$61,3,FALSE)</f>
        <v>1773</v>
      </c>
      <c r="F2">
        <f>VLOOKUP(B2,[34]Sheet1!$A$1:$F$61,3,FALSE)</f>
        <v>28964</v>
      </c>
      <c r="G2">
        <f>VLOOKUP(B2,[35]Sheet1!$A$1:$F$61,3,FALSE)</f>
        <v>2089</v>
      </c>
      <c r="H2">
        <f>VLOOKUP(B2,[36]Sheet1!$A$1:$C$61,3,FALSE)</f>
        <v>5090</v>
      </c>
    </row>
    <row r="3" spans="1:8">
      <c r="A3">
        <v>4013116725</v>
      </c>
      <c r="B3" t="str">
        <f t="shared" ref="B3:B61" si="0">CONCATENATE("1400000US0",A3)</f>
        <v>1400000US04013116725</v>
      </c>
      <c r="C3" t="s">
        <v>4</v>
      </c>
      <c r="D3">
        <v>2018</v>
      </c>
      <c r="E3">
        <f>VLOOKUP(B3,[33]Sheet1!$A$1:$C$61,3,FALSE)</f>
        <v>2208</v>
      </c>
      <c r="F3">
        <f>VLOOKUP(B3,[34]Sheet1!$A$1:$F$61,3,FALSE)</f>
        <v>53379</v>
      </c>
      <c r="G3">
        <f>VLOOKUP(B3,[35]Sheet1!$A$1:$F$61,3,FALSE)</f>
        <v>2366</v>
      </c>
      <c r="H3">
        <f>VLOOKUP(B3,[36]Sheet1!$A$1:$C$61,3,FALSE)</f>
        <v>4972</v>
      </c>
    </row>
    <row r="4" spans="1:8">
      <c r="A4">
        <v>4013116727</v>
      </c>
      <c r="B4" t="str">
        <f t="shared" si="0"/>
        <v>1400000US04013116727</v>
      </c>
      <c r="C4" t="s">
        <v>4</v>
      </c>
      <c r="D4">
        <v>2018</v>
      </c>
      <c r="E4">
        <f>VLOOKUP(B4,[33]Sheet1!$A$1:$C$61,3,FALSE)</f>
        <v>1364</v>
      </c>
      <c r="F4">
        <f>VLOOKUP(B4,[34]Sheet1!$A$1:$F$61,3,FALSE)</f>
        <v>61564</v>
      </c>
      <c r="G4">
        <f>VLOOKUP(B4,[35]Sheet1!$A$1:$F$61,3,FALSE)</f>
        <v>1526</v>
      </c>
      <c r="H4">
        <f>VLOOKUP(B4,[36]Sheet1!$A$1:$C$61,3,FALSE)</f>
        <v>3739</v>
      </c>
    </row>
    <row r="5" spans="1:8">
      <c r="A5">
        <v>4013116728</v>
      </c>
      <c r="B5" t="str">
        <f t="shared" si="0"/>
        <v>1400000US04013116728</v>
      </c>
      <c r="C5" t="s">
        <v>4</v>
      </c>
      <c r="D5">
        <v>2018</v>
      </c>
      <c r="E5">
        <f>VLOOKUP(B5,[33]Sheet1!$A$1:$C$61,3,FALSE)</f>
        <v>1665</v>
      </c>
      <c r="F5">
        <f>VLOOKUP(B5,[34]Sheet1!$A$1:$F$61,3,FALSE)</f>
        <v>62070</v>
      </c>
      <c r="G5">
        <f>VLOOKUP(B5,[35]Sheet1!$A$1:$F$61,3,FALSE)</f>
        <v>1730</v>
      </c>
      <c r="H5">
        <f>VLOOKUP(B5,[36]Sheet1!$A$1:$C$61,3,FALSE)</f>
        <v>4732</v>
      </c>
    </row>
    <row r="6" spans="1:8">
      <c r="A6">
        <v>4013116730</v>
      </c>
      <c r="B6" t="str">
        <f t="shared" si="0"/>
        <v>1400000US04013116730</v>
      </c>
      <c r="C6" t="s">
        <v>4</v>
      </c>
      <c r="D6">
        <v>2018</v>
      </c>
      <c r="E6">
        <f>VLOOKUP(B6,[33]Sheet1!$A$1:$C$61,3,FALSE)</f>
        <v>626</v>
      </c>
      <c r="F6">
        <f>VLOOKUP(B6,[34]Sheet1!$A$1:$F$61,3,FALSE)</f>
        <v>50064</v>
      </c>
      <c r="G6">
        <f>VLOOKUP(B6,[35]Sheet1!$A$1:$F$61,3,FALSE)</f>
        <v>654</v>
      </c>
      <c r="H6">
        <f>VLOOKUP(B6,[36]Sheet1!$A$1:$C$61,3,FALSE)</f>
        <v>1891</v>
      </c>
    </row>
    <row r="7" spans="1:8">
      <c r="A7">
        <v>4013116731</v>
      </c>
      <c r="B7" t="str">
        <f t="shared" si="0"/>
        <v>1400000US04013116731</v>
      </c>
      <c r="C7" t="s">
        <v>4</v>
      </c>
      <c r="D7">
        <v>2018</v>
      </c>
      <c r="E7">
        <f>VLOOKUP(B7,[33]Sheet1!$A$1:$C$61,3,FALSE)</f>
        <v>1081</v>
      </c>
      <c r="F7">
        <f>VLOOKUP(B7,[34]Sheet1!$A$1:$F$61,3,FALSE)</f>
        <v>49718</v>
      </c>
      <c r="G7">
        <f>VLOOKUP(B7,[35]Sheet1!$A$1:$F$61,3,FALSE)</f>
        <v>1260</v>
      </c>
      <c r="H7">
        <f>VLOOKUP(B7,[36]Sheet1!$A$1:$C$61,3,FALSE)</f>
        <v>3105</v>
      </c>
    </row>
    <row r="8" spans="1:8">
      <c r="A8">
        <v>4013941000</v>
      </c>
      <c r="B8" t="str">
        <f t="shared" si="0"/>
        <v>1400000US04013941000</v>
      </c>
      <c r="C8" t="s">
        <v>4</v>
      </c>
      <c r="D8">
        <v>2018</v>
      </c>
      <c r="E8">
        <f>VLOOKUP(B8,[33]Sheet1!$A$1:$C$61,3,FALSE)</f>
        <v>792</v>
      </c>
      <c r="F8">
        <f>VLOOKUP(B8,[34]Sheet1!$A$1:$F$61,3,FALSE)</f>
        <v>12181</v>
      </c>
      <c r="G8">
        <f>VLOOKUP(B8,[35]Sheet1!$A$1:$F$61,3,FALSE)</f>
        <v>930</v>
      </c>
      <c r="H8">
        <f>VLOOKUP(B8,[36]Sheet1!$A$1:$C$61,3,FALSE)</f>
        <v>3543</v>
      </c>
    </row>
    <row r="9" spans="1:8">
      <c r="A9">
        <v>4021001600</v>
      </c>
      <c r="B9" t="str">
        <f t="shared" si="0"/>
        <v>1400000US04021001600</v>
      </c>
      <c r="C9" t="s">
        <v>4</v>
      </c>
      <c r="D9">
        <v>2018</v>
      </c>
      <c r="E9">
        <f>VLOOKUP(B9,[33]Sheet1!$A$1:$C$61,3,FALSE)</f>
        <v>1913</v>
      </c>
      <c r="F9">
        <f>VLOOKUP(B9,[34]Sheet1!$A$1:$F$61,3,FALSE)</f>
        <v>20455</v>
      </c>
      <c r="G9">
        <f>VLOOKUP(B9,[35]Sheet1!$A$1:$F$61,3,FALSE)</f>
        <v>2188</v>
      </c>
      <c r="H9">
        <f>VLOOKUP(B9,[36]Sheet1!$A$1:$C$61,3,FALSE)</f>
        <v>6227</v>
      </c>
    </row>
    <row r="10" spans="1:8">
      <c r="A10">
        <v>4021001701</v>
      </c>
      <c r="B10" t="str">
        <f t="shared" si="0"/>
        <v>1400000US04021001701</v>
      </c>
      <c r="C10" t="s">
        <v>4</v>
      </c>
      <c r="D10">
        <v>2018</v>
      </c>
      <c r="E10">
        <f>VLOOKUP(B10,[33]Sheet1!$A$1:$C$61,3,FALSE)</f>
        <v>404</v>
      </c>
      <c r="F10">
        <f>VLOOKUP(B10,[34]Sheet1!$A$1:$F$61,3,FALSE)</f>
        <v>23569</v>
      </c>
      <c r="G10">
        <f>VLOOKUP(B10,[35]Sheet1!$A$1:$F$61,3,FALSE)</f>
        <v>508</v>
      </c>
      <c r="H10">
        <f>VLOOKUP(B10,[36]Sheet1!$A$1:$C$61,3,FALSE)</f>
        <v>1065</v>
      </c>
    </row>
    <row r="11" spans="1:8">
      <c r="A11">
        <v>4021001702</v>
      </c>
      <c r="B11" t="str">
        <f t="shared" si="0"/>
        <v>1400000US04021001702</v>
      </c>
      <c r="C11" t="s">
        <v>4</v>
      </c>
      <c r="D11">
        <v>2018</v>
      </c>
      <c r="E11">
        <f>VLOOKUP(B11,[33]Sheet1!$A$1:$C$61,3,FALSE)</f>
        <v>698</v>
      </c>
      <c r="F11">
        <f>VLOOKUP(B11,[34]Sheet1!$A$1:$F$61,3,FALSE)</f>
        <v>27897</v>
      </c>
      <c r="G11">
        <f>VLOOKUP(B11,[35]Sheet1!$A$1:$F$61,3,FALSE)</f>
        <v>862</v>
      </c>
      <c r="H11">
        <f>VLOOKUP(B11,[36]Sheet1!$A$1:$C$61,3,FALSE)</f>
        <v>2523</v>
      </c>
    </row>
    <row r="12" spans="1:8">
      <c r="A12">
        <v>4021001703</v>
      </c>
      <c r="B12" t="str">
        <f t="shared" si="0"/>
        <v>1400000US04021001703</v>
      </c>
      <c r="C12" t="s">
        <v>4</v>
      </c>
      <c r="D12">
        <v>2018</v>
      </c>
      <c r="E12">
        <f>VLOOKUP(B12,[33]Sheet1!$A$1:$C$61,3,FALSE)</f>
        <v>674</v>
      </c>
      <c r="F12">
        <f>VLOOKUP(B12,[34]Sheet1!$A$1:$F$61,3,FALSE)</f>
        <v>21024</v>
      </c>
      <c r="G12">
        <f>VLOOKUP(B12,[35]Sheet1!$A$1:$F$61,3,FALSE)</f>
        <v>780</v>
      </c>
      <c r="H12">
        <f>VLOOKUP(B12,[36]Sheet1!$A$1:$C$61,3,FALSE)</f>
        <v>2217</v>
      </c>
    </row>
    <row r="13" spans="1:8">
      <c r="A13">
        <v>4021001704</v>
      </c>
      <c r="B13" t="str">
        <f t="shared" si="0"/>
        <v>1400000US04021001704</v>
      </c>
      <c r="C13" t="s">
        <v>4</v>
      </c>
      <c r="D13">
        <v>2018</v>
      </c>
      <c r="E13">
        <f>VLOOKUP(B13,[33]Sheet1!$A$1:$C$61,3,FALSE)</f>
        <v>1993</v>
      </c>
      <c r="F13">
        <f>VLOOKUP(B13,[34]Sheet1!$A$1:$F$61,3,FALSE)</f>
        <v>22746</v>
      </c>
      <c r="G13">
        <f>VLOOKUP(B13,[35]Sheet1!$A$1:$F$61,3,FALSE)</f>
        <v>2223</v>
      </c>
      <c r="H13">
        <f>VLOOKUP(B13,[36]Sheet1!$A$1:$C$61,3,FALSE)</f>
        <v>6565</v>
      </c>
    </row>
    <row r="14" spans="1:8">
      <c r="A14">
        <v>4021001705</v>
      </c>
      <c r="B14" t="str">
        <f t="shared" si="0"/>
        <v>1400000US04021001705</v>
      </c>
      <c r="C14" t="s">
        <v>4</v>
      </c>
      <c r="D14">
        <v>2018</v>
      </c>
      <c r="E14">
        <f>VLOOKUP(B14,[33]Sheet1!$A$1:$C$61,3,FALSE)</f>
        <v>2215</v>
      </c>
      <c r="F14">
        <f>VLOOKUP(B14,[34]Sheet1!$A$1:$F$61,3,FALSE)</f>
        <v>29358</v>
      </c>
      <c r="G14">
        <f>VLOOKUP(B14,[35]Sheet1!$A$1:$F$61,3,FALSE)</f>
        <v>2734</v>
      </c>
      <c r="H14">
        <f>VLOOKUP(B14,[36]Sheet1!$A$1:$C$61,3,FALSE)</f>
        <v>6899</v>
      </c>
    </row>
    <row r="15" spans="1:8">
      <c r="A15">
        <v>4021001706</v>
      </c>
      <c r="B15" t="str">
        <f t="shared" si="0"/>
        <v>1400000US04021001706</v>
      </c>
      <c r="C15" t="s">
        <v>4</v>
      </c>
      <c r="D15">
        <v>2018</v>
      </c>
      <c r="E15">
        <f>VLOOKUP(B15,[33]Sheet1!$A$1:$C$61,3,FALSE)</f>
        <v>1431</v>
      </c>
      <c r="F15">
        <f>VLOOKUP(B15,[34]Sheet1!$A$1:$F$61,3,FALSE)</f>
        <v>28520</v>
      </c>
      <c r="G15">
        <f>VLOOKUP(B15,[35]Sheet1!$A$1:$F$61,3,FALSE)</f>
        <v>1722</v>
      </c>
      <c r="H15">
        <f>VLOOKUP(B15,[36]Sheet1!$A$1:$C$61,3,FALSE)</f>
        <v>4838</v>
      </c>
    </row>
    <row r="16" spans="1:8">
      <c r="A16">
        <v>4021001707</v>
      </c>
      <c r="B16" t="str">
        <f t="shared" si="0"/>
        <v>1400000US04021001707</v>
      </c>
      <c r="C16" t="s">
        <v>4</v>
      </c>
      <c r="D16">
        <v>2018</v>
      </c>
      <c r="E16">
        <f>VLOOKUP(B16,[33]Sheet1!$A$1:$C$61,3,FALSE)</f>
        <v>1436</v>
      </c>
      <c r="F16">
        <f>VLOOKUP(B16,[34]Sheet1!$A$1:$F$61,3,FALSE)</f>
        <v>24438</v>
      </c>
      <c r="G16">
        <f>VLOOKUP(B16,[35]Sheet1!$A$1:$F$61,3,FALSE)</f>
        <v>1744</v>
      </c>
      <c r="H16">
        <f>VLOOKUP(B16,[36]Sheet1!$A$1:$C$61,3,FALSE)</f>
        <v>5415</v>
      </c>
    </row>
    <row r="17" spans="1:8">
      <c r="A17">
        <v>4021001708</v>
      </c>
      <c r="B17" t="str">
        <f t="shared" si="0"/>
        <v>1400000US04021001708</v>
      </c>
      <c r="C17" t="s">
        <v>4</v>
      </c>
      <c r="D17">
        <v>2018</v>
      </c>
      <c r="E17">
        <f>VLOOKUP(B17,[33]Sheet1!$A$1:$C$61,3,FALSE)</f>
        <v>2287</v>
      </c>
      <c r="F17">
        <f>VLOOKUP(B17,[34]Sheet1!$A$1:$F$61,3,FALSE)</f>
        <v>32003</v>
      </c>
      <c r="G17">
        <f>VLOOKUP(B17,[35]Sheet1!$A$1:$F$61,3,FALSE)</f>
        <v>2865</v>
      </c>
      <c r="H17">
        <f>VLOOKUP(B17,[36]Sheet1!$A$1:$C$61,3,FALSE)</f>
        <v>6346</v>
      </c>
    </row>
    <row r="18" spans="1:8">
      <c r="A18">
        <v>4021001709</v>
      </c>
      <c r="B18" t="str">
        <f t="shared" si="0"/>
        <v>1400000US04021001709</v>
      </c>
      <c r="C18" t="s">
        <v>4</v>
      </c>
      <c r="D18">
        <v>2018</v>
      </c>
      <c r="E18">
        <f>VLOOKUP(B18,[33]Sheet1!$A$1:$C$61,3,FALSE)</f>
        <v>1397</v>
      </c>
      <c r="F18">
        <f>VLOOKUP(B18,[34]Sheet1!$A$1:$F$61,3,FALSE)</f>
        <v>26036</v>
      </c>
      <c r="G18">
        <f>VLOOKUP(B18,[35]Sheet1!$A$1:$F$61,3,FALSE)</f>
        <v>1598</v>
      </c>
      <c r="H18">
        <f>VLOOKUP(B18,[36]Sheet1!$A$1:$C$61,3,FALSE)</f>
        <v>4337</v>
      </c>
    </row>
    <row r="19" spans="1:8">
      <c r="A19">
        <v>4021001710</v>
      </c>
      <c r="B19" t="str">
        <f t="shared" si="0"/>
        <v>1400000US04021001710</v>
      </c>
      <c r="C19" t="s">
        <v>4</v>
      </c>
      <c r="D19">
        <v>2018</v>
      </c>
      <c r="E19">
        <f>VLOOKUP(B19,[33]Sheet1!$A$1:$C$61,3,FALSE)</f>
        <v>1537</v>
      </c>
      <c r="F19">
        <f>VLOOKUP(B19,[34]Sheet1!$A$1:$F$61,3,FALSE)</f>
        <v>25167</v>
      </c>
      <c r="G19">
        <f>VLOOKUP(B19,[35]Sheet1!$A$1:$F$61,3,FALSE)</f>
        <v>1859</v>
      </c>
      <c r="H19">
        <f>VLOOKUP(B19,[36]Sheet1!$A$1:$C$61,3,FALSE)</f>
        <v>5159</v>
      </c>
    </row>
    <row r="20" spans="1:8">
      <c r="A20">
        <v>4021001711</v>
      </c>
      <c r="B20" t="str">
        <f t="shared" si="0"/>
        <v>1400000US04021001711</v>
      </c>
      <c r="C20" t="s">
        <v>4</v>
      </c>
      <c r="D20">
        <v>2018</v>
      </c>
      <c r="E20">
        <f>VLOOKUP(B20,[33]Sheet1!$A$1:$C$61,3,FALSE)</f>
        <v>905</v>
      </c>
      <c r="F20">
        <f>VLOOKUP(B20,[34]Sheet1!$A$1:$F$61,3,FALSE)</f>
        <v>26571</v>
      </c>
      <c r="G20">
        <f>VLOOKUP(B20,[35]Sheet1!$A$1:$F$61,3,FALSE)</f>
        <v>1035</v>
      </c>
      <c r="H20">
        <f>VLOOKUP(B20,[36]Sheet1!$A$1:$C$61,3,FALSE)</f>
        <v>3029</v>
      </c>
    </row>
    <row r="21" spans="1:8">
      <c r="A21">
        <v>4021941400</v>
      </c>
      <c r="B21" t="str">
        <f t="shared" si="0"/>
        <v>1400000US04021941400</v>
      </c>
      <c r="C21" t="s">
        <v>4</v>
      </c>
      <c r="D21">
        <v>2018</v>
      </c>
      <c r="E21">
        <f>VLOOKUP(B21,[33]Sheet1!$A$1:$C$61,3,FALSE)</f>
        <v>2478</v>
      </c>
      <c r="F21">
        <f>VLOOKUP(B21,[34]Sheet1!$A$1:$F$61,3,FALSE)</f>
        <v>16979</v>
      </c>
      <c r="G21">
        <f>VLOOKUP(B21,[35]Sheet1!$A$1:$F$61,3,FALSE)</f>
        <v>3531</v>
      </c>
      <c r="H21">
        <f>VLOOKUP(B21,[36]Sheet1!$A$1:$C$61,3,FALSE)</f>
        <v>8481</v>
      </c>
    </row>
    <row r="22" spans="1:8">
      <c r="A22">
        <v>4021000801</v>
      </c>
      <c r="B22" t="str">
        <f t="shared" si="0"/>
        <v>1400000US04021000801</v>
      </c>
      <c r="C22" t="s">
        <v>5</v>
      </c>
      <c r="D22">
        <v>2018</v>
      </c>
      <c r="E22">
        <f>VLOOKUP(B22,[33]Sheet1!$A$1:$C$61,3,FALSE)</f>
        <v>4608</v>
      </c>
      <c r="F22">
        <f>VLOOKUP(B22,[34]Sheet1!$A$1:$F$61,3,FALSE)</f>
        <v>26438</v>
      </c>
      <c r="G22">
        <f>VLOOKUP(B22,[35]Sheet1!$A$1:$F$61,3,FALSE)</f>
        <v>6712</v>
      </c>
      <c r="H22">
        <f>VLOOKUP(B22,[36]Sheet1!$A$1:$C$61,3,FALSE)</f>
        <v>12421</v>
      </c>
    </row>
    <row r="23" spans="1:8">
      <c r="A23">
        <v>4021000803</v>
      </c>
      <c r="B23" t="str">
        <f t="shared" si="0"/>
        <v>1400000US04021000803</v>
      </c>
      <c r="C23" t="s">
        <v>5</v>
      </c>
      <c r="D23">
        <v>2018</v>
      </c>
      <c r="E23">
        <f>VLOOKUP(B23,[33]Sheet1!$A$1:$C$61,3,FALSE)</f>
        <v>289</v>
      </c>
      <c r="F23">
        <f>VLOOKUP(B23,[34]Sheet1!$A$1:$F$61,3,FALSE)</f>
        <v>2619</v>
      </c>
      <c r="G23">
        <f>VLOOKUP(B23,[35]Sheet1!$A$1:$F$61,3,FALSE)</f>
        <v>389</v>
      </c>
      <c r="H23">
        <f>VLOOKUP(B23,[36]Sheet1!$A$1:$C$61,3,FALSE)</f>
        <v>13012</v>
      </c>
    </row>
    <row r="24" spans="1:8">
      <c r="A24">
        <v>4021000901</v>
      </c>
      <c r="B24" t="str">
        <f t="shared" si="0"/>
        <v>1400000US04021000901</v>
      </c>
      <c r="C24" t="s">
        <v>5</v>
      </c>
      <c r="D24">
        <v>2018</v>
      </c>
      <c r="E24">
        <f>VLOOKUP(B24,[33]Sheet1!$A$1:$C$61,3,FALSE)</f>
        <v>458</v>
      </c>
      <c r="F24">
        <f>VLOOKUP(B24,[34]Sheet1!$A$1:$F$61,3,FALSE)</f>
        <v>9448</v>
      </c>
      <c r="G24">
        <f>VLOOKUP(B24,[35]Sheet1!$A$1:$F$61,3,FALSE)</f>
        <v>548</v>
      </c>
      <c r="H24">
        <f>VLOOKUP(B24,[36]Sheet1!$A$1:$C$61,3,FALSE)</f>
        <v>4804</v>
      </c>
    </row>
    <row r="25" spans="1:8">
      <c r="A25">
        <v>4021000902</v>
      </c>
      <c r="B25" t="str">
        <f t="shared" si="0"/>
        <v>1400000US04021000902</v>
      </c>
      <c r="C25" t="s">
        <v>5</v>
      </c>
      <c r="D25">
        <v>2018</v>
      </c>
      <c r="E25">
        <f>VLOOKUP(B25,[33]Sheet1!$A$1:$C$61,3,FALSE)</f>
        <v>1051</v>
      </c>
      <c r="F25">
        <f>VLOOKUP(B25,[34]Sheet1!$A$1:$F$61,3,FALSE)</f>
        <v>22551</v>
      </c>
      <c r="G25">
        <f>VLOOKUP(B25,[35]Sheet1!$A$1:$F$61,3,FALSE)</f>
        <v>1213</v>
      </c>
      <c r="H25">
        <f>VLOOKUP(B25,[36]Sheet1!$A$1:$C$61,3,FALSE)</f>
        <v>2606</v>
      </c>
    </row>
    <row r="26" spans="1:8">
      <c r="A26">
        <v>4021001000</v>
      </c>
      <c r="B26" t="str">
        <f t="shared" si="0"/>
        <v>1400000US04021001000</v>
      </c>
      <c r="C26" t="s">
        <v>5</v>
      </c>
      <c r="D26">
        <v>2018</v>
      </c>
      <c r="E26">
        <f>VLOOKUP(B26,[33]Sheet1!$A$1:$C$61,3,FALSE)</f>
        <v>1329</v>
      </c>
      <c r="F26">
        <f>VLOOKUP(B26,[34]Sheet1!$A$1:$F$61,3,FALSE)</f>
        <v>14739</v>
      </c>
      <c r="G26">
        <f>VLOOKUP(B26,[35]Sheet1!$A$1:$F$61,3,FALSE)</f>
        <v>1602</v>
      </c>
      <c r="H26">
        <f>VLOOKUP(B26,[36]Sheet1!$A$1:$C$61,3,FALSE)</f>
        <v>4587</v>
      </c>
    </row>
    <row r="27" spans="1:8">
      <c r="A27">
        <v>4021001100</v>
      </c>
      <c r="B27" t="str">
        <f t="shared" si="0"/>
        <v>1400000US04021001100</v>
      </c>
      <c r="C27" t="s">
        <v>5</v>
      </c>
      <c r="D27">
        <v>2018</v>
      </c>
      <c r="E27">
        <f>VLOOKUP(B27,[33]Sheet1!$A$1:$C$61,3,FALSE)</f>
        <v>2195</v>
      </c>
      <c r="F27">
        <f>VLOOKUP(B27,[34]Sheet1!$A$1:$F$61,3,FALSE)</f>
        <v>19693</v>
      </c>
      <c r="G27">
        <f>VLOOKUP(B27,[35]Sheet1!$A$1:$F$61,3,FALSE)</f>
        <v>2556</v>
      </c>
      <c r="H27">
        <f>VLOOKUP(B27,[36]Sheet1!$A$1:$C$61,3,FALSE)</f>
        <v>7903</v>
      </c>
    </row>
    <row r="28" spans="1:8">
      <c r="A28">
        <v>4021001200</v>
      </c>
      <c r="B28" t="str">
        <f t="shared" si="0"/>
        <v>1400000US04021001200</v>
      </c>
      <c r="C28" t="s">
        <v>5</v>
      </c>
      <c r="D28">
        <v>2018</v>
      </c>
      <c r="E28">
        <f>VLOOKUP(B28,[33]Sheet1!$A$1:$C$61,3,FALSE)</f>
        <v>1655</v>
      </c>
      <c r="F28">
        <f>VLOOKUP(B28,[34]Sheet1!$A$1:$F$61,3,FALSE)</f>
        <v>22624</v>
      </c>
      <c r="G28">
        <f>VLOOKUP(B28,[35]Sheet1!$A$1:$F$61,3,FALSE)</f>
        <v>2149</v>
      </c>
      <c r="H28">
        <f>VLOOKUP(B28,[36]Sheet1!$A$1:$C$61,3,FALSE)</f>
        <v>4815</v>
      </c>
    </row>
    <row r="29" spans="1:8">
      <c r="A29">
        <v>4021001301</v>
      </c>
      <c r="B29" t="str">
        <f t="shared" si="0"/>
        <v>1400000US04021001301</v>
      </c>
      <c r="C29" t="s">
        <v>5</v>
      </c>
      <c r="D29">
        <v>2018</v>
      </c>
      <c r="E29">
        <f>VLOOKUP(B29,[33]Sheet1!$A$1:$C$61,3,FALSE)</f>
        <v>2459</v>
      </c>
      <c r="F29">
        <f>VLOOKUP(B29,[34]Sheet1!$A$1:$F$61,3,FALSE)</f>
        <v>19650</v>
      </c>
      <c r="G29">
        <f>VLOOKUP(B29,[35]Sheet1!$A$1:$F$61,3,FALSE)</f>
        <v>3364</v>
      </c>
      <c r="H29">
        <f>VLOOKUP(B29,[36]Sheet1!$A$1:$C$61,3,FALSE)</f>
        <v>8239</v>
      </c>
    </row>
    <row r="30" spans="1:8">
      <c r="A30">
        <v>4021001303</v>
      </c>
      <c r="B30" t="str">
        <f t="shared" si="0"/>
        <v>1400000US04021001303</v>
      </c>
      <c r="C30" t="s">
        <v>5</v>
      </c>
      <c r="D30">
        <v>2018</v>
      </c>
      <c r="E30">
        <f>VLOOKUP(B30,[33]Sheet1!$A$1:$C$61,3,FALSE)</f>
        <v>549</v>
      </c>
      <c r="F30">
        <f>VLOOKUP(B30,[34]Sheet1!$A$1:$F$61,3,FALSE)</f>
        <v>34264</v>
      </c>
      <c r="G30">
        <f>VLOOKUP(B30,[35]Sheet1!$A$1:$F$61,3,FALSE)</f>
        <v>628</v>
      </c>
      <c r="H30">
        <f>VLOOKUP(B30,[36]Sheet1!$A$1:$C$61,3,FALSE)</f>
        <v>1592</v>
      </c>
    </row>
    <row r="31" spans="1:8">
      <c r="A31">
        <v>4021001304</v>
      </c>
      <c r="B31" t="str">
        <f t="shared" si="0"/>
        <v>1400000US04021001304</v>
      </c>
      <c r="C31" t="s">
        <v>5</v>
      </c>
      <c r="D31">
        <v>2018</v>
      </c>
      <c r="E31">
        <f>VLOOKUP(B31,[33]Sheet1!$A$1:$C$61,3,FALSE)</f>
        <v>2886</v>
      </c>
      <c r="F31">
        <f>VLOOKUP(B31,[34]Sheet1!$A$1:$F$61,3,FALSE)</f>
        <v>23848</v>
      </c>
      <c r="G31">
        <f>VLOOKUP(B31,[35]Sheet1!$A$1:$F$61,3,FALSE)</f>
        <v>3202</v>
      </c>
      <c r="H31">
        <f>VLOOKUP(B31,[36]Sheet1!$A$1:$C$61,3,FALSE)</f>
        <v>9709</v>
      </c>
    </row>
    <row r="32" spans="1:8">
      <c r="A32">
        <v>4021001305</v>
      </c>
      <c r="B32" t="str">
        <f t="shared" si="0"/>
        <v>1400000US04021001305</v>
      </c>
      <c r="C32" t="s">
        <v>5</v>
      </c>
      <c r="D32">
        <v>2018</v>
      </c>
      <c r="E32">
        <f>VLOOKUP(B32,[33]Sheet1!$A$1:$C$61,3,FALSE)</f>
        <v>1997</v>
      </c>
      <c r="F32">
        <f>VLOOKUP(B32,[34]Sheet1!$A$1:$F$61,3,FALSE)</f>
        <v>23850</v>
      </c>
      <c r="G32">
        <f>VLOOKUP(B32,[35]Sheet1!$A$1:$F$61,3,FALSE)</f>
        <v>2451</v>
      </c>
      <c r="H32">
        <f>VLOOKUP(B32,[36]Sheet1!$A$1:$C$61,3,FALSE)</f>
        <v>5792</v>
      </c>
    </row>
    <row r="33" spans="1:8">
      <c r="A33">
        <v>4021001306</v>
      </c>
      <c r="B33" t="str">
        <f t="shared" si="0"/>
        <v>1400000US04021001306</v>
      </c>
      <c r="C33" t="s">
        <v>5</v>
      </c>
      <c r="D33">
        <v>2018</v>
      </c>
      <c r="E33">
        <f>VLOOKUP(B33,[33]Sheet1!$A$1:$C$61,3,FALSE)</f>
        <v>1889</v>
      </c>
      <c r="F33">
        <f>VLOOKUP(B33,[34]Sheet1!$A$1:$F$61,3,FALSE)</f>
        <v>22415</v>
      </c>
      <c r="G33">
        <f>VLOOKUP(B33,[35]Sheet1!$A$1:$F$61,3,FALSE)</f>
        <v>2093</v>
      </c>
      <c r="H33">
        <f>VLOOKUP(B33,[36]Sheet1!$A$1:$C$61,3,FALSE)</f>
        <v>5143</v>
      </c>
    </row>
    <row r="34" spans="1:8">
      <c r="A34">
        <v>4021001403</v>
      </c>
      <c r="B34" t="str">
        <f t="shared" si="0"/>
        <v>1400000US04021001403</v>
      </c>
      <c r="C34" t="s">
        <v>5</v>
      </c>
      <c r="D34">
        <v>2018</v>
      </c>
      <c r="E34">
        <f>VLOOKUP(B34,[33]Sheet1!$A$1:$C$61,3,FALSE)</f>
        <v>1666</v>
      </c>
      <c r="F34">
        <f>VLOOKUP(B34,[34]Sheet1!$A$1:$F$61,3,FALSE)</f>
        <v>17509</v>
      </c>
      <c r="G34">
        <f>VLOOKUP(B34,[35]Sheet1!$A$1:$F$61,3,FALSE)</f>
        <v>1827</v>
      </c>
      <c r="H34">
        <f>VLOOKUP(B34,[36]Sheet1!$A$1:$C$61,3,FALSE)</f>
        <v>5671</v>
      </c>
    </row>
    <row r="35" spans="1:8">
      <c r="A35">
        <v>4021001404</v>
      </c>
      <c r="B35" t="str">
        <f t="shared" si="0"/>
        <v>1400000US04021001404</v>
      </c>
      <c r="C35" t="s">
        <v>5</v>
      </c>
      <c r="D35">
        <v>2018</v>
      </c>
      <c r="E35">
        <f>VLOOKUP(B35,[33]Sheet1!$A$1:$C$61,3,FALSE)</f>
        <v>1336</v>
      </c>
      <c r="F35">
        <f>VLOOKUP(B35,[34]Sheet1!$A$1:$F$61,3,FALSE)</f>
        <v>28587</v>
      </c>
      <c r="G35">
        <f>VLOOKUP(B35,[35]Sheet1!$A$1:$F$61,3,FALSE)</f>
        <v>1407</v>
      </c>
      <c r="H35">
        <f>VLOOKUP(B35,[36]Sheet1!$A$1:$C$61,3,FALSE)</f>
        <v>4323</v>
      </c>
    </row>
    <row r="36" spans="1:8">
      <c r="A36">
        <v>4021001405</v>
      </c>
      <c r="B36" t="str">
        <f t="shared" si="0"/>
        <v>1400000US04021001405</v>
      </c>
      <c r="C36" t="s">
        <v>5</v>
      </c>
      <c r="D36">
        <v>2018</v>
      </c>
      <c r="E36">
        <f>VLOOKUP(B36,[33]Sheet1!$A$1:$C$61,3,FALSE)</f>
        <v>1866</v>
      </c>
      <c r="F36">
        <f>VLOOKUP(B36,[34]Sheet1!$A$1:$F$61,3,FALSE)</f>
        <v>26649</v>
      </c>
      <c r="G36">
        <f>VLOOKUP(B36,[35]Sheet1!$A$1:$F$61,3,FALSE)</f>
        <v>2403</v>
      </c>
      <c r="H36">
        <f>VLOOKUP(B36,[36]Sheet1!$A$1:$C$61,3,FALSE)</f>
        <v>4186</v>
      </c>
    </row>
    <row r="37" spans="1:8">
      <c r="A37">
        <v>4021001406</v>
      </c>
      <c r="B37" t="str">
        <f t="shared" si="0"/>
        <v>1400000US04021001406</v>
      </c>
      <c r="C37" t="s">
        <v>5</v>
      </c>
      <c r="D37">
        <v>2018</v>
      </c>
      <c r="E37">
        <f>VLOOKUP(B37,[33]Sheet1!$A$1:$C$61,3,FALSE)</f>
        <v>1618</v>
      </c>
      <c r="F37">
        <f>VLOOKUP(B37,[34]Sheet1!$A$1:$F$61,3,FALSE)</f>
        <v>15855</v>
      </c>
      <c r="G37">
        <f>VLOOKUP(B37,[35]Sheet1!$A$1:$F$61,3,FALSE)</f>
        <v>1985</v>
      </c>
      <c r="H37">
        <f>VLOOKUP(B37,[36]Sheet1!$A$1:$C$61,3,FALSE)</f>
        <v>5414</v>
      </c>
    </row>
    <row r="38" spans="1:8">
      <c r="A38">
        <v>4021001407</v>
      </c>
      <c r="B38" t="str">
        <f t="shared" si="0"/>
        <v>1400000US04021001407</v>
      </c>
      <c r="C38" t="s">
        <v>5</v>
      </c>
      <c r="D38">
        <v>2018</v>
      </c>
      <c r="E38">
        <f>VLOOKUP(B38,[33]Sheet1!$A$1:$C$61,3,FALSE)</f>
        <v>917</v>
      </c>
      <c r="F38">
        <f>VLOOKUP(B38,[34]Sheet1!$A$1:$F$61,3,FALSE)</f>
        <v>18893</v>
      </c>
      <c r="G38">
        <f>VLOOKUP(B38,[35]Sheet1!$A$1:$F$61,3,FALSE)</f>
        <v>1209</v>
      </c>
      <c r="H38">
        <f>VLOOKUP(B38,[36]Sheet1!$A$1:$C$61,3,FALSE)</f>
        <v>2618</v>
      </c>
    </row>
    <row r="39" spans="1:8">
      <c r="A39">
        <v>4021001408</v>
      </c>
      <c r="B39" t="str">
        <f t="shared" si="0"/>
        <v>1400000US04021001408</v>
      </c>
      <c r="C39" t="s">
        <v>5</v>
      </c>
      <c r="D39">
        <v>2018</v>
      </c>
      <c r="E39">
        <f>VLOOKUP(B39,[33]Sheet1!$A$1:$C$61,3,FALSE)</f>
        <v>1162</v>
      </c>
      <c r="F39">
        <f>VLOOKUP(B39,[34]Sheet1!$A$1:$F$61,3,FALSE)</f>
        <v>34229</v>
      </c>
      <c r="G39">
        <f>VLOOKUP(B39,[35]Sheet1!$A$1:$F$61,3,FALSE)</f>
        <v>1621</v>
      </c>
      <c r="H39">
        <f>VLOOKUP(B39,[36]Sheet1!$A$1:$C$61,3,FALSE)</f>
        <v>2421</v>
      </c>
    </row>
    <row r="40" spans="1:8">
      <c r="A40">
        <v>4021001500</v>
      </c>
      <c r="B40" t="str">
        <f t="shared" si="0"/>
        <v>1400000US04021001500</v>
      </c>
      <c r="C40" t="s">
        <v>5</v>
      </c>
      <c r="D40">
        <v>2018</v>
      </c>
      <c r="E40">
        <f>VLOOKUP(B40,[33]Sheet1!$A$1:$C$61,3,FALSE)</f>
        <v>1300</v>
      </c>
      <c r="F40">
        <f>VLOOKUP(B40,[34]Sheet1!$A$1:$F$61,3,FALSE)</f>
        <v>16213</v>
      </c>
      <c r="G40">
        <f>VLOOKUP(B40,[35]Sheet1!$A$1:$F$61,3,FALSE)</f>
        <v>1580</v>
      </c>
      <c r="H40">
        <f>VLOOKUP(B40,[36]Sheet1!$A$1:$C$61,3,FALSE)</f>
        <v>4073</v>
      </c>
    </row>
    <row r="41" spans="1:8">
      <c r="A41">
        <v>4021001900</v>
      </c>
      <c r="B41" t="str">
        <f t="shared" si="0"/>
        <v>1400000US04021001900</v>
      </c>
      <c r="C41" t="s">
        <v>5</v>
      </c>
      <c r="D41">
        <v>2018</v>
      </c>
      <c r="E41">
        <f>VLOOKUP(B41,[33]Sheet1!$A$1:$C$61,3,FALSE)</f>
        <v>784</v>
      </c>
      <c r="F41">
        <f>VLOOKUP(B41,[34]Sheet1!$A$1:$F$61,3,FALSE)</f>
        <v>17668</v>
      </c>
      <c r="G41">
        <f>VLOOKUP(B41,[35]Sheet1!$A$1:$F$61,3,FALSE)</f>
        <v>1042</v>
      </c>
      <c r="H41">
        <f>VLOOKUP(B41,[36]Sheet1!$A$1:$C$61,3,FALSE)</f>
        <v>2492</v>
      </c>
    </row>
    <row r="42" spans="1:8">
      <c r="A42">
        <v>4021002001</v>
      </c>
      <c r="B42" t="str">
        <f t="shared" si="0"/>
        <v>1400000US04021002001</v>
      </c>
      <c r="C42" t="s">
        <v>5</v>
      </c>
      <c r="D42">
        <v>2018</v>
      </c>
      <c r="E42">
        <f>VLOOKUP(B42,[33]Sheet1!$A$1:$C$61,3,FALSE)</f>
        <v>1370</v>
      </c>
      <c r="F42">
        <f>VLOOKUP(B42,[34]Sheet1!$A$1:$F$61,3,FALSE)</f>
        <v>24333</v>
      </c>
      <c r="G42">
        <f>VLOOKUP(B42,[35]Sheet1!$A$1:$F$61,3,FALSE)</f>
        <v>1762</v>
      </c>
      <c r="H42">
        <f>VLOOKUP(B42,[36]Sheet1!$A$1:$C$61,3,FALSE)</f>
        <v>3993</v>
      </c>
    </row>
    <row r="43" spans="1:8">
      <c r="A43">
        <v>4021002002</v>
      </c>
      <c r="B43" t="str">
        <f t="shared" si="0"/>
        <v>1400000US04021002002</v>
      </c>
      <c r="C43" t="s">
        <v>5</v>
      </c>
      <c r="D43">
        <v>2018</v>
      </c>
      <c r="E43">
        <f>VLOOKUP(B43,[33]Sheet1!$A$1:$C$61,3,FALSE)</f>
        <v>243</v>
      </c>
      <c r="F43">
        <f>VLOOKUP(B43,[34]Sheet1!$A$1:$F$61,3,FALSE)</f>
        <v>2917</v>
      </c>
      <c r="G43">
        <f>VLOOKUP(B43,[35]Sheet1!$A$1:$F$61,3,FALSE)</f>
        <v>280</v>
      </c>
      <c r="H43">
        <f>VLOOKUP(B43,[36]Sheet1!$A$1:$C$61,3,FALSE)</f>
        <v>9922</v>
      </c>
    </row>
    <row r="44" spans="1:8">
      <c r="A44">
        <v>4021002003</v>
      </c>
      <c r="B44" t="str">
        <f t="shared" si="0"/>
        <v>1400000US04021002003</v>
      </c>
      <c r="C44" t="s">
        <v>5</v>
      </c>
      <c r="D44">
        <v>2018</v>
      </c>
      <c r="E44">
        <f>VLOOKUP(B44,[33]Sheet1!$A$1:$C$61,3,FALSE)</f>
        <v>1136</v>
      </c>
      <c r="F44">
        <f>VLOOKUP(B44,[34]Sheet1!$A$1:$F$61,3,FALSE)</f>
        <v>13978</v>
      </c>
      <c r="G44">
        <f>VLOOKUP(B44,[35]Sheet1!$A$1:$F$61,3,FALSE)</f>
        <v>1431</v>
      </c>
      <c r="H44">
        <f>VLOOKUP(B44,[36]Sheet1!$A$1:$C$61,3,FALSE)</f>
        <v>3554</v>
      </c>
    </row>
    <row r="45" spans="1:8">
      <c r="A45">
        <v>4021002103</v>
      </c>
      <c r="B45" t="str">
        <f t="shared" si="0"/>
        <v>1400000US04021002103</v>
      </c>
      <c r="C45" t="s">
        <v>5</v>
      </c>
      <c r="D45">
        <v>2018</v>
      </c>
      <c r="E45">
        <f>VLOOKUP(B45,[33]Sheet1!$A$1:$C$61,3,FALSE)</f>
        <v>2304</v>
      </c>
      <c r="F45">
        <f>VLOOKUP(B45,[34]Sheet1!$A$1:$F$61,3,FALSE)</f>
        <v>19993</v>
      </c>
      <c r="G45">
        <f>VLOOKUP(B45,[35]Sheet1!$A$1:$F$61,3,FALSE)</f>
        <v>2682</v>
      </c>
      <c r="H45">
        <f>VLOOKUP(B45,[36]Sheet1!$A$1:$C$61,3,FALSE)</f>
        <v>7881</v>
      </c>
    </row>
    <row r="46" spans="1:8">
      <c r="A46">
        <v>4021002102</v>
      </c>
      <c r="B46" t="str">
        <f t="shared" si="0"/>
        <v>1400000US04021002102</v>
      </c>
      <c r="C46" t="s">
        <v>5</v>
      </c>
      <c r="D46">
        <v>2018</v>
      </c>
      <c r="E46">
        <f>VLOOKUP(B46,[33]Sheet1!$A$1:$C$61,3,FALSE)</f>
        <v>433</v>
      </c>
      <c r="F46">
        <f>VLOOKUP(B46,[34]Sheet1!$A$1:$F$61,3,FALSE)</f>
        <v>18749</v>
      </c>
      <c r="G46">
        <f>VLOOKUP(B46,[35]Sheet1!$A$1:$F$61,3,FALSE)</f>
        <v>568</v>
      </c>
      <c r="H46">
        <f>VLOOKUP(B46,[36]Sheet1!$A$1:$C$61,3,FALSE)</f>
        <v>1256</v>
      </c>
    </row>
    <row r="47" spans="1:8">
      <c r="A47">
        <v>4019004313</v>
      </c>
      <c r="B47" t="str">
        <f t="shared" si="0"/>
        <v>1400000US04019004313</v>
      </c>
      <c r="C47" t="s">
        <v>6</v>
      </c>
      <c r="D47">
        <v>2018</v>
      </c>
      <c r="E47">
        <f>VLOOKUP(B47,[33]Sheet1!$A$1:$C$61,3,FALSE)</f>
        <v>1888</v>
      </c>
      <c r="F47">
        <f>VLOOKUP(B47,[34]Sheet1!$A$1:$F$61,3,FALSE)</f>
        <v>22926</v>
      </c>
      <c r="G47">
        <f>VLOOKUP(B47,[35]Sheet1!$A$1:$F$61,3,FALSE)</f>
        <v>2193</v>
      </c>
      <c r="H47">
        <f>VLOOKUP(B47,[36]Sheet1!$A$1:$C$61,3,FALSE)</f>
        <v>4669</v>
      </c>
    </row>
    <row r="48" spans="1:8">
      <c r="A48">
        <v>4019004316</v>
      </c>
      <c r="B48" t="str">
        <f t="shared" si="0"/>
        <v>1400000US04019004316</v>
      </c>
      <c r="C48" t="s">
        <v>6</v>
      </c>
      <c r="D48">
        <v>2018</v>
      </c>
      <c r="E48">
        <f>VLOOKUP(B48,[33]Sheet1!$A$1:$C$61,3,FALSE)</f>
        <v>1169</v>
      </c>
      <c r="F48">
        <f>VLOOKUP(B48,[34]Sheet1!$A$1:$F$61,3,FALSE)</f>
        <v>19469</v>
      </c>
      <c r="G48">
        <f>VLOOKUP(B48,[35]Sheet1!$A$1:$F$61,3,FALSE)</f>
        <v>1620</v>
      </c>
      <c r="H48">
        <f>VLOOKUP(B48,[36]Sheet1!$A$1:$C$61,3,FALSE)</f>
        <v>3260</v>
      </c>
    </row>
    <row r="49" spans="1:8">
      <c r="A49">
        <v>4019004320</v>
      </c>
      <c r="B49" t="str">
        <f t="shared" si="0"/>
        <v>1400000US04019004320</v>
      </c>
      <c r="C49" t="s">
        <v>6</v>
      </c>
      <c r="D49">
        <v>2018</v>
      </c>
      <c r="E49">
        <f>VLOOKUP(B49,[33]Sheet1!$A$1:$C$61,3,FALSE)</f>
        <v>856</v>
      </c>
      <c r="F49">
        <f>VLOOKUP(B49,[34]Sheet1!$A$1:$F$61,3,FALSE)</f>
        <v>15536</v>
      </c>
      <c r="G49">
        <f>VLOOKUP(B49,[35]Sheet1!$A$1:$F$61,3,FALSE)</f>
        <v>1008</v>
      </c>
      <c r="H49">
        <f>VLOOKUP(B49,[36]Sheet1!$A$1:$C$61,3,FALSE)</f>
        <v>2889</v>
      </c>
    </row>
    <row r="50" spans="1:8">
      <c r="A50">
        <v>4019004333</v>
      </c>
      <c r="B50" t="str">
        <f t="shared" si="0"/>
        <v>1400000US04019004333</v>
      </c>
      <c r="C50" t="s">
        <v>6</v>
      </c>
      <c r="D50">
        <v>2018</v>
      </c>
      <c r="E50">
        <f>VLOOKUP(B50,[33]Sheet1!$A$1:$C$61,3,FALSE)</f>
        <v>1363</v>
      </c>
      <c r="F50">
        <f>VLOOKUP(B50,[34]Sheet1!$A$1:$F$61,3,FALSE)</f>
        <v>27054</v>
      </c>
      <c r="G50">
        <f>VLOOKUP(B50,[35]Sheet1!$A$1:$F$61,3,FALSE)</f>
        <v>1456</v>
      </c>
      <c r="H50">
        <f>VLOOKUP(B50,[36]Sheet1!$A$1:$C$61,3,FALSE)</f>
        <v>3760</v>
      </c>
    </row>
    <row r="51" spans="1:8">
      <c r="A51">
        <v>4019004334</v>
      </c>
      <c r="B51" t="str">
        <f t="shared" si="0"/>
        <v>1400000US04019004334</v>
      </c>
      <c r="C51" t="s">
        <v>6</v>
      </c>
      <c r="D51">
        <v>2018</v>
      </c>
      <c r="E51">
        <f>VLOOKUP(B51,[33]Sheet1!$A$1:$C$61,3,FALSE)</f>
        <v>3347</v>
      </c>
      <c r="F51">
        <f>VLOOKUP(B51,[34]Sheet1!$A$1:$F$61,3,FALSE)</f>
        <v>20293</v>
      </c>
      <c r="G51">
        <f>VLOOKUP(B51,[35]Sheet1!$A$1:$F$61,3,FALSE)</f>
        <v>3637</v>
      </c>
      <c r="H51">
        <f>VLOOKUP(B51,[36]Sheet1!$A$1:$C$61,3,FALSE)</f>
        <v>10778</v>
      </c>
    </row>
    <row r="52" spans="1:8">
      <c r="A52">
        <v>4019004404</v>
      </c>
      <c r="B52" t="str">
        <f t="shared" si="0"/>
        <v>1400000US04019004404</v>
      </c>
      <c r="C52" t="s">
        <v>6</v>
      </c>
      <c r="D52">
        <v>2018</v>
      </c>
      <c r="E52">
        <f>VLOOKUP(B52,[33]Sheet1!$A$1:$C$61,3,FALSE)</f>
        <v>1721</v>
      </c>
      <c r="F52">
        <f>VLOOKUP(B52,[34]Sheet1!$A$1:$F$61,3,FALSE)</f>
        <v>33666</v>
      </c>
      <c r="G52">
        <f>VLOOKUP(B52,[35]Sheet1!$A$1:$F$61,3,FALSE)</f>
        <v>2643</v>
      </c>
      <c r="H52">
        <f>VLOOKUP(B52,[36]Sheet1!$A$1:$C$61,3,FALSE)</f>
        <v>2993</v>
      </c>
    </row>
    <row r="53" spans="1:8">
      <c r="A53">
        <v>4019004419</v>
      </c>
      <c r="B53" t="str">
        <f t="shared" si="0"/>
        <v>1400000US04019004419</v>
      </c>
      <c r="C53" t="s">
        <v>6</v>
      </c>
      <c r="D53">
        <v>2018</v>
      </c>
      <c r="E53">
        <f>VLOOKUP(B53,[33]Sheet1!$A$1:$C$61,3,FALSE)</f>
        <v>2367</v>
      </c>
      <c r="F53">
        <f>VLOOKUP(B53,[34]Sheet1!$A$1:$F$61,3,FALSE)</f>
        <v>21742</v>
      </c>
      <c r="G53">
        <f>VLOOKUP(B53,[35]Sheet1!$A$1:$F$61,3,FALSE)</f>
        <v>2627</v>
      </c>
      <c r="H53">
        <f>VLOOKUP(B53,[36]Sheet1!$A$1:$C$61,3,FALSE)</f>
        <v>6308</v>
      </c>
    </row>
    <row r="54" spans="1:8">
      <c r="A54">
        <v>4019004421</v>
      </c>
      <c r="B54" t="str">
        <f t="shared" si="0"/>
        <v>1400000US04019004421</v>
      </c>
      <c r="C54" t="s">
        <v>6</v>
      </c>
      <c r="D54">
        <v>2018</v>
      </c>
      <c r="E54">
        <f>VLOOKUP(B54,[33]Sheet1!$A$1:$C$61,3,FALSE)</f>
        <v>2771</v>
      </c>
      <c r="F54">
        <f>VLOOKUP(B54,[34]Sheet1!$A$1:$F$61,3,FALSE)</f>
        <v>24168</v>
      </c>
      <c r="G54">
        <f>VLOOKUP(B54,[35]Sheet1!$A$1:$F$61,3,FALSE)</f>
        <v>2880</v>
      </c>
      <c r="H54">
        <f>VLOOKUP(B54,[36]Sheet1!$A$1:$C$61,3,FALSE)</f>
        <v>7038</v>
      </c>
    </row>
    <row r="55" spans="1:8">
      <c r="A55">
        <v>4019004423</v>
      </c>
      <c r="B55" t="str">
        <f t="shared" si="0"/>
        <v>1400000US04019004423</v>
      </c>
      <c r="C55" t="s">
        <v>6</v>
      </c>
      <c r="D55">
        <v>2018</v>
      </c>
      <c r="E55">
        <f>VLOOKUP(B55,[33]Sheet1!$A$1:$C$61,3,FALSE)</f>
        <v>1722</v>
      </c>
      <c r="F55">
        <f>VLOOKUP(B55,[34]Sheet1!$A$1:$F$61,3,FALSE)</f>
        <v>29530</v>
      </c>
      <c r="G55">
        <f>VLOOKUP(B55,[35]Sheet1!$A$1:$F$61,3,FALSE)</f>
        <v>1914</v>
      </c>
      <c r="H55">
        <f>VLOOKUP(B55,[36]Sheet1!$A$1:$C$61,3,FALSE)</f>
        <v>4147</v>
      </c>
    </row>
    <row r="56" spans="1:8">
      <c r="A56">
        <v>4019004424</v>
      </c>
      <c r="B56" t="str">
        <f t="shared" si="0"/>
        <v>1400000US04019004424</v>
      </c>
      <c r="C56" t="s">
        <v>6</v>
      </c>
      <c r="D56">
        <v>2018</v>
      </c>
      <c r="E56">
        <f>VLOOKUP(B56,[33]Sheet1!$A$1:$C$61,3,FALSE)</f>
        <v>1550</v>
      </c>
      <c r="F56">
        <f>VLOOKUP(B56,[34]Sheet1!$A$1:$F$61,3,FALSE)</f>
        <v>18868</v>
      </c>
      <c r="G56">
        <f>VLOOKUP(B56,[35]Sheet1!$A$1:$F$61,3,FALSE)</f>
        <v>1641</v>
      </c>
      <c r="H56">
        <f>VLOOKUP(B56,[36]Sheet1!$A$1:$C$61,3,FALSE)</f>
        <v>4205</v>
      </c>
    </row>
    <row r="57" spans="1:8">
      <c r="A57">
        <v>4019004425</v>
      </c>
      <c r="B57" t="str">
        <f t="shared" si="0"/>
        <v>1400000US04019004425</v>
      </c>
      <c r="C57" t="s">
        <v>6</v>
      </c>
      <c r="D57">
        <v>2018</v>
      </c>
      <c r="E57">
        <f>VLOOKUP(B57,[33]Sheet1!$A$1:$C$61,3,FALSE)</f>
        <v>2271</v>
      </c>
      <c r="F57">
        <f>VLOOKUP(B57,[34]Sheet1!$A$1:$F$61,3,FALSE)</f>
        <v>26224</v>
      </c>
      <c r="G57">
        <f>VLOOKUP(B57,[35]Sheet1!$A$1:$F$61,3,FALSE)</f>
        <v>2567</v>
      </c>
      <c r="H57">
        <f>VLOOKUP(B57,[36]Sheet1!$A$1:$C$61,3,FALSE)</f>
        <v>6160</v>
      </c>
    </row>
    <row r="58" spans="1:8">
      <c r="A58">
        <v>4019004430</v>
      </c>
      <c r="B58" t="str">
        <f t="shared" si="0"/>
        <v>1400000US04019004430</v>
      </c>
      <c r="C58" t="s">
        <v>6</v>
      </c>
      <c r="D58">
        <v>2018</v>
      </c>
      <c r="E58">
        <f>VLOOKUP(B58,[33]Sheet1!$A$1:$C$61,3,FALSE)</f>
        <v>748</v>
      </c>
      <c r="F58">
        <f>VLOOKUP(B58,[34]Sheet1!$A$1:$F$61,3,FALSE)</f>
        <v>16745</v>
      </c>
      <c r="G58">
        <f>VLOOKUP(B58,[35]Sheet1!$A$1:$F$61,3,FALSE)</f>
        <v>820</v>
      </c>
      <c r="H58">
        <f>VLOOKUP(B58,[36]Sheet1!$A$1:$C$61,3,FALSE)</f>
        <v>3006</v>
      </c>
    </row>
    <row r="59" spans="1:8">
      <c r="A59">
        <v>4019004431</v>
      </c>
      <c r="B59" t="str">
        <f t="shared" si="0"/>
        <v>1400000US04019004431</v>
      </c>
      <c r="C59" t="s">
        <v>6</v>
      </c>
      <c r="D59">
        <v>2018</v>
      </c>
      <c r="E59">
        <f>VLOOKUP(B59,[33]Sheet1!$A$1:$C$61,3,FALSE)</f>
        <v>1383</v>
      </c>
      <c r="F59">
        <f>VLOOKUP(B59,[34]Sheet1!$A$1:$F$61,3,FALSE)</f>
        <v>25172</v>
      </c>
      <c r="G59">
        <f>VLOOKUP(B59,[35]Sheet1!$A$1:$F$61,3,FALSE)</f>
        <v>1587</v>
      </c>
      <c r="H59">
        <f>VLOOKUP(B59,[36]Sheet1!$A$1:$C$61,3,FALSE)</f>
        <v>4637</v>
      </c>
    </row>
    <row r="60" spans="1:8">
      <c r="A60">
        <v>4019941000</v>
      </c>
      <c r="B60" t="str">
        <f t="shared" si="0"/>
        <v>1400000US04019941000</v>
      </c>
      <c r="C60" t="s">
        <v>6</v>
      </c>
      <c r="D60">
        <v>2018</v>
      </c>
      <c r="E60">
        <f>VLOOKUP(B60,[33]Sheet1!$A$1:$C$61,3,FALSE)</f>
        <v>929</v>
      </c>
      <c r="F60">
        <f>VLOOKUP(B60,[34]Sheet1!$A$1:$F$61,3,FALSE)</f>
        <v>10179</v>
      </c>
      <c r="G60">
        <f>VLOOKUP(B60,[35]Sheet1!$A$1:$F$61,3,FALSE)</f>
        <v>959</v>
      </c>
      <c r="H60">
        <f>VLOOKUP(B60,[36]Sheet1!$A$1:$C$61,3,FALSE)</f>
        <v>4111</v>
      </c>
    </row>
    <row r="61" spans="1:8">
      <c r="A61">
        <v>4021000802</v>
      </c>
      <c r="B61" t="str">
        <f t="shared" si="0"/>
        <v>1400000US04021000802</v>
      </c>
      <c r="C61" t="s">
        <v>6</v>
      </c>
      <c r="D61">
        <v>2018</v>
      </c>
      <c r="E61">
        <f>VLOOKUP(B61,[33]Sheet1!$A$1:$C$61,3,FALSE)</f>
        <v>1905</v>
      </c>
      <c r="F61">
        <f>VLOOKUP(B61,[34]Sheet1!$A$1:$F$61,3,FALSE)</f>
        <v>30396</v>
      </c>
      <c r="G61">
        <f>VLOOKUP(B61,[35]Sheet1!$A$1:$F$61,3,FALSE)</f>
        <v>2427</v>
      </c>
      <c r="H61">
        <f>VLOOKUP(B61,[36]Sheet1!$A$1:$C$61,3,FALSE)</f>
        <v>4920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474A-BCF1-48A2-B7D6-022226D36DEC}">
  <dimension ref="A1:H61"/>
  <sheetViews>
    <sheetView workbookViewId="0">
      <selection activeCell="J15" sqref="J15"/>
    </sheetView>
  </sheetViews>
  <sheetFormatPr defaultRowHeight="14.25"/>
  <cols>
    <col min="1" max="1" width="11" bestFit="1" customWidth="1"/>
    <col min="2" max="2" width="21.875" bestFit="1" customWidth="1"/>
    <col min="3" max="3" width="17.625" bestFit="1" customWidth="1"/>
    <col min="5" max="5" width="16.875" bestFit="1" customWidth="1"/>
    <col min="6" max="6" width="21.375" bestFit="1" customWidth="1"/>
    <col min="7" max="7" width="13.75" bestFit="1" customWidth="1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4013723304</v>
      </c>
      <c r="B2" t="str">
        <f>CONCATENATE("1400000US0",A2)</f>
        <v>1400000US04013723304</v>
      </c>
      <c r="C2" t="s">
        <v>3</v>
      </c>
      <c r="D2">
        <v>2019</v>
      </c>
      <c r="E2">
        <f>VLOOKUP(B2,[37]Sheet1!$A$1:$C$61,3,FALSE)</f>
        <v>1800</v>
      </c>
      <c r="F2">
        <f>VLOOKUP(B2,[38]Sheet1!$A$1:$F$61,3,FALSE)</f>
        <v>30866</v>
      </c>
      <c r="G2">
        <f>VLOOKUP(B2,[39]Sheet1!$A$1:$F$61,3,FALSE)</f>
        <v>2220</v>
      </c>
      <c r="H2">
        <f>VLOOKUP(B2,[40]Sheet1!$A$1:$C$61,3,FALSE)</f>
        <v>5200</v>
      </c>
    </row>
    <row r="3" spans="1:8">
      <c r="A3">
        <v>4013116725</v>
      </c>
      <c r="B3" t="str">
        <f t="shared" ref="B3:B61" si="0">CONCATENATE("1400000US0",A3)</f>
        <v>1400000US04013116725</v>
      </c>
      <c r="C3" t="s">
        <v>4</v>
      </c>
      <c r="D3">
        <v>2019</v>
      </c>
      <c r="E3">
        <f>VLOOKUP(B3,[37]Sheet1!$A$1:$C$61,3,FALSE)</f>
        <v>2285</v>
      </c>
      <c r="F3">
        <f>VLOOKUP(B3,[38]Sheet1!$A$1:$F$61,3,FALSE)</f>
        <v>62403</v>
      </c>
      <c r="G3">
        <f>VLOOKUP(B3,[39]Sheet1!$A$1:$F$61,3,FALSE)</f>
        <v>2391</v>
      </c>
      <c r="H3">
        <f>VLOOKUP(B3,[40]Sheet1!$A$1:$C$61,3,FALSE)</f>
        <v>5301</v>
      </c>
    </row>
    <row r="4" spans="1:8">
      <c r="A4">
        <v>4013116727</v>
      </c>
      <c r="B4" t="str">
        <f t="shared" si="0"/>
        <v>1400000US04013116727</v>
      </c>
      <c r="C4" t="s">
        <v>4</v>
      </c>
      <c r="D4">
        <v>2019</v>
      </c>
      <c r="E4">
        <f>VLOOKUP(B4,[37]Sheet1!$A$1:$C$61,3,FALSE)</f>
        <v>1423</v>
      </c>
      <c r="F4">
        <f>VLOOKUP(B4,[38]Sheet1!$A$1:$F$61,3,FALSE)</f>
        <v>64597</v>
      </c>
      <c r="G4">
        <f>VLOOKUP(B4,[39]Sheet1!$A$1:$F$61,3,FALSE)</f>
        <v>1545</v>
      </c>
      <c r="H4">
        <f>VLOOKUP(B4,[40]Sheet1!$A$1:$C$61,3,FALSE)</f>
        <v>3988</v>
      </c>
    </row>
    <row r="5" spans="1:8">
      <c r="A5">
        <v>4013116728</v>
      </c>
      <c r="B5" t="str">
        <f t="shared" si="0"/>
        <v>1400000US04013116728</v>
      </c>
      <c r="C5" t="s">
        <v>4</v>
      </c>
      <c r="D5">
        <v>2019</v>
      </c>
      <c r="E5">
        <f>VLOOKUP(B5,[37]Sheet1!$A$1:$C$61,3,FALSE)</f>
        <v>1678</v>
      </c>
      <c r="F5">
        <f>VLOOKUP(B5,[38]Sheet1!$A$1:$F$61,3,FALSE)</f>
        <v>72426</v>
      </c>
      <c r="G5">
        <f>VLOOKUP(B5,[39]Sheet1!$A$1:$F$61,3,FALSE)</f>
        <v>1731</v>
      </c>
      <c r="H5">
        <f>VLOOKUP(B5,[40]Sheet1!$A$1:$C$61,3,FALSE)</f>
        <v>4657</v>
      </c>
    </row>
    <row r="6" spans="1:8">
      <c r="A6">
        <v>4013116730</v>
      </c>
      <c r="B6" t="str">
        <f t="shared" si="0"/>
        <v>1400000US04013116730</v>
      </c>
      <c r="C6" t="s">
        <v>4</v>
      </c>
      <c r="D6">
        <v>2019</v>
      </c>
      <c r="E6">
        <f>VLOOKUP(B6,[37]Sheet1!$A$1:$C$61,3,FALSE)</f>
        <v>627</v>
      </c>
      <c r="F6">
        <f>VLOOKUP(B6,[38]Sheet1!$A$1:$F$61,3,FALSE)</f>
        <v>51583</v>
      </c>
      <c r="G6">
        <f>VLOOKUP(B6,[39]Sheet1!$A$1:$F$61,3,FALSE)</f>
        <v>654</v>
      </c>
      <c r="H6">
        <f>VLOOKUP(B6,[40]Sheet1!$A$1:$C$61,3,FALSE)</f>
        <v>1821</v>
      </c>
    </row>
    <row r="7" spans="1:8">
      <c r="A7">
        <v>4013116731</v>
      </c>
      <c r="B7" t="str">
        <f t="shared" si="0"/>
        <v>1400000US04013116731</v>
      </c>
      <c r="C7" t="s">
        <v>4</v>
      </c>
      <c r="D7">
        <v>2019</v>
      </c>
      <c r="E7">
        <f>VLOOKUP(B7,[37]Sheet1!$A$1:$C$61,3,FALSE)</f>
        <v>1148</v>
      </c>
      <c r="F7">
        <f>VLOOKUP(B7,[38]Sheet1!$A$1:$F$61,3,FALSE)</f>
        <v>56462</v>
      </c>
      <c r="G7">
        <f>VLOOKUP(B7,[39]Sheet1!$A$1:$F$61,3,FALSE)</f>
        <v>1284</v>
      </c>
      <c r="H7">
        <f>VLOOKUP(B7,[40]Sheet1!$A$1:$C$61,3,FALSE)</f>
        <v>3189</v>
      </c>
    </row>
    <row r="8" spans="1:8">
      <c r="A8">
        <v>4013941000</v>
      </c>
      <c r="B8" t="str">
        <f t="shared" si="0"/>
        <v>1400000US04013941000</v>
      </c>
      <c r="C8" t="s">
        <v>4</v>
      </c>
      <c r="D8">
        <v>2019</v>
      </c>
      <c r="E8">
        <f>VLOOKUP(B8,[37]Sheet1!$A$1:$C$61,3,FALSE)</f>
        <v>759</v>
      </c>
      <c r="F8">
        <f>VLOOKUP(B8,[38]Sheet1!$A$1:$F$61,3,FALSE)</f>
        <v>12920</v>
      </c>
      <c r="G8">
        <f>VLOOKUP(B8,[39]Sheet1!$A$1:$F$61,3,FALSE)</f>
        <v>877</v>
      </c>
      <c r="H8">
        <f>VLOOKUP(B8,[40]Sheet1!$A$1:$C$61,3,FALSE)</f>
        <v>3191</v>
      </c>
    </row>
    <row r="9" spans="1:8">
      <c r="A9">
        <v>4021001600</v>
      </c>
      <c r="B9" t="str">
        <f t="shared" si="0"/>
        <v>1400000US04021001600</v>
      </c>
      <c r="C9" t="s">
        <v>4</v>
      </c>
      <c r="D9">
        <v>2019</v>
      </c>
      <c r="E9">
        <f>VLOOKUP(B9,[37]Sheet1!$A$1:$C$61,3,FALSE)</f>
        <v>2010</v>
      </c>
      <c r="F9">
        <f>VLOOKUP(B9,[38]Sheet1!$A$1:$F$61,3,FALSE)</f>
        <v>20885</v>
      </c>
      <c r="G9">
        <f>VLOOKUP(B9,[39]Sheet1!$A$1:$F$61,3,FALSE)</f>
        <v>2251</v>
      </c>
      <c r="H9">
        <f>VLOOKUP(B9,[40]Sheet1!$A$1:$C$61,3,FALSE)</f>
        <v>6795</v>
      </c>
    </row>
    <row r="10" spans="1:8">
      <c r="A10">
        <v>4021001701</v>
      </c>
      <c r="B10" t="str">
        <f t="shared" si="0"/>
        <v>1400000US04021001701</v>
      </c>
      <c r="C10" t="s">
        <v>4</v>
      </c>
      <c r="D10">
        <v>2019</v>
      </c>
      <c r="E10">
        <f>VLOOKUP(B10,[37]Sheet1!$A$1:$C$61,3,FALSE)</f>
        <v>358</v>
      </c>
      <c r="F10">
        <f>VLOOKUP(B10,[38]Sheet1!$A$1:$F$61,3,FALSE)</f>
        <v>23266</v>
      </c>
      <c r="G10">
        <f>VLOOKUP(B10,[39]Sheet1!$A$1:$F$61,3,FALSE)</f>
        <v>497</v>
      </c>
      <c r="H10">
        <f>VLOOKUP(B10,[40]Sheet1!$A$1:$C$61,3,FALSE)</f>
        <v>923</v>
      </c>
    </row>
    <row r="11" spans="1:8">
      <c r="A11">
        <v>4021001702</v>
      </c>
      <c r="B11" t="str">
        <f t="shared" si="0"/>
        <v>1400000US04021001702</v>
      </c>
      <c r="C11" t="s">
        <v>4</v>
      </c>
      <c r="D11">
        <v>2019</v>
      </c>
      <c r="E11">
        <f>VLOOKUP(B11,[37]Sheet1!$A$1:$C$61,3,FALSE)</f>
        <v>704</v>
      </c>
      <c r="F11">
        <f>VLOOKUP(B11,[38]Sheet1!$A$1:$F$61,3,FALSE)</f>
        <v>29363</v>
      </c>
      <c r="G11">
        <f>VLOOKUP(B11,[39]Sheet1!$A$1:$F$61,3,FALSE)</f>
        <v>850</v>
      </c>
      <c r="H11">
        <f>VLOOKUP(B11,[40]Sheet1!$A$1:$C$61,3,FALSE)</f>
        <v>2494</v>
      </c>
    </row>
    <row r="12" spans="1:8">
      <c r="A12">
        <v>4021001703</v>
      </c>
      <c r="B12" t="str">
        <f t="shared" si="0"/>
        <v>1400000US04021001703</v>
      </c>
      <c r="C12" t="s">
        <v>4</v>
      </c>
      <c r="D12">
        <v>2019</v>
      </c>
      <c r="E12">
        <f>VLOOKUP(B12,[37]Sheet1!$A$1:$C$61,3,FALSE)</f>
        <v>662</v>
      </c>
      <c r="F12">
        <f>VLOOKUP(B12,[38]Sheet1!$A$1:$F$61,3,FALSE)</f>
        <v>21646</v>
      </c>
      <c r="G12">
        <f>VLOOKUP(B12,[39]Sheet1!$A$1:$F$61,3,FALSE)</f>
        <v>748</v>
      </c>
      <c r="H12">
        <f>VLOOKUP(B12,[40]Sheet1!$A$1:$C$61,3,FALSE)</f>
        <v>2214</v>
      </c>
    </row>
    <row r="13" spans="1:8">
      <c r="A13">
        <v>4021001704</v>
      </c>
      <c r="B13" t="str">
        <f t="shared" si="0"/>
        <v>1400000US04021001704</v>
      </c>
      <c r="C13" t="s">
        <v>4</v>
      </c>
      <c r="D13">
        <v>2019</v>
      </c>
      <c r="E13">
        <f>VLOOKUP(B13,[37]Sheet1!$A$1:$C$61,3,FALSE)</f>
        <v>2029</v>
      </c>
      <c r="F13">
        <f>VLOOKUP(B13,[38]Sheet1!$A$1:$F$61,3,FALSE)</f>
        <v>25618</v>
      </c>
      <c r="G13">
        <f>VLOOKUP(B13,[39]Sheet1!$A$1:$F$61,3,FALSE)</f>
        <v>2237</v>
      </c>
      <c r="H13">
        <f>VLOOKUP(B13,[40]Sheet1!$A$1:$C$61,3,FALSE)</f>
        <v>6693</v>
      </c>
    </row>
    <row r="14" spans="1:8">
      <c r="A14">
        <v>4021001705</v>
      </c>
      <c r="B14" t="str">
        <f t="shared" si="0"/>
        <v>1400000US04021001705</v>
      </c>
      <c r="C14" t="s">
        <v>4</v>
      </c>
      <c r="D14">
        <v>2019</v>
      </c>
      <c r="E14">
        <f>VLOOKUP(B14,[37]Sheet1!$A$1:$C$61,3,FALSE)</f>
        <v>2211</v>
      </c>
      <c r="F14">
        <f>VLOOKUP(B14,[38]Sheet1!$A$1:$F$61,3,FALSE)</f>
        <v>31465</v>
      </c>
      <c r="G14">
        <f>VLOOKUP(B14,[39]Sheet1!$A$1:$F$61,3,FALSE)</f>
        <v>2767</v>
      </c>
      <c r="H14">
        <f>VLOOKUP(B14,[40]Sheet1!$A$1:$C$61,3,FALSE)</f>
        <v>6975</v>
      </c>
    </row>
    <row r="15" spans="1:8">
      <c r="A15">
        <v>4021001706</v>
      </c>
      <c r="B15" t="str">
        <f t="shared" si="0"/>
        <v>1400000US04021001706</v>
      </c>
      <c r="C15" t="s">
        <v>4</v>
      </c>
      <c r="D15">
        <v>2019</v>
      </c>
      <c r="E15">
        <f>VLOOKUP(B15,[37]Sheet1!$A$1:$C$61,3,FALSE)</f>
        <v>1436</v>
      </c>
      <c r="F15">
        <f>VLOOKUP(B15,[38]Sheet1!$A$1:$F$61,3,FALSE)</f>
        <v>28394</v>
      </c>
      <c r="G15">
        <f>VLOOKUP(B15,[39]Sheet1!$A$1:$F$61,3,FALSE)</f>
        <v>1717</v>
      </c>
      <c r="H15">
        <f>VLOOKUP(B15,[40]Sheet1!$A$1:$C$61,3,FALSE)</f>
        <v>5261</v>
      </c>
    </row>
    <row r="16" spans="1:8">
      <c r="A16">
        <v>4021001707</v>
      </c>
      <c r="B16" t="str">
        <f t="shared" si="0"/>
        <v>1400000US04021001707</v>
      </c>
      <c r="C16" t="s">
        <v>4</v>
      </c>
      <c r="D16">
        <v>2019</v>
      </c>
      <c r="E16">
        <f>VLOOKUP(B16,[37]Sheet1!$A$1:$C$61,3,FALSE)</f>
        <v>1422</v>
      </c>
      <c r="F16">
        <f>VLOOKUP(B16,[38]Sheet1!$A$1:$F$61,3,FALSE)</f>
        <v>24475</v>
      </c>
      <c r="G16">
        <f>VLOOKUP(B16,[39]Sheet1!$A$1:$F$61,3,FALSE)</f>
        <v>1696</v>
      </c>
      <c r="H16">
        <f>VLOOKUP(B16,[40]Sheet1!$A$1:$C$61,3,FALSE)</f>
        <v>5278</v>
      </c>
    </row>
    <row r="17" spans="1:8">
      <c r="A17">
        <v>4021001708</v>
      </c>
      <c r="B17" t="str">
        <f t="shared" si="0"/>
        <v>1400000US04021001708</v>
      </c>
      <c r="C17" t="s">
        <v>4</v>
      </c>
      <c r="D17">
        <v>2019</v>
      </c>
      <c r="E17">
        <f>VLOOKUP(B17,[37]Sheet1!$A$1:$C$61,3,FALSE)</f>
        <v>2303</v>
      </c>
      <c r="F17">
        <f>VLOOKUP(B17,[38]Sheet1!$A$1:$F$61,3,FALSE)</f>
        <v>32619</v>
      </c>
      <c r="G17">
        <f>VLOOKUP(B17,[39]Sheet1!$A$1:$F$61,3,FALSE)</f>
        <v>2889</v>
      </c>
      <c r="H17">
        <f>VLOOKUP(B17,[40]Sheet1!$A$1:$C$61,3,FALSE)</f>
        <v>6338</v>
      </c>
    </row>
    <row r="18" spans="1:8">
      <c r="A18">
        <v>4021001709</v>
      </c>
      <c r="B18" t="str">
        <f t="shared" si="0"/>
        <v>1400000US04021001709</v>
      </c>
      <c r="C18" t="s">
        <v>4</v>
      </c>
      <c r="D18">
        <v>2019</v>
      </c>
      <c r="E18">
        <f>VLOOKUP(B18,[37]Sheet1!$A$1:$C$61,3,FALSE)</f>
        <v>1700</v>
      </c>
      <c r="F18">
        <f>VLOOKUP(B18,[38]Sheet1!$A$1:$F$61,3,FALSE)</f>
        <v>28651</v>
      </c>
      <c r="G18">
        <f>VLOOKUP(B18,[39]Sheet1!$A$1:$F$61,3,FALSE)</f>
        <v>1912</v>
      </c>
      <c r="H18">
        <f>VLOOKUP(B18,[40]Sheet1!$A$1:$C$61,3,FALSE)</f>
        <v>4945</v>
      </c>
    </row>
    <row r="19" spans="1:8">
      <c r="A19">
        <v>4021001710</v>
      </c>
      <c r="B19" t="str">
        <f t="shared" si="0"/>
        <v>1400000US04021001710</v>
      </c>
      <c r="C19" t="s">
        <v>4</v>
      </c>
      <c r="D19">
        <v>2019</v>
      </c>
      <c r="E19">
        <f>VLOOKUP(B19,[37]Sheet1!$A$1:$C$61,3,FALSE)</f>
        <v>1516</v>
      </c>
      <c r="F19">
        <f>VLOOKUP(B19,[38]Sheet1!$A$1:$F$61,3,FALSE)</f>
        <v>26246</v>
      </c>
      <c r="G19">
        <f>VLOOKUP(B19,[39]Sheet1!$A$1:$F$61,3,FALSE)</f>
        <v>1793</v>
      </c>
      <c r="H19">
        <f>VLOOKUP(B19,[40]Sheet1!$A$1:$C$61,3,FALSE)</f>
        <v>4951</v>
      </c>
    </row>
    <row r="20" spans="1:8">
      <c r="A20">
        <v>4021001711</v>
      </c>
      <c r="B20" t="str">
        <f t="shared" si="0"/>
        <v>1400000US04021001711</v>
      </c>
      <c r="C20" t="s">
        <v>4</v>
      </c>
      <c r="D20">
        <v>2019</v>
      </c>
      <c r="E20">
        <f>VLOOKUP(B20,[37]Sheet1!$A$1:$C$61,3,FALSE)</f>
        <v>1004</v>
      </c>
      <c r="F20">
        <f>VLOOKUP(B20,[38]Sheet1!$A$1:$F$61,3,FALSE)</f>
        <v>25845</v>
      </c>
      <c r="G20">
        <f>VLOOKUP(B20,[39]Sheet1!$A$1:$F$61,3,FALSE)</f>
        <v>1112</v>
      </c>
      <c r="H20">
        <f>VLOOKUP(B20,[40]Sheet1!$A$1:$C$61,3,FALSE)</f>
        <v>3495</v>
      </c>
    </row>
    <row r="21" spans="1:8">
      <c r="A21">
        <v>4021941400</v>
      </c>
      <c r="B21" t="str">
        <f t="shared" si="0"/>
        <v>1400000US04021941400</v>
      </c>
      <c r="C21" t="s">
        <v>4</v>
      </c>
      <c r="D21">
        <v>2019</v>
      </c>
      <c r="E21">
        <f>VLOOKUP(B21,[37]Sheet1!$A$1:$C$61,3,FALSE)</f>
        <v>2629</v>
      </c>
      <c r="F21">
        <f>VLOOKUP(B21,[38]Sheet1!$A$1:$F$61,3,FALSE)</f>
        <v>18855</v>
      </c>
      <c r="G21">
        <f>VLOOKUP(B21,[39]Sheet1!$A$1:$F$61,3,FALSE)</f>
        <v>3611</v>
      </c>
      <c r="H21">
        <f>VLOOKUP(B21,[40]Sheet1!$A$1:$C$61,3,FALSE)</f>
        <v>8806</v>
      </c>
    </row>
    <row r="22" spans="1:8">
      <c r="A22">
        <v>4021000801</v>
      </c>
      <c r="B22" t="str">
        <f t="shared" si="0"/>
        <v>1400000US04021000801</v>
      </c>
      <c r="C22" t="s">
        <v>5</v>
      </c>
      <c r="D22">
        <v>2019</v>
      </c>
      <c r="E22">
        <f>VLOOKUP(B22,[37]Sheet1!$A$1:$C$61,3,FALSE)</f>
        <v>4869</v>
      </c>
      <c r="F22">
        <f>VLOOKUP(B22,[38]Sheet1!$A$1:$F$61,3,FALSE)</f>
        <v>25399</v>
      </c>
      <c r="G22">
        <f>VLOOKUP(B22,[39]Sheet1!$A$1:$F$61,3,FALSE)</f>
        <v>6938</v>
      </c>
      <c r="H22">
        <f>VLOOKUP(B22,[40]Sheet1!$A$1:$C$61,3,FALSE)</f>
        <v>14287</v>
      </c>
    </row>
    <row r="23" spans="1:8">
      <c r="A23">
        <v>4021000803</v>
      </c>
      <c r="B23" t="str">
        <f t="shared" si="0"/>
        <v>1400000US04021000803</v>
      </c>
      <c r="C23" t="s">
        <v>5</v>
      </c>
      <c r="D23">
        <v>2019</v>
      </c>
      <c r="E23">
        <f>VLOOKUP(B23,[37]Sheet1!$A$1:$C$61,3,FALSE)</f>
        <v>372</v>
      </c>
      <c r="F23">
        <f>VLOOKUP(B23,[38]Sheet1!$A$1:$F$61,3,FALSE)</f>
        <v>3176</v>
      </c>
      <c r="G23">
        <f>VLOOKUP(B23,[39]Sheet1!$A$1:$F$61,3,FALSE)</f>
        <v>421</v>
      </c>
      <c r="H23">
        <f>VLOOKUP(B23,[40]Sheet1!$A$1:$C$61,3,FALSE)</f>
        <v>13640</v>
      </c>
    </row>
    <row r="24" spans="1:8">
      <c r="A24">
        <v>4021000901</v>
      </c>
      <c r="B24" t="str">
        <f t="shared" si="0"/>
        <v>1400000US04021000901</v>
      </c>
      <c r="C24" t="s">
        <v>5</v>
      </c>
      <c r="D24">
        <v>2019</v>
      </c>
      <c r="E24">
        <f>VLOOKUP(B24,[37]Sheet1!$A$1:$C$61,3,FALSE)</f>
        <v>457</v>
      </c>
      <c r="F24">
        <f>VLOOKUP(B24,[38]Sheet1!$A$1:$F$61,3,FALSE)</f>
        <v>9858</v>
      </c>
      <c r="G24">
        <f>VLOOKUP(B24,[39]Sheet1!$A$1:$F$61,3,FALSE)</f>
        <v>534</v>
      </c>
      <c r="H24">
        <f>VLOOKUP(B24,[40]Sheet1!$A$1:$C$61,3,FALSE)</f>
        <v>4765</v>
      </c>
    </row>
    <row r="25" spans="1:8">
      <c r="A25">
        <v>4021000902</v>
      </c>
      <c r="B25" t="str">
        <f t="shared" si="0"/>
        <v>1400000US04021000902</v>
      </c>
      <c r="C25" t="s">
        <v>5</v>
      </c>
      <c r="D25">
        <v>2019</v>
      </c>
      <c r="E25">
        <f>VLOOKUP(B25,[37]Sheet1!$A$1:$C$61,3,FALSE)</f>
        <v>979</v>
      </c>
      <c r="F25">
        <f>VLOOKUP(B25,[38]Sheet1!$A$1:$F$61,3,FALSE)</f>
        <v>21204</v>
      </c>
      <c r="G25">
        <f>VLOOKUP(B25,[39]Sheet1!$A$1:$F$61,3,FALSE)</f>
        <v>1175</v>
      </c>
      <c r="H25">
        <f>VLOOKUP(B25,[40]Sheet1!$A$1:$C$61,3,FALSE)</f>
        <v>2741</v>
      </c>
    </row>
    <row r="26" spans="1:8">
      <c r="A26">
        <v>4021001000</v>
      </c>
      <c r="B26" t="str">
        <f t="shared" si="0"/>
        <v>1400000US04021001000</v>
      </c>
      <c r="C26" t="s">
        <v>5</v>
      </c>
      <c r="D26">
        <v>2019</v>
      </c>
      <c r="E26">
        <f>VLOOKUP(B26,[37]Sheet1!$A$1:$C$61,3,FALSE)</f>
        <v>1272</v>
      </c>
      <c r="F26">
        <f>VLOOKUP(B26,[38]Sheet1!$A$1:$F$61,3,FALSE)</f>
        <v>14055</v>
      </c>
      <c r="G26">
        <f>VLOOKUP(B26,[39]Sheet1!$A$1:$F$61,3,FALSE)</f>
        <v>1569</v>
      </c>
      <c r="H26">
        <f>VLOOKUP(B26,[40]Sheet1!$A$1:$C$61,3,FALSE)</f>
        <v>4463</v>
      </c>
    </row>
    <row r="27" spans="1:8">
      <c r="A27">
        <v>4021001100</v>
      </c>
      <c r="B27" t="str">
        <f t="shared" si="0"/>
        <v>1400000US04021001100</v>
      </c>
      <c r="C27" t="s">
        <v>5</v>
      </c>
      <c r="D27">
        <v>2019</v>
      </c>
      <c r="E27">
        <f>VLOOKUP(B27,[37]Sheet1!$A$1:$C$61,3,FALSE)</f>
        <v>2113</v>
      </c>
      <c r="F27">
        <f>VLOOKUP(B27,[38]Sheet1!$A$1:$F$61,3,FALSE)</f>
        <v>20908</v>
      </c>
      <c r="G27">
        <f>VLOOKUP(B27,[39]Sheet1!$A$1:$F$61,3,FALSE)</f>
        <v>2341</v>
      </c>
      <c r="H27">
        <f>VLOOKUP(B27,[40]Sheet1!$A$1:$C$61,3,FALSE)</f>
        <v>8478</v>
      </c>
    </row>
    <row r="28" spans="1:8">
      <c r="A28">
        <v>4021001200</v>
      </c>
      <c r="B28" t="str">
        <f t="shared" si="0"/>
        <v>1400000US04021001200</v>
      </c>
      <c r="C28" t="s">
        <v>5</v>
      </c>
      <c r="D28">
        <v>2019</v>
      </c>
      <c r="E28">
        <f>VLOOKUP(B28,[37]Sheet1!$A$1:$C$61,3,FALSE)</f>
        <v>1583</v>
      </c>
      <c r="F28">
        <f>VLOOKUP(B28,[38]Sheet1!$A$1:$F$61,3,FALSE)</f>
        <v>22731</v>
      </c>
      <c r="G28">
        <f>VLOOKUP(B28,[39]Sheet1!$A$1:$F$61,3,FALSE)</f>
        <v>2155</v>
      </c>
      <c r="H28">
        <f>VLOOKUP(B28,[40]Sheet1!$A$1:$C$61,3,FALSE)</f>
        <v>4913</v>
      </c>
    </row>
    <row r="29" spans="1:8">
      <c r="A29">
        <v>4021001301</v>
      </c>
      <c r="B29" t="str">
        <f t="shared" si="0"/>
        <v>1400000US04021001301</v>
      </c>
      <c r="C29" t="s">
        <v>5</v>
      </c>
      <c r="D29">
        <v>2019</v>
      </c>
      <c r="E29">
        <f>VLOOKUP(B29,[37]Sheet1!$A$1:$C$61,3,FALSE)</f>
        <v>2553</v>
      </c>
      <c r="F29">
        <f>VLOOKUP(B29,[38]Sheet1!$A$1:$F$61,3,FALSE)</f>
        <v>21016</v>
      </c>
      <c r="G29">
        <f>VLOOKUP(B29,[39]Sheet1!$A$1:$F$61,3,FALSE)</f>
        <v>3386</v>
      </c>
      <c r="H29">
        <f>VLOOKUP(B29,[40]Sheet1!$A$1:$C$61,3,FALSE)</f>
        <v>7958</v>
      </c>
    </row>
    <row r="30" spans="1:8">
      <c r="A30">
        <v>4021001303</v>
      </c>
      <c r="B30" t="str">
        <f t="shared" si="0"/>
        <v>1400000US04021001303</v>
      </c>
      <c r="C30" t="s">
        <v>5</v>
      </c>
      <c r="D30">
        <v>2019</v>
      </c>
      <c r="E30">
        <f>VLOOKUP(B30,[37]Sheet1!$A$1:$C$61,3,FALSE)</f>
        <v>546</v>
      </c>
      <c r="F30">
        <f>VLOOKUP(B30,[38]Sheet1!$A$1:$F$61,3,FALSE)</f>
        <v>36239</v>
      </c>
      <c r="G30">
        <f>VLOOKUP(B30,[39]Sheet1!$A$1:$F$61,3,FALSE)</f>
        <v>614</v>
      </c>
      <c r="H30">
        <f>VLOOKUP(B30,[40]Sheet1!$A$1:$C$61,3,FALSE)</f>
        <v>1618</v>
      </c>
    </row>
    <row r="31" spans="1:8">
      <c r="A31">
        <v>4021001304</v>
      </c>
      <c r="B31" t="str">
        <f t="shared" si="0"/>
        <v>1400000US04021001304</v>
      </c>
      <c r="C31" t="s">
        <v>5</v>
      </c>
      <c r="D31">
        <v>2019</v>
      </c>
      <c r="E31">
        <f>VLOOKUP(B31,[37]Sheet1!$A$1:$C$61,3,FALSE)</f>
        <v>2884</v>
      </c>
      <c r="F31">
        <f>VLOOKUP(B31,[38]Sheet1!$A$1:$F$61,3,FALSE)</f>
        <v>25949</v>
      </c>
      <c r="G31">
        <f>VLOOKUP(B31,[39]Sheet1!$A$1:$F$61,3,FALSE)</f>
        <v>3378</v>
      </c>
      <c r="H31">
        <f>VLOOKUP(B31,[40]Sheet1!$A$1:$C$61,3,FALSE)</f>
        <v>9988</v>
      </c>
    </row>
    <row r="32" spans="1:8">
      <c r="A32">
        <v>4021001305</v>
      </c>
      <c r="B32" t="str">
        <f t="shared" si="0"/>
        <v>1400000US04021001305</v>
      </c>
      <c r="C32" t="s">
        <v>5</v>
      </c>
      <c r="D32">
        <v>2019</v>
      </c>
      <c r="E32">
        <f>VLOOKUP(B32,[37]Sheet1!$A$1:$C$61,3,FALSE)</f>
        <v>2154</v>
      </c>
      <c r="F32">
        <f>VLOOKUP(B32,[38]Sheet1!$A$1:$F$61,3,FALSE)</f>
        <v>22155</v>
      </c>
      <c r="G32">
        <f>VLOOKUP(B32,[39]Sheet1!$A$1:$F$61,3,FALSE)</f>
        <v>2419</v>
      </c>
      <c r="H32">
        <f>VLOOKUP(B32,[40]Sheet1!$A$1:$C$61,3,FALSE)</f>
        <v>6684</v>
      </c>
    </row>
    <row r="33" spans="1:8">
      <c r="A33">
        <v>4021001306</v>
      </c>
      <c r="B33" t="str">
        <f t="shared" si="0"/>
        <v>1400000US04021001306</v>
      </c>
      <c r="C33" t="s">
        <v>5</v>
      </c>
      <c r="D33">
        <v>2019</v>
      </c>
      <c r="E33">
        <f>VLOOKUP(B33,[37]Sheet1!$A$1:$C$61,3,FALSE)</f>
        <v>1903</v>
      </c>
      <c r="F33">
        <f>VLOOKUP(B33,[38]Sheet1!$A$1:$F$61,3,FALSE)</f>
        <v>23347</v>
      </c>
      <c r="G33">
        <f>VLOOKUP(B33,[39]Sheet1!$A$1:$F$61,3,FALSE)</f>
        <v>2090</v>
      </c>
      <c r="H33">
        <f>VLOOKUP(B33,[40]Sheet1!$A$1:$C$61,3,FALSE)</f>
        <v>5397</v>
      </c>
    </row>
    <row r="34" spans="1:8">
      <c r="A34">
        <v>4021001403</v>
      </c>
      <c r="B34" t="str">
        <f t="shared" si="0"/>
        <v>1400000US04021001403</v>
      </c>
      <c r="C34" t="s">
        <v>5</v>
      </c>
      <c r="D34">
        <v>2019</v>
      </c>
      <c r="E34">
        <f>VLOOKUP(B34,[37]Sheet1!$A$1:$C$61,3,FALSE)</f>
        <v>1733</v>
      </c>
      <c r="F34">
        <f>VLOOKUP(B34,[38]Sheet1!$A$1:$F$61,3,FALSE)</f>
        <v>18240</v>
      </c>
      <c r="G34">
        <f>VLOOKUP(B34,[39]Sheet1!$A$1:$F$61,3,FALSE)</f>
        <v>1856</v>
      </c>
      <c r="H34">
        <f>VLOOKUP(B34,[40]Sheet1!$A$1:$C$61,3,FALSE)</f>
        <v>5433</v>
      </c>
    </row>
    <row r="35" spans="1:8">
      <c r="A35">
        <v>4021001404</v>
      </c>
      <c r="B35" t="str">
        <f t="shared" si="0"/>
        <v>1400000US04021001404</v>
      </c>
      <c r="C35" t="s">
        <v>5</v>
      </c>
      <c r="D35">
        <v>2019</v>
      </c>
      <c r="E35">
        <f>VLOOKUP(B35,[37]Sheet1!$A$1:$C$61,3,FALSE)</f>
        <v>1373</v>
      </c>
      <c r="F35">
        <f>VLOOKUP(B35,[38]Sheet1!$A$1:$F$61,3,FALSE)</f>
        <v>31067</v>
      </c>
      <c r="G35">
        <f>VLOOKUP(B35,[39]Sheet1!$A$1:$F$61,3,FALSE)</f>
        <v>1436</v>
      </c>
      <c r="H35">
        <f>VLOOKUP(B35,[40]Sheet1!$A$1:$C$61,3,FALSE)</f>
        <v>4487</v>
      </c>
    </row>
    <row r="36" spans="1:8">
      <c r="A36">
        <v>4021001405</v>
      </c>
      <c r="B36" t="str">
        <f t="shared" si="0"/>
        <v>1400000US04021001405</v>
      </c>
      <c r="C36" t="s">
        <v>5</v>
      </c>
      <c r="D36">
        <v>2019</v>
      </c>
      <c r="E36">
        <f>VLOOKUP(B36,[37]Sheet1!$A$1:$C$61,3,FALSE)</f>
        <v>1863</v>
      </c>
      <c r="F36">
        <f>VLOOKUP(B36,[38]Sheet1!$A$1:$F$61,3,FALSE)</f>
        <v>26904</v>
      </c>
      <c r="G36">
        <f>VLOOKUP(B36,[39]Sheet1!$A$1:$F$61,3,FALSE)</f>
        <v>2390</v>
      </c>
      <c r="H36">
        <f>VLOOKUP(B36,[40]Sheet1!$A$1:$C$61,3,FALSE)</f>
        <v>4684</v>
      </c>
    </row>
    <row r="37" spans="1:8">
      <c r="A37">
        <v>4021001406</v>
      </c>
      <c r="B37" t="str">
        <f t="shared" si="0"/>
        <v>1400000US04021001406</v>
      </c>
      <c r="C37" t="s">
        <v>5</v>
      </c>
      <c r="D37">
        <v>2019</v>
      </c>
      <c r="E37">
        <f>VLOOKUP(B37,[37]Sheet1!$A$1:$C$61,3,FALSE)</f>
        <v>1549</v>
      </c>
      <c r="F37">
        <f>VLOOKUP(B37,[38]Sheet1!$A$1:$F$61,3,FALSE)</f>
        <v>19862</v>
      </c>
      <c r="G37">
        <f>VLOOKUP(B37,[39]Sheet1!$A$1:$F$61,3,FALSE)</f>
        <v>1871</v>
      </c>
      <c r="H37">
        <f>VLOOKUP(B37,[40]Sheet1!$A$1:$C$61,3,FALSE)</f>
        <v>5115</v>
      </c>
    </row>
    <row r="38" spans="1:8">
      <c r="A38">
        <v>4021001407</v>
      </c>
      <c r="B38" t="str">
        <f t="shared" si="0"/>
        <v>1400000US04021001407</v>
      </c>
      <c r="C38" t="s">
        <v>5</v>
      </c>
      <c r="D38">
        <v>2019</v>
      </c>
      <c r="E38">
        <f>VLOOKUP(B38,[37]Sheet1!$A$1:$C$61,3,FALSE)</f>
        <v>872</v>
      </c>
      <c r="F38">
        <f>VLOOKUP(B38,[38]Sheet1!$A$1:$F$61,3,FALSE)</f>
        <v>21638</v>
      </c>
      <c r="G38">
        <f>VLOOKUP(B38,[39]Sheet1!$A$1:$F$61,3,FALSE)</f>
        <v>1162</v>
      </c>
      <c r="H38">
        <f>VLOOKUP(B38,[40]Sheet1!$A$1:$C$61,3,FALSE)</f>
        <v>2297</v>
      </c>
    </row>
    <row r="39" spans="1:8">
      <c r="A39">
        <v>4021001408</v>
      </c>
      <c r="B39" t="str">
        <f t="shared" si="0"/>
        <v>1400000US04021001408</v>
      </c>
      <c r="C39" t="s">
        <v>5</v>
      </c>
      <c r="D39">
        <v>2019</v>
      </c>
      <c r="E39">
        <f>VLOOKUP(B39,[37]Sheet1!$A$1:$C$61,3,FALSE)</f>
        <v>1201</v>
      </c>
      <c r="F39">
        <f>VLOOKUP(B39,[38]Sheet1!$A$1:$F$61,3,FALSE)</f>
        <v>38147</v>
      </c>
      <c r="G39">
        <f>VLOOKUP(B39,[39]Sheet1!$A$1:$F$61,3,FALSE)</f>
        <v>1671</v>
      </c>
      <c r="H39">
        <f>VLOOKUP(B39,[40]Sheet1!$A$1:$C$61,3,FALSE)</f>
        <v>2530</v>
      </c>
    </row>
    <row r="40" spans="1:8">
      <c r="A40">
        <v>4021001500</v>
      </c>
      <c r="B40" t="str">
        <f t="shared" si="0"/>
        <v>1400000US04021001500</v>
      </c>
      <c r="C40" t="s">
        <v>5</v>
      </c>
      <c r="D40">
        <v>2019</v>
      </c>
      <c r="E40">
        <f>VLOOKUP(B40,[37]Sheet1!$A$1:$C$61,3,FALSE)</f>
        <v>1278</v>
      </c>
      <c r="F40">
        <f>VLOOKUP(B40,[38]Sheet1!$A$1:$F$61,3,FALSE)</f>
        <v>19754</v>
      </c>
      <c r="G40">
        <f>VLOOKUP(B40,[39]Sheet1!$A$1:$F$61,3,FALSE)</f>
        <v>1567</v>
      </c>
      <c r="H40">
        <f>VLOOKUP(B40,[40]Sheet1!$A$1:$C$61,3,FALSE)</f>
        <v>4173</v>
      </c>
    </row>
    <row r="41" spans="1:8">
      <c r="A41">
        <v>4021001900</v>
      </c>
      <c r="B41" t="str">
        <f t="shared" si="0"/>
        <v>1400000US04021001900</v>
      </c>
      <c r="C41" t="s">
        <v>5</v>
      </c>
      <c r="D41">
        <v>2019</v>
      </c>
      <c r="E41">
        <f>VLOOKUP(B41,[37]Sheet1!$A$1:$C$61,3,FALSE)</f>
        <v>818</v>
      </c>
      <c r="F41">
        <f>VLOOKUP(B41,[38]Sheet1!$A$1:$F$61,3,FALSE)</f>
        <v>17129</v>
      </c>
      <c r="G41">
        <f>VLOOKUP(B41,[39]Sheet1!$A$1:$F$61,3,FALSE)</f>
        <v>1045</v>
      </c>
      <c r="H41">
        <f>VLOOKUP(B41,[40]Sheet1!$A$1:$C$61,3,FALSE)</f>
        <v>2643</v>
      </c>
    </row>
    <row r="42" spans="1:8">
      <c r="A42">
        <v>4021002001</v>
      </c>
      <c r="B42" t="str">
        <f t="shared" si="0"/>
        <v>1400000US04021002001</v>
      </c>
      <c r="C42" t="s">
        <v>5</v>
      </c>
      <c r="D42">
        <v>2019</v>
      </c>
      <c r="E42">
        <f>VLOOKUP(B42,[37]Sheet1!$A$1:$C$61,3,FALSE)</f>
        <v>1487</v>
      </c>
      <c r="F42">
        <f>VLOOKUP(B42,[38]Sheet1!$A$1:$F$61,3,FALSE)</f>
        <v>26466</v>
      </c>
      <c r="G42">
        <f>VLOOKUP(B42,[39]Sheet1!$A$1:$F$61,3,FALSE)</f>
        <v>1902</v>
      </c>
      <c r="H42">
        <f>VLOOKUP(B42,[40]Sheet1!$A$1:$C$61,3,FALSE)</f>
        <v>4396</v>
      </c>
    </row>
    <row r="43" spans="1:8">
      <c r="A43">
        <v>4021002002</v>
      </c>
      <c r="B43" t="str">
        <f t="shared" si="0"/>
        <v>1400000US04021002002</v>
      </c>
      <c r="C43" t="s">
        <v>5</v>
      </c>
      <c r="D43">
        <v>2019</v>
      </c>
      <c r="E43">
        <f>VLOOKUP(B43,[37]Sheet1!$A$1:$C$61,3,FALSE)</f>
        <v>262</v>
      </c>
      <c r="F43">
        <f>VLOOKUP(B43,[38]Sheet1!$A$1:$F$61,3,FALSE)</f>
        <v>3264</v>
      </c>
      <c r="G43">
        <f>VLOOKUP(B43,[39]Sheet1!$A$1:$F$61,3,FALSE)</f>
        <v>286</v>
      </c>
      <c r="H43">
        <f>VLOOKUP(B43,[40]Sheet1!$A$1:$C$61,3,FALSE)</f>
        <v>10070</v>
      </c>
    </row>
    <row r="44" spans="1:8">
      <c r="A44">
        <v>4021002003</v>
      </c>
      <c r="B44" t="str">
        <f t="shared" si="0"/>
        <v>1400000US04021002003</v>
      </c>
      <c r="C44" t="s">
        <v>5</v>
      </c>
      <c r="D44">
        <v>2019</v>
      </c>
      <c r="E44">
        <f>VLOOKUP(B44,[37]Sheet1!$A$1:$C$61,3,FALSE)</f>
        <v>1163</v>
      </c>
      <c r="F44">
        <f>VLOOKUP(B44,[38]Sheet1!$A$1:$F$61,3,FALSE)</f>
        <v>14326</v>
      </c>
      <c r="G44">
        <f>VLOOKUP(B44,[39]Sheet1!$A$1:$F$61,3,FALSE)</f>
        <v>1456</v>
      </c>
      <c r="H44">
        <f>VLOOKUP(B44,[40]Sheet1!$A$1:$C$61,3,FALSE)</f>
        <v>3850</v>
      </c>
    </row>
    <row r="45" spans="1:8">
      <c r="A45">
        <v>4021002103</v>
      </c>
      <c r="B45" t="str">
        <f t="shared" si="0"/>
        <v>1400000US04021002103</v>
      </c>
      <c r="C45" t="s">
        <v>5</v>
      </c>
      <c r="D45">
        <v>2019</v>
      </c>
      <c r="E45">
        <f>VLOOKUP(B45,[37]Sheet1!$A$1:$C$61,3,FALSE)</f>
        <v>2476</v>
      </c>
      <c r="F45">
        <f>VLOOKUP(B45,[38]Sheet1!$A$1:$F$61,3,FALSE)</f>
        <v>21920</v>
      </c>
      <c r="G45">
        <f>VLOOKUP(B45,[39]Sheet1!$A$1:$F$61,3,FALSE)</f>
        <v>2727</v>
      </c>
      <c r="H45">
        <f>VLOOKUP(B45,[40]Sheet1!$A$1:$C$61,3,FALSE)</f>
        <v>8068</v>
      </c>
    </row>
    <row r="46" spans="1:8">
      <c r="A46">
        <v>4021002102</v>
      </c>
      <c r="B46" t="str">
        <f t="shared" si="0"/>
        <v>1400000US04021002102</v>
      </c>
      <c r="C46" t="s">
        <v>5</v>
      </c>
      <c r="D46">
        <v>2019</v>
      </c>
      <c r="E46">
        <f>VLOOKUP(B46,[37]Sheet1!$A$1:$C$61,3,FALSE)</f>
        <v>419</v>
      </c>
      <c r="F46">
        <f>VLOOKUP(B46,[38]Sheet1!$A$1:$F$61,3,FALSE)</f>
        <v>19215</v>
      </c>
      <c r="G46">
        <f>VLOOKUP(B46,[39]Sheet1!$A$1:$F$61,3,FALSE)</f>
        <v>548</v>
      </c>
      <c r="H46">
        <f>VLOOKUP(B46,[40]Sheet1!$A$1:$C$61,3,FALSE)</f>
        <v>1249</v>
      </c>
    </row>
    <row r="47" spans="1:8">
      <c r="A47">
        <v>4019004313</v>
      </c>
      <c r="B47" t="str">
        <f t="shared" si="0"/>
        <v>1400000US04019004313</v>
      </c>
      <c r="C47" t="s">
        <v>6</v>
      </c>
      <c r="D47">
        <v>2019</v>
      </c>
      <c r="E47">
        <f>VLOOKUP(B47,[37]Sheet1!$A$1:$C$61,3,FALSE)</f>
        <v>1765</v>
      </c>
      <c r="F47">
        <f>VLOOKUP(B47,[38]Sheet1!$A$1:$F$61,3,FALSE)</f>
        <v>24421</v>
      </c>
      <c r="G47">
        <f>VLOOKUP(B47,[39]Sheet1!$A$1:$F$61,3,FALSE)</f>
        <v>2139</v>
      </c>
      <c r="H47">
        <f>VLOOKUP(B47,[40]Sheet1!$A$1:$C$61,3,FALSE)</f>
        <v>4488</v>
      </c>
    </row>
    <row r="48" spans="1:8">
      <c r="A48">
        <v>4019004316</v>
      </c>
      <c r="B48" t="str">
        <f t="shared" si="0"/>
        <v>1400000US04019004316</v>
      </c>
      <c r="C48" t="s">
        <v>6</v>
      </c>
      <c r="D48">
        <v>2019</v>
      </c>
      <c r="E48">
        <f>VLOOKUP(B48,[37]Sheet1!$A$1:$C$61,3,FALSE)</f>
        <v>1277</v>
      </c>
      <c r="F48">
        <f>VLOOKUP(B48,[38]Sheet1!$A$1:$F$61,3,FALSE)</f>
        <v>21022</v>
      </c>
      <c r="G48">
        <f>VLOOKUP(B48,[39]Sheet1!$A$1:$F$61,3,FALSE)</f>
        <v>1659</v>
      </c>
      <c r="H48">
        <f>VLOOKUP(B48,[40]Sheet1!$A$1:$C$61,3,FALSE)</f>
        <v>3453</v>
      </c>
    </row>
    <row r="49" spans="1:8">
      <c r="A49">
        <v>4019004320</v>
      </c>
      <c r="B49" t="str">
        <f t="shared" si="0"/>
        <v>1400000US04019004320</v>
      </c>
      <c r="C49" t="s">
        <v>6</v>
      </c>
      <c r="D49">
        <v>2019</v>
      </c>
      <c r="E49">
        <f>VLOOKUP(B49,[37]Sheet1!$A$1:$C$61,3,FALSE)</f>
        <v>849</v>
      </c>
      <c r="F49">
        <f>VLOOKUP(B49,[38]Sheet1!$A$1:$F$61,3,FALSE)</f>
        <v>17426</v>
      </c>
      <c r="G49">
        <f>VLOOKUP(B49,[39]Sheet1!$A$1:$F$61,3,FALSE)</f>
        <v>983</v>
      </c>
      <c r="H49">
        <f>VLOOKUP(B49,[40]Sheet1!$A$1:$C$61,3,FALSE)</f>
        <v>2824</v>
      </c>
    </row>
    <row r="50" spans="1:8">
      <c r="A50">
        <v>4019004333</v>
      </c>
      <c r="B50" t="str">
        <f t="shared" si="0"/>
        <v>1400000US04019004333</v>
      </c>
      <c r="C50" t="s">
        <v>6</v>
      </c>
      <c r="D50">
        <v>2019</v>
      </c>
      <c r="E50">
        <f>VLOOKUP(B50,[37]Sheet1!$A$1:$C$61,3,FALSE)</f>
        <v>1289</v>
      </c>
      <c r="F50">
        <f>VLOOKUP(B50,[38]Sheet1!$A$1:$F$61,3,FALSE)</f>
        <v>26480</v>
      </c>
      <c r="G50">
        <f>VLOOKUP(B50,[39]Sheet1!$A$1:$F$61,3,FALSE)</f>
        <v>1446</v>
      </c>
      <c r="H50">
        <f>VLOOKUP(B50,[40]Sheet1!$A$1:$C$61,3,FALSE)</f>
        <v>3545</v>
      </c>
    </row>
    <row r="51" spans="1:8">
      <c r="A51">
        <v>4019004334</v>
      </c>
      <c r="B51" t="str">
        <f t="shared" si="0"/>
        <v>1400000US04019004334</v>
      </c>
      <c r="C51" t="s">
        <v>6</v>
      </c>
      <c r="D51">
        <v>2019</v>
      </c>
      <c r="E51">
        <f>VLOOKUP(B51,[37]Sheet1!$A$1:$C$61,3,FALSE)</f>
        <v>3526</v>
      </c>
      <c r="F51">
        <f>VLOOKUP(B51,[38]Sheet1!$A$1:$F$61,3,FALSE)</f>
        <v>23301</v>
      </c>
      <c r="G51">
        <f>VLOOKUP(B51,[39]Sheet1!$A$1:$F$61,3,FALSE)</f>
        <v>3834</v>
      </c>
      <c r="H51">
        <f>VLOOKUP(B51,[40]Sheet1!$A$1:$C$61,3,FALSE)</f>
        <v>11324</v>
      </c>
    </row>
    <row r="52" spans="1:8">
      <c r="A52">
        <v>4019004404</v>
      </c>
      <c r="B52" t="str">
        <f t="shared" si="0"/>
        <v>1400000US04019004404</v>
      </c>
      <c r="C52" t="s">
        <v>6</v>
      </c>
      <c r="D52">
        <v>2019</v>
      </c>
      <c r="E52">
        <f>VLOOKUP(B52,[37]Sheet1!$A$1:$C$61,3,FALSE)</f>
        <v>1703</v>
      </c>
      <c r="F52">
        <f>VLOOKUP(B52,[38]Sheet1!$A$1:$F$61,3,FALSE)</f>
        <v>32508</v>
      </c>
      <c r="G52">
        <f>VLOOKUP(B52,[39]Sheet1!$A$1:$F$61,3,FALSE)</f>
        <v>2626</v>
      </c>
      <c r="H52">
        <f>VLOOKUP(B52,[40]Sheet1!$A$1:$C$61,3,FALSE)</f>
        <v>3172</v>
      </c>
    </row>
    <row r="53" spans="1:8">
      <c r="A53">
        <v>4019004419</v>
      </c>
      <c r="B53" t="str">
        <f t="shared" si="0"/>
        <v>1400000US04019004419</v>
      </c>
      <c r="C53" t="s">
        <v>6</v>
      </c>
      <c r="D53">
        <v>2019</v>
      </c>
      <c r="E53">
        <f>VLOOKUP(B53,[37]Sheet1!$A$1:$C$61,3,FALSE)</f>
        <v>2341</v>
      </c>
      <c r="F53">
        <f>VLOOKUP(B53,[38]Sheet1!$A$1:$F$61,3,FALSE)</f>
        <v>20991</v>
      </c>
      <c r="G53">
        <f>VLOOKUP(B53,[39]Sheet1!$A$1:$F$61,3,FALSE)</f>
        <v>2572</v>
      </c>
      <c r="H53">
        <f>VLOOKUP(B53,[40]Sheet1!$A$1:$C$61,3,FALSE)</f>
        <v>6486</v>
      </c>
    </row>
    <row r="54" spans="1:8">
      <c r="A54">
        <v>4019004421</v>
      </c>
      <c r="B54" t="str">
        <f t="shared" si="0"/>
        <v>1400000US04019004421</v>
      </c>
      <c r="C54" t="s">
        <v>6</v>
      </c>
      <c r="D54">
        <v>2019</v>
      </c>
      <c r="E54">
        <f>VLOOKUP(B54,[37]Sheet1!$A$1:$C$61,3,FALSE)</f>
        <v>2715</v>
      </c>
      <c r="F54">
        <f>VLOOKUP(B54,[38]Sheet1!$A$1:$F$61,3,FALSE)</f>
        <v>26985</v>
      </c>
      <c r="G54">
        <f>VLOOKUP(B54,[39]Sheet1!$A$1:$F$61,3,FALSE)</f>
        <v>2936</v>
      </c>
      <c r="H54">
        <f>VLOOKUP(B54,[40]Sheet1!$A$1:$C$61,3,FALSE)</f>
        <v>6896</v>
      </c>
    </row>
    <row r="55" spans="1:8">
      <c r="A55">
        <v>4019004423</v>
      </c>
      <c r="B55" t="str">
        <f t="shared" si="0"/>
        <v>1400000US04019004423</v>
      </c>
      <c r="C55" t="s">
        <v>6</v>
      </c>
      <c r="D55">
        <v>2019</v>
      </c>
      <c r="E55">
        <f>VLOOKUP(B55,[37]Sheet1!$A$1:$C$61,3,FALSE)</f>
        <v>1778</v>
      </c>
      <c r="F55">
        <f>VLOOKUP(B55,[38]Sheet1!$A$1:$F$61,3,FALSE)</f>
        <v>27567</v>
      </c>
      <c r="G55">
        <f>VLOOKUP(B55,[39]Sheet1!$A$1:$F$61,3,FALSE)</f>
        <v>1968</v>
      </c>
      <c r="H55">
        <f>VLOOKUP(B55,[40]Sheet1!$A$1:$C$61,3,FALSE)</f>
        <v>4567</v>
      </c>
    </row>
    <row r="56" spans="1:8">
      <c r="A56">
        <v>4019004424</v>
      </c>
      <c r="B56" t="str">
        <f t="shared" si="0"/>
        <v>1400000US04019004424</v>
      </c>
      <c r="C56" t="s">
        <v>6</v>
      </c>
      <c r="D56">
        <v>2019</v>
      </c>
      <c r="E56">
        <f>VLOOKUP(B56,[37]Sheet1!$A$1:$C$61,3,FALSE)</f>
        <v>1542</v>
      </c>
      <c r="F56">
        <f>VLOOKUP(B56,[38]Sheet1!$A$1:$F$61,3,FALSE)</f>
        <v>21840</v>
      </c>
      <c r="G56">
        <f>VLOOKUP(B56,[39]Sheet1!$A$1:$F$61,3,FALSE)</f>
        <v>1655</v>
      </c>
      <c r="H56">
        <f>VLOOKUP(B56,[40]Sheet1!$A$1:$C$61,3,FALSE)</f>
        <v>4012</v>
      </c>
    </row>
    <row r="57" spans="1:8">
      <c r="A57">
        <v>4019004425</v>
      </c>
      <c r="B57" t="str">
        <f t="shared" si="0"/>
        <v>1400000US04019004425</v>
      </c>
      <c r="C57" t="s">
        <v>6</v>
      </c>
      <c r="D57">
        <v>2019</v>
      </c>
      <c r="E57">
        <f>VLOOKUP(B57,[37]Sheet1!$A$1:$C$61,3,FALSE)</f>
        <v>2269</v>
      </c>
      <c r="F57">
        <f>VLOOKUP(B57,[38]Sheet1!$A$1:$F$61,3,FALSE)</f>
        <v>23543</v>
      </c>
      <c r="G57">
        <f>VLOOKUP(B57,[39]Sheet1!$A$1:$F$61,3,FALSE)</f>
        <v>2618</v>
      </c>
      <c r="H57">
        <f>VLOOKUP(B57,[40]Sheet1!$A$1:$C$61,3,FALSE)</f>
        <v>5992</v>
      </c>
    </row>
    <row r="58" spans="1:8">
      <c r="A58">
        <v>4019004430</v>
      </c>
      <c r="B58" t="str">
        <f t="shared" si="0"/>
        <v>1400000US04019004430</v>
      </c>
      <c r="C58" t="s">
        <v>6</v>
      </c>
      <c r="D58">
        <v>2019</v>
      </c>
      <c r="E58">
        <f>VLOOKUP(B58,[37]Sheet1!$A$1:$C$61,3,FALSE)</f>
        <v>743</v>
      </c>
      <c r="F58">
        <f>VLOOKUP(B58,[38]Sheet1!$A$1:$F$61,3,FALSE)</f>
        <v>18084</v>
      </c>
      <c r="G58">
        <f>VLOOKUP(B58,[39]Sheet1!$A$1:$F$61,3,FALSE)</f>
        <v>810</v>
      </c>
      <c r="H58">
        <f>VLOOKUP(B58,[40]Sheet1!$A$1:$C$61,3,FALSE)</f>
        <v>3088</v>
      </c>
    </row>
    <row r="59" spans="1:8">
      <c r="A59">
        <v>4019004431</v>
      </c>
      <c r="B59" t="str">
        <f t="shared" si="0"/>
        <v>1400000US04019004431</v>
      </c>
      <c r="C59" t="s">
        <v>6</v>
      </c>
      <c r="D59">
        <v>2019</v>
      </c>
      <c r="E59">
        <f>VLOOKUP(B59,[37]Sheet1!$A$1:$C$61,3,FALSE)</f>
        <v>1546</v>
      </c>
      <c r="F59">
        <f>VLOOKUP(B59,[38]Sheet1!$A$1:$F$61,3,FALSE)</f>
        <v>29575</v>
      </c>
      <c r="G59">
        <f>VLOOKUP(B59,[39]Sheet1!$A$1:$F$61,3,FALSE)</f>
        <v>1696</v>
      </c>
      <c r="H59">
        <f>VLOOKUP(B59,[40]Sheet1!$A$1:$C$61,3,FALSE)</f>
        <v>5025</v>
      </c>
    </row>
    <row r="60" spans="1:8">
      <c r="A60">
        <v>4019941000</v>
      </c>
      <c r="B60" t="str">
        <f t="shared" si="0"/>
        <v>1400000US04019941000</v>
      </c>
      <c r="C60" t="s">
        <v>6</v>
      </c>
      <c r="D60">
        <v>2019</v>
      </c>
      <c r="E60">
        <f>VLOOKUP(B60,[37]Sheet1!$A$1:$C$61,3,FALSE)</f>
        <v>944</v>
      </c>
      <c r="F60">
        <f>VLOOKUP(B60,[38]Sheet1!$A$1:$F$61,3,FALSE)</f>
        <v>11309</v>
      </c>
      <c r="G60">
        <f>VLOOKUP(B60,[39]Sheet1!$A$1:$F$61,3,FALSE)</f>
        <v>965</v>
      </c>
      <c r="H60">
        <f>VLOOKUP(B60,[40]Sheet1!$A$1:$C$61,3,FALSE)</f>
        <v>4187</v>
      </c>
    </row>
    <row r="61" spans="1:8">
      <c r="A61">
        <v>4021000802</v>
      </c>
      <c r="B61" t="str">
        <f t="shared" si="0"/>
        <v>1400000US04021000802</v>
      </c>
      <c r="C61" t="s">
        <v>6</v>
      </c>
      <c r="D61">
        <v>2019</v>
      </c>
      <c r="E61">
        <f>VLOOKUP(B61,[37]Sheet1!$A$1:$C$61,3,FALSE)</f>
        <v>2154</v>
      </c>
      <c r="F61">
        <f>VLOOKUP(B61,[38]Sheet1!$A$1:$F$61,3,FALSE)</f>
        <v>30198</v>
      </c>
      <c r="G61">
        <f>VLOOKUP(B61,[39]Sheet1!$A$1:$F$61,3,FALSE)</f>
        <v>2616</v>
      </c>
      <c r="H61">
        <f>VLOOKUP(B61,[40]Sheet1!$A$1:$C$61,3,FALSE)</f>
        <v>5668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E7F5-3299-4057-BD65-35179010BBC0}">
  <dimension ref="A1:H68"/>
  <sheetViews>
    <sheetView workbookViewId="0">
      <selection activeCell="H2" sqref="H2:H68"/>
    </sheetView>
  </sheetViews>
  <sheetFormatPr defaultRowHeight="14.25"/>
  <cols>
    <col min="1" max="1" width="11" bestFit="1" customWidth="1"/>
    <col min="2" max="2" width="21.875" bestFit="1" customWidth="1"/>
    <col min="3" max="3" width="17.625" bestFit="1" customWidth="1"/>
    <col min="4" max="4" width="5" bestFit="1" customWidth="1"/>
    <col min="5" max="5" width="16.875" bestFit="1" customWidth="1"/>
    <col min="6" max="6" width="21.375" bestFit="1" customWidth="1"/>
    <col min="7" max="7" width="13.75" bestFit="1" customWidth="1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4013723304</v>
      </c>
      <c r="B2" t="str">
        <f>CONCATENATE("1400000US0",A2)</f>
        <v>1400000US04013723304</v>
      </c>
      <c r="C2" t="s">
        <v>3</v>
      </c>
      <c r="D2">
        <v>2020</v>
      </c>
      <c r="E2">
        <f>VLOOKUP(B2,[41]Sheet1!$A$1:$C$68,3,FALSE)</f>
        <v>1938</v>
      </c>
      <c r="F2">
        <f>VLOOKUP(B2,[42]Sheet1!$A$1:$F$68,3,FALSE)</f>
        <v>28490</v>
      </c>
      <c r="G2">
        <f>VLOOKUP(B2,[43]Sheet1!$A$1:$F$68,3,FALSE)</f>
        <v>2390</v>
      </c>
      <c r="H2">
        <f>VLOOKUP(B2,[44]Sheet1!$A$1:$C$68,3,FALSE)</f>
        <v>5986</v>
      </c>
    </row>
    <row r="3" spans="1:8">
      <c r="A3">
        <v>4021001709</v>
      </c>
      <c r="B3" t="str">
        <f t="shared" ref="B3:B66" si="0">CONCATENATE("1400000US0",A3)</f>
        <v>1400000US04021001709</v>
      </c>
      <c r="C3" t="s">
        <v>4</v>
      </c>
      <c r="D3">
        <v>2020</v>
      </c>
      <c r="E3">
        <f>VLOOKUP(B3,[41]Sheet1!$A$1:$C$68,3,FALSE)</f>
        <v>1656</v>
      </c>
      <c r="F3">
        <f>VLOOKUP(B3,[42]Sheet1!$A$1:$F$68,3,FALSE)</f>
        <v>29787</v>
      </c>
      <c r="G3">
        <f>VLOOKUP(B3,[43]Sheet1!$A$1:$F$68,3,FALSE)</f>
        <v>1834</v>
      </c>
      <c r="H3">
        <f>VLOOKUP(B3,[44]Sheet1!$A$1:$C$68,3,FALSE)</f>
        <v>4605</v>
      </c>
    </row>
    <row r="4" spans="1:8">
      <c r="A4">
        <v>4021001705</v>
      </c>
      <c r="B4" t="str">
        <f t="shared" si="0"/>
        <v>1400000US04021001705</v>
      </c>
      <c r="C4" t="s">
        <v>4</v>
      </c>
      <c r="D4">
        <v>2020</v>
      </c>
      <c r="E4">
        <f>VLOOKUP(B4,[41]Sheet1!$A$1:$C$68,3,FALSE)</f>
        <v>2410</v>
      </c>
      <c r="F4">
        <f>VLOOKUP(B4,[42]Sheet1!$A$1:$F$68,3,FALSE)</f>
        <v>30048</v>
      </c>
      <c r="G4">
        <f>VLOOKUP(B4,[43]Sheet1!$A$1:$F$68,3,FALSE)</f>
        <v>2903</v>
      </c>
      <c r="H4">
        <f>VLOOKUP(B4,[44]Sheet1!$A$1:$C$68,3,FALSE)</f>
        <v>8590</v>
      </c>
    </row>
    <row r="5" spans="1:8">
      <c r="A5">
        <v>4021001701</v>
      </c>
      <c r="B5" t="str">
        <f t="shared" si="0"/>
        <v>1400000US04021001701</v>
      </c>
      <c r="C5" t="s">
        <v>4</v>
      </c>
      <c r="D5">
        <v>2020</v>
      </c>
      <c r="E5">
        <f>VLOOKUP(B5,[41]Sheet1!$A$1:$C$68,3,FALSE)</f>
        <v>451</v>
      </c>
      <c r="F5">
        <f>VLOOKUP(B5,[42]Sheet1!$A$1:$F$68,3,FALSE)</f>
        <v>27824</v>
      </c>
      <c r="G5">
        <f>VLOOKUP(B5,[43]Sheet1!$A$1:$F$68,3,FALSE)</f>
        <v>572</v>
      </c>
      <c r="H5">
        <f>VLOOKUP(B5,[44]Sheet1!$A$1:$C$68,3,FALSE)</f>
        <v>1067</v>
      </c>
    </row>
    <row r="6" spans="1:8">
      <c r="A6">
        <v>4013941000</v>
      </c>
      <c r="B6" t="str">
        <f t="shared" si="0"/>
        <v>1400000US04013941000</v>
      </c>
      <c r="C6" t="s">
        <v>4</v>
      </c>
      <c r="D6">
        <v>2020</v>
      </c>
      <c r="E6">
        <f>VLOOKUP(B6,[41]Sheet1!$A$1:$C$68,3,FALSE)</f>
        <v>657</v>
      </c>
      <c r="F6">
        <f>VLOOKUP(B6,[42]Sheet1!$A$1:$F$68,3,FALSE)</f>
        <v>10281</v>
      </c>
      <c r="G6">
        <f>VLOOKUP(B6,[43]Sheet1!$A$1:$F$68,3,FALSE)</f>
        <v>744</v>
      </c>
      <c r="H6">
        <f>VLOOKUP(B6,[44]Sheet1!$A$1:$C$68,3,FALSE)</f>
        <v>3211</v>
      </c>
    </row>
    <row r="7" spans="1:8">
      <c r="A7">
        <v>4021001600</v>
      </c>
      <c r="B7" t="str">
        <f t="shared" si="0"/>
        <v>1400000US04021001600</v>
      </c>
      <c r="C7" t="s">
        <v>4</v>
      </c>
      <c r="D7">
        <v>2020</v>
      </c>
      <c r="E7">
        <f>VLOOKUP(B7,[41]Sheet1!$A$1:$C$68,3,FALSE)</f>
        <v>2212</v>
      </c>
      <c r="F7">
        <f>VLOOKUP(B7,[42]Sheet1!$A$1:$F$68,3,FALSE)</f>
        <v>22836</v>
      </c>
      <c r="G7">
        <f>VLOOKUP(B7,[43]Sheet1!$A$1:$F$68,3,FALSE)</f>
        <v>2373</v>
      </c>
      <c r="H7">
        <f>VLOOKUP(B7,[44]Sheet1!$A$1:$C$68,3,FALSE)</f>
        <v>6752</v>
      </c>
    </row>
    <row r="8" spans="1:8">
      <c r="A8">
        <v>4021941402</v>
      </c>
      <c r="B8" t="str">
        <f t="shared" si="0"/>
        <v>1400000US04021941402</v>
      </c>
      <c r="C8" t="s">
        <v>4</v>
      </c>
      <c r="D8">
        <v>2020</v>
      </c>
      <c r="E8">
        <f>VLOOKUP(B8,[41]Sheet1!$A$1:$C$68,3,FALSE)</f>
        <v>743</v>
      </c>
      <c r="F8">
        <f>VLOOKUP(B8,[42]Sheet1!$A$1:$F$68,3,FALSE)</f>
        <v>19670</v>
      </c>
      <c r="G8">
        <f>VLOOKUP(B8,[43]Sheet1!$A$1:$F$68,3,FALSE)</f>
        <v>962</v>
      </c>
      <c r="H8">
        <f>VLOOKUP(B8,[44]Sheet1!$A$1:$C$68,3,FALSE)</f>
        <v>2557</v>
      </c>
    </row>
    <row r="9" spans="1:8">
      <c r="A9">
        <v>4021001714</v>
      </c>
      <c r="B9" t="str">
        <f t="shared" si="0"/>
        <v>1400000US04021001714</v>
      </c>
      <c r="C9" t="s">
        <v>4</v>
      </c>
      <c r="D9">
        <v>2020</v>
      </c>
      <c r="E9">
        <f>VLOOKUP(B9,[41]Sheet1!$A$1:$C$68,3,FALSE)</f>
        <v>913</v>
      </c>
      <c r="F9">
        <f>VLOOKUP(B9,[42]Sheet1!$A$1:$F$68,3,FALSE)</f>
        <v>19780</v>
      </c>
      <c r="G9">
        <f>VLOOKUP(B9,[43]Sheet1!$A$1:$F$68,3,FALSE)</f>
        <v>937</v>
      </c>
      <c r="H9">
        <f>VLOOKUP(B9,[44]Sheet1!$A$1:$C$68,3,FALSE)</f>
        <v>3652</v>
      </c>
    </row>
    <row r="10" spans="1:8">
      <c r="A10">
        <v>4021001712</v>
      </c>
      <c r="B10" t="str">
        <f t="shared" si="0"/>
        <v>1400000US04021001712</v>
      </c>
      <c r="C10" t="s">
        <v>4</v>
      </c>
      <c r="D10">
        <v>2020</v>
      </c>
      <c r="E10">
        <f>VLOOKUP(B10,[41]Sheet1!$A$1:$C$68,3,FALSE)</f>
        <v>1167</v>
      </c>
      <c r="F10">
        <f>VLOOKUP(B10,[42]Sheet1!$A$1:$F$68,3,FALSE)</f>
        <v>27380</v>
      </c>
      <c r="G10">
        <f>VLOOKUP(B10,[43]Sheet1!$A$1:$F$68,3,FALSE)</f>
        <v>1493</v>
      </c>
      <c r="H10">
        <f>VLOOKUP(B10,[44]Sheet1!$A$1:$C$68,3,FALSE)</f>
        <v>3695</v>
      </c>
    </row>
    <row r="11" spans="1:8">
      <c r="A11">
        <v>4021001715</v>
      </c>
      <c r="B11" t="str">
        <f t="shared" si="0"/>
        <v>1400000US04021001715</v>
      </c>
      <c r="C11" t="s">
        <v>4</v>
      </c>
      <c r="D11">
        <v>2020</v>
      </c>
      <c r="E11">
        <f>VLOOKUP(B11,[41]Sheet1!$A$1:$C$68,3,FALSE)</f>
        <v>1292</v>
      </c>
      <c r="F11">
        <f>VLOOKUP(B11,[42]Sheet1!$A$1:$F$68,3,FALSE)</f>
        <v>28958</v>
      </c>
      <c r="G11">
        <f>VLOOKUP(B11,[43]Sheet1!$A$1:$F$68,3,FALSE)</f>
        <v>1612</v>
      </c>
      <c r="H11">
        <f>VLOOKUP(B11,[44]Sheet1!$A$1:$C$68,3,FALSE)</f>
        <v>3850</v>
      </c>
    </row>
    <row r="12" spans="1:8">
      <c r="A12">
        <v>4021941401</v>
      </c>
      <c r="B12" t="str">
        <f t="shared" si="0"/>
        <v>1400000US04021941401</v>
      </c>
      <c r="C12" t="s">
        <v>4</v>
      </c>
      <c r="D12">
        <v>2020</v>
      </c>
      <c r="E12">
        <f>VLOOKUP(B12,[41]Sheet1!$A$1:$C$68,3,FALSE)</f>
        <v>1882</v>
      </c>
      <c r="F12">
        <f>VLOOKUP(B12,[42]Sheet1!$A$1:$F$68,3,FALSE)</f>
        <v>21008</v>
      </c>
      <c r="G12">
        <f>VLOOKUP(B12,[43]Sheet1!$A$1:$F$68,3,FALSE)</f>
        <v>2436</v>
      </c>
      <c r="H12">
        <f>VLOOKUP(B12,[44]Sheet1!$A$1:$C$68,3,FALSE)</f>
        <v>6196</v>
      </c>
    </row>
    <row r="13" spans="1:8">
      <c r="A13">
        <v>4021001717</v>
      </c>
      <c r="B13" t="str">
        <f t="shared" si="0"/>
        <v>1400000US04021001717</v>
      </c>
      <c r="C13" t="s">
        <v>4</v>
      </c>
      <c r="D13">
        <v>2020</v>
      </c>
      <c r="E13">
        <f>VLOOKUP(B13,[41]Sheet1!$A$1:$C$68,3,FALSE)</f>
        <v>887</v>
      </c>
      <c r="F13">
        <f>VLOOKUP(B13,[42]Sheet1!$A$1:$F$68,3,FALSE)</f>
        <v>42839</v>
      </c>
      <c r="G13">
        <f>VLOOKUP(B13,[43]Sheet1!$A$1:$F$68,3,FALSE)</f>
        <v>1124</v>
      </c>
      <c r="H13">
        <f>VLOOKUP(B13,[44]Sheet1!$A$1:$C$68,3,FALSE)</f>
        <v>1776</v>
      </c>
    </row>
    <row r="14" spans="1:8">
      <c r="A14">
        <v>4021001716</v>
      </c>
      <c r="B14" t="str">
        <f t="shared" si="0"/>
        <v>1400000US04021001716</v>
      </c>
      <c r="C14" t="s">
        <v>4</v>
      </c>
      <c r="D14">
        <v>2020</v>
      </c>
      <c r="E14">
        <f>VLOOKUP(B14,[41]Sheet1!$A$1:$C$68,3,FALSE)</f>
        <v>1294</v>
      </c>
      <c r="F14">
        <f>VLOOKUP(B14,[42]Sheet1!$A$1:$F$68,3,FALSE)</f>
        <v>31426</v>
      </c>
      <c r="G14">
        <f>VLOOKUP(B14,[43]Sheet1!$A$1:$F$68,3,FALSE)</f>
        <v>1615</v>
      </c>
      <c r="H14">
        <f>VLOOKUP(B14,[44]Sheet1!$A$1:$C$68,3,FALSE)</f>
        <v>4423</v>
      </c>
    </row>
    <row r="15" spans="1:8">
      <c r="A15">
        <v>4021001713</v>
      </c>
      <c r="B15" t="str">
        <f t="shared" si="0"/>
        <v>1400000US04021001713</v>
      </c>
      <c r="C15" t="s">
        <v>4</v>
      </c>
      <c r="D15">
        <v>2020</v>
      </c>
      <c r="E15">
        <f>VLOOKUP(B15,[41]Sheet1!$A$1:$C$68,3,FALSE)</f>
        <v>735</v>
      </c>
      <c r="F15">
        <f>VLOOKUP(B15,[42]Sheet1!$A$1:$F$68,3,FALSE)</f>
        <v>29956</v>
      </c>
      <c r="G15">
        <f>VLOOKUP(B15,[43]Sheet1!$A$1:$F$68,3,FALSE)</f>
        <v>779</v>
      </c>
      <c r="H15">
        <f>VLOOKUP(B15,[44]Sheet1!$A$1:$C$68,3,FALSE)</f>
        <v>2220</v>
      </c>
    </row>
    <row r="16" spans="1:8">
      <c r="A16">
        <v>4021001704</v>
      </c>
      <c r="B16" t="str">
        <f t="shared" si="0"/>
        <v>1400000US04021001704</v>
      </c>
      <c r="C16" t="s">
        <v>4</v>
      </c>
      <c r="D16">
        <v>2020</v>
      </c>
      <c r="E16">
        <f>VLOOKUP(B16,[41]Sheet1!$A$1:$C$68,3,FALSE)</f>
        <v>1887</v>
      </c>
      <c r="F16">
        <f>VLOOKUP(B16,[42]Sheet1!$A$1:$F$68,3,FALSE)</f>
        <v>26281</v>
      </c>
      <c r="G16">
        <f>VLOOKUP(B16,[43]Sheet1!$A$1:$F$68,3,FALSE)</f>
        <v>2094</v>
      </c>
      <c r="H16">
        <f>VLOOKUP(B16,[44]Sheet1!$A$1:$C$68,3,FALSE)</f>
        <v>6426</v>
      </c>
    </row>
    <row r="17" spans="1:8">
      <c r="A17">
        <v>4021001707</v>
      </c>
      <c r="B17" t="str">
        <f t="shared" si="0"/>
        <v>1400000US04021001707</v>
      </c>
      <c r="C17" t="s">
        <v>4</v>
      </c>
      <c r="D17">
        <v>2020</v>
      </c>
      <c r="E17">
        <f>VLOOKUP(B17,[41]Sheet1!$A$1:$C$68,3,FALSE)</f>
        <v>1621</v>
      </c>
      <c r="F17">
        <f>VLOOKUP(B17,[42]Sheet1!$A$1:$F$68,3,FALSE)</f>
        <v>24885</v>
      </c>
      <c r="G17">
        <f>VLOOKUP(B17,[43]Sheet1!$A$1:$F$68,3,FALSE)</f>
        <v>1873</v>
      </c>
      <c r="H17">
        <f>VLOOKUP(B17,[44]Sheet1!$A$1:$C$68,3,FALSE)</f>
        <v>6463</v>
      </c>
    </row>
    <row r="18" spans="1:8">
      <c r="A18">
        <v>4021001706</v>
      </c>
      <c r="B18" t="str">
        <f t="shared" si="0"/>
        <v>1400000US04021001706</v>
      </c>
      <c r="C18" t="s">
        <v>4</v>
      </c>
      <c r="D18">
        <v>2020</v>
      </c>
      <c r="E18">
        <f>VLOOKUP(B18,[41]Sheet1!$A$1:$C$68,3,FALSE)</f>
        <v>1447</v>
      </c>
      <c r="F18">
        <f>VLOOKUP(B18,[42]Sheet1!$A$1:$F$68,3,FALSE)</f>
        <v>30012</v>
      </c>
      <c r="G18">
        <f>VLOOKUP(B18,[43]Sheet1!$A$1:$F$68,3,FALSE)</f>
        <v>1827</v>
      </c>
      <c r="H18">
        <f>VLOOKUP(B18,[44]Sheet1!$A$1:$C$68,3,FALSE)</f>
        <v>4675</v>
      </c>
    </row>
    <row r="19" spans="1:8">
      <c r="A19">
        <v>4021000902</v>
      </c>
      <c r="B19" t="str">
        <f t="shared" si="0"/>
        <v>1400000US04021000902</v>
      </c>
      <c r="C19" t="s">
        <v>5</v>
      </c>
      <c r="D19">
        <v>2020</v>
      </c>
      <c r="E19">
        <f>VLOOKUP(B19,[41]Sheet1!$A$1:$C$68,3,FALSE)</f>
        <v>1043</v>
      </c>
      <c r="F19">
        <f>VLOOKUP(B19,[42]Sheet1!$A$1:$F$68,3,FALSE)</f>
        <v>26866</v>
      </c>
      <c r="G19">
        <f>VLOOKUP(B19,[43]Sheet1!$A$1:$F$68,3,FALSE)</f>
        <v>1208</v>
      </c>
      <c r="H19">
        <f>VLOOKUP(B19,[44]Sheet1!$A$1:$C$68,3,FALSE)</f>
        <v>2711</v>
      </c>
    </row>
    <row r="20" spans="1:8">
      <c r="A20">
        <v>4021001408</v>
      </c>
      <c r="B20" t="str">
        <f t="shared" si="0"/>
        <v>1400000US04021001408</v>
      </c>
      <c r="C20" t="s">
        <v>5</v>
      </c>
      <c r="D20">
        <v>2020</v>
      </c>
      <c r="E20">
        <f>VLOOKUP(B20,[41]Sheet1!$A$1:$C$68,3,FALSE)</f>
        <v>1124</v>
      </c>
      <c r="F20">
        <f>VLOOKUP(B20,[42]Sheet1!$A$1:$F$68,3,FALSE)</f>
        <v>41204</v>
      </c>
      <c r="G20">
        <f>VLOOKUP(B20,[43]Sheet1!$A$1:$F$68,3,FALSE)</f>
        <v>1587</v>
      </c>
      <c r="H20">
        <f>VLOOKUP(B20,[44]Sheet1!$A$1:$C$68,3,FALSE)</f>
        <v>2430</v>
      </c>
    </row>
    <row r="21" spans="1:8">
      <c r="A21">
        <v>4021001305</v>
      </c>
      <c r="B21" t="str">
        <f t="shared" si="0"/>
        <v>1400000US04021001305</v>
      </c>
      <c r="C21" t="s">
        <v>5</v>
      </c>
      <c r="D21">
        <v>2020</v>
      </c>
      <c r="E21">
        <f>VLOOKUP(B21,[41]Sheet1!$A$1:$C$68,3,FALSE)</f>
        <v>2145</v>
      </c>
      <c r="F21">
        <f>VLOOKUP(B21,[42]Sheet1!$A$1:$F$68,3,FALSE)</f>
        <v>21889</v>
      </c>
      <c r="G21">
        <f>VLOOKUP(B21,[43]Sheet1!$A$1:$F$68,3,FALSE)</f>
        <v>2461</v>
      </c>
      <c r="H21">
        <f>VLOOKUP(B21,[44]Sheet1!$A$1:$C$68,3,FALSE)</f>
        <v>7126</v>
      </c>
    </row>
    <row r="22" spans="1:8">
      <c r="A22">
        <v>4021001306</v>
      </c>
      <c r="B22" t="str">
        <f t="shared" si="0"/>
        <v>1400000US04021001306</v>
      </c>
      <c r="C22" t="s">
        <v>5</v>
      </c>
      <c r="D22">
        <v>2020</v>
      </c>
      <c r="E22">
        <f>VLOOKUP(B22,[41]Sheet1!$A$1:$C$68,3,FALSE)</f>
        <v>2057</v>
      </c>
      <c r="F22">
        <f>VLOOKUP(B22,[42]Sheet1!$A$1:$F$68,3,FALSE)</f>
        <v>23364</v>
      </c>
      <c r="G22">
        <f>VLOOKUP(B22,[43]Sheet1!$A$1:$F$68,3,FALSE)</f>
        <v>2338</v>
      </c>
      <c r="H22">
        <f>VLOOKUP(B22,[44]Sheet1!$A$1:$C$68,3,FALSE)</f>
        <v>5987</v>
      </c>
    </row>
    <row r="23" spans="1:8">
      <c r="A23">
        <v>4021001405</v>
      </c>
      <c r="B23" t="str">
        <f t="shared" si="0"/>
        <v>1400000US04021001405</v>
      </c>
      <c r="C23" t="s">
        <v>5</v>
      </c>
      <c r="D23">
        <v>2020</v>
      </c>
      <c r="E23">
        <f>VLOOKUP(B23,[41]Sheet1!$A$1:$C$68,3,FALSE)</f>
        <v>1806</v>
      </c>
      <c r="F23">
        <f>VLOOKUP(B23,[42]Sheet1!$A$1:$F$68,3,FALSE)</f>
        <v>29244</v>
      </c>
      <c r="G23">
        <f>VLOOKUP(B23,[43]Sheet1!$A$1:$F$68,3,FALSE)</f>
        <v>2349</v>
      </c>
      <c r="H23">
        <f>VLOOKUP(B23,[44]Sheet1!$A$1:$C$68,3,FALSE)</f>
        <v>4728</v>
      </c>
    </row>
    <row r="24" spans="1:8">
      <c r="A24">
        <v>4021001406</v>
      </c>
      <c r="B24" t="str">
        <f t="shared" si="0"/>
        <v>1400000US04021001406</v>
      </c>
      <c r="C24" t="s">
        <v>5</v>
      </c>
      <c r="D24">
        <v>2020</v>
      </c>
      <c r="E24">
        <f>VLOOKUP(B24,[41]Sheet1!$A$1:$C$68,3,FALSE)</f>
        <v>1834</v>
      </c>
      <c r="F24">
        <f>VLOOKUP(B24,[42]Sheet1!$A$1:$F$68,3,FALSE)</f>
        <v>74407</v>
      </c>
      <c r="G24">
        <f>VLOOKUP(B24,[43]Sheet1!$A$1:$F$68,3,FALSE)</f>
        <v>2044</v>
      </c>
      <c r="H24">
        <f>VLOOKUP(B24,[44]Sheet1!$A$1:$C$68,3,FALSE)</f>
        <v>5558</v>
      </c>
    </row>
    <row r="25" spans="1:8">
      <c r="A25">
        <v>4021001403</v>
      </c>
      <c r="B25" t="str">
        <f t="shared" si="0"/>
        <v>1400000US04021001403</v>
      </c>
      <c r="C25" t="s">
        <v>5</v>
      </c>
      <c r="D25">
        <v>2020</v>
      </c>
      <c r="E25">
        <f>VLOOKUP(B25,[41]Sheet1!$A$1:$C$68,3,FALSE)</f>
        <v>1857</v>
      </c>
      <c r="F25">
        <f>VLOOKUP(B25,[42]Sheet1!$A$1:$F$68,3,FALSE)</f>
        <v>22654</v>
      </c>
      <c r="G25">
        <f>VLOOKUP(B25,[43]Sheet1!$A$1:$F$68,3,FALSE)</f>
        <v>2000</v>
      </c>
      <c r="H25">
        <f>VLOOKUP(B25,[44]Sheet1!$A$1:$C$68,3,FALSE)</f>
        <v>5999</v>
      </c>
    </row>
    <row r="26" spans="1:8">
      <c r="A26">
        <v>4021001407</v>
      </c>
      <c r="B26" t="str">
        <f t="shared" si="0"/>
        <v>1400000US04021001407</v>
      </c>
      <c r="C26" t="s">
        <v>5</v>
      </c>
      <c r="D26">
        <v>2020</v>
      </c>
      <c r="E26">
        <f>VLOOKUP(B26,[41]Sheet1!$A$1:$C$68,3,FALSE)</f>
        <v>811</v>
      </c>
      <c r="F26">
        <f>VLOOKUP(B26,[42]Sheet1!$A$1:$F$68,3,FALSE)</f>
        <v>19685</v>
      </c>
      <c r="G26">
        <f>VLOOKUP(B26,[43]Sheet1!$A$1:$F$68,3,FALSE)</f>
        <v>1230</v>
      </c>
      <c r="H26">
        <f>VLOOKUP(B26,[44]Sheet1!$A$1:$C$68,3,FALSE)</f>
        <v>2354</v>
      </c>
    </row>
    <row r="27" spans="1:8">
      <c r="A27">
        <v>4021001404</v>
      </c>
      <c r="B27" t="str">
        <f t="shared" si="0"/>
        <v>1400000US04021001404</v>
      </c>
      <c r="C27" t="s">
        <v>5</v>
      </c>
      <c r="D27">
        <v>2020</v>
      </c>
      <c r="E27">
        <f>VLOOKUP(B27,[41]Sheet1!$A$1:$C$68,3,FALSE)</f>
        <v>1178</v>
      </c>
      <c r="F27">
        <f>VLOOKUP(B27,[42]Sheet1!$A$1:$F$68,3,FALSE)</f>
        <v>29011</v>
      </c>
      <c r="G27">
        <f>VLOOKUP(B27,[43]Sheet1!$A$1:$F$68,3,FALSE)</f>
        <v>1243</v>
      </c>
      <c r="H27">
        <f>VLOOKUP(B27,[44]Sheet1!$A$1:$C$68,3,FALSE)</f>
        <v>3829</v>
      </c>
    </row>
    <row r="28" spans="1:8">
      <c r="A28">
        <v>4021001500</v>
      </c>
      <c r="B28" t="str">
        <f t="shared" si="0"/>
        <v>1400000US04021001500</v>
      </c>
      <c r="C28" t="s">
        <v>5</v>
      </c>
      <c r="D28">
        <v>2020</v>
      </c>
      <c r="E28">
        <f>VLOOKUP(B28,[41]Sheet1!$A$1:$C$68,3,FALSE)</f>
        <v>1162</v>
      </c>
      <c r="F28">
        <f>VLOOKUP(B28,[42]Sheet1!$A$1:$F$68,3,FALSE)</f>
        <v>24959</v>
      </c>
      <c r="G28">
        <f>VLOOKUP(B28,[43]Sheet1!$A$1:$F$68,3,FALSE)</f>
        <v>1490</v>
      </c>
      <c r="H28">
        <f>VLOOKUP(B28,[44]Sheet1!$A$1:$C$68,3,FALSE)</f>
        <v>4100</v>
      </c>
    </row>
    <row r="29" spans="1:8">
      <c r="A29">
        <v>4021002107</v>
      </c>
      <c r="B29" t="str">
        <f t="shared" si="0"/>
        <v>1400000US04021002107</v>
      </c>
      <c r="C29" t="s">
        <v>5</v>
      </c>
      <c r="D29">
        <v>2020</v>
      </c>
      <c r="E29">
        <f>VLOOKUP(B29,[41]Sheet1!$A$1:$C$68,3,FALSE)</f>
        <v>1565</v>
      </c>
      <c r="F29">
        <f>VLOOKUP(B29,[42]Sheet1!$A$1:$F$68,3,FALSE)</f>
        <v>24618</v>
      </c>
      <c r="G29">
        <f>VLOOKUP(B29,[43]Sheet1!$A$1:$F$68,3,FALSE)</f>
        <v>1744</v>
      </c>
      <c r="H29">
        <f>VLOOKUP(B29,[44]Sheet1!$A$1:$C$68,3,FALSE)</f>
        <v>5126</v>
      </c>
    </row>
    <row r="30" spans="1:8">
      <c r="A30">
        <v>4021002005</v>
      </c>
      <c r="B30" t="str">
        <f t="shared" si="0"/>
        <v>1400000US04021002005</v>
      </c>
      <c r="C30" t="s">
        <v>5</v>
      </c>
      <c r="D30">
        <v>2020</v>
      </c>
      <c r="E30">
        <f>VLOOKUP(B30,[41]Sheet1!$A$1:$C$68,3,FALSE)</f>
        <v>158</v>
      </c>
      <c r="F30">
        <f>VLOOKUP(B30,[42]Sheet1!$A$1:$F$68,3,FALSE)</f>
        <v>2855</v>
      </c>
      <c r="G30">
        <f>VLOOKUP(B30,[43]Sheet1!$A$1:$F$68,3,FALSE)</f>
        <v>174</v>
      </c>
      <c r="H30">
        <f>VLOOKUP(B30,[44]Sheet1!$A$1:$C$68,3,FALSE)</f>
        <v>9031</v>
      </c>
    </row>
    <row r="31" spans="1:8">
      <c r="A31">
        <v>4021001309</v>
      </c>
      <c r="B31" t="str">
        <f t="shared" si="0"/>
        <v>1400000US04021001309</v>
      </c>
      <c r="C31" t="s">
        <v>5</v>
      </c>
      <c r="D31">
        <v>2020</v>
      </c>
      <c r="E31">
        <f>VLOOKUP(B31,[41]Sheet1!$A$1:$C$68,3,FALSE)</f>
        <v>1928</v>
      </c>
      <c r="F31">
        <f>VLOOKUP(B31,[42]Sheet1!$A$1:$F$68,3,FALSE)</f>
        <v>25711</v>
      </c>
      <c r="G31">
        <f>VLOOKUP(B31,[43]Sheet1!$A$1:$F$68,3,FALSE)</f>
        <v>2135</v>
      </c>
      <c r="H31">
        <f>VLOOKUP(B31,[44]Sheet1!$A$1:$C$68,3,FALSE)</f>
        <v>6187</v>
      </c>
    </row>
    <row r="32" spans="1:8">
      <c r="A32">
        <v>4021001307</v>
      </c>
      <c r="B32" t="str">
        <f t="shared" si="0"/>
        <v>1400000US04021001307</v>
      </c>
      <c r="C32" t="s">
        <v>5</v>
      </c>
      <c r="D32">
        <v>2020</v>
      </c>
      <c r="E32">
        <f>VLOOKUP(B32,[41]Sheet1!$A$1:$C$68,3,FALSE)</f>
        <v>1834</v>
      </c>
      <c r="F32">
        <f>VLOOKUP(B32,[42]Sheet1!$A$1:$F$68,3,FALSE)</f>
        <v>27595</v>
      </c>
      <c r="G32">
        <f>VLOOKUP(B32,[43]Sheet1!$A$1:$F$68,3,FALSE)</f>
        <v>2433</v>
      </c>
      <c r="H32">
        <f>VLOOKUP(B32,[44]Sheet1!$A$1:$C$68,3,FALSE)</f>
        <v>4565</v>
      </c>
    </row>
    <row r="33" spans="1:8">
      <c r="A33">
        <v>4021000804</v>
      </c>
      <c r="B33" t="str">
        <f t="shared" si="0"/>
        <v>1400000US04021000804</v>
      </c>
      <c r="C33" t="s">
        <v>5</v>
      </c>
      <c r="D33">
        <v>2020</v>
      </c>
      <c r="E33">
        <f>VLOOKUP(B33,[41]Sheet1!$A$1:$C$68,3,FALSE)</f>
        <v>933</v>
      </c>
      <c r="F33">
        <f>VLOOKUP(B33,[42]Sheet1!$A$1:$F$68,3,FALSE)</f>
        <v>18142</v>
      </c>
      <c r="G33">
        <f>VLOOKUP(B33,[43]Sheet1!$A$1:$F$68,3,FALSE)</f>
        <v>1961</v>
      </c>
      <c r="H33">
        <f>VLOOKUP(B33,[44]Sheet1!$A$1:$C$68,3,FALSE)</f>
        <v>2120</v>
      </c>
    </row>
    <row r="34" spans="1:8">
      <c r="A34">
        <v>4021001310</v>
      </c>
      <c r="B34" t="str">
        <f t="shared" si="0"/>
        <v>1400000US04021001310</v>
      </c>
      <c r="C34" t="s">
        <v>5</v>
      </c>
      <c r="D34">
        <v>2020</v>
      </c>
      <c r="E34">
        <f>VLOOKUP(B34,[41]Sheet1!$A$1:$C$68,3,FALSE)</f>
        <v>1277</v>
      </c>
      <c r="F34">
        <f>VLOOKUP(B34,[42]Sheet1!$A$1:$F$68,3,FALSE)</f>
        <v>27550</v>
      </c>
      <c r="G34">
        <f>VLOOKUP(B34,[43]Sheet1!$A$1:$F$68,3,FALSE)</f>
        <v>1584</v>
      </c>
      <c r="H34">
        <f>VLOOKUP(B34,[44]Sheet1!$A$1:$C$68,3,FALSE)</f>
        <v>4567</v>
      </c>
    </row>
    <row r="35" spans="1:8">
      <c r="A35">
        <v>4021000903</v>
      </c>
      <c r="B35" t="str">
        <f t="shared" si="0"/>
        <v>1400000US04021000903</v>
      </c>
      <c r="C35" t="s">
        <v>5</v>
      </c>
      <c r="D35">
        <v>2020</v>
      </c>
      <c r="E35">
        <f>VLOOKUP(B35,[41]Sheet1!$A$1:$C$68,3,FALSE)</f>
        <v>0</v>
      </c>
      <c r="F35">
        <f>VLOOKUP(B35,[42]Sheet1!$A$1:$F$68,3,FALSE)</f>
        <v>3571</v>
      </c>
      <c r="G35">
        <f>VLOOKUP(B35,[43]Sheet1!$A$1:$F$68,3,FALSE)</f>
        <v>0</v>
      </c>
      <c r="H35">
        <f>VLOOKUP(B35,[44]Sheet1!$A$1:$C$68,3,FALSE)</f>
        <v>5212</v>
      </c>
    </row>
    <row r="36" spans="1:8">
      <c r="A36">
        <v>4021002004</v>
      </c>
      <c r="B36" t="str">
        <f t="shared" si="0"/>
        <v>1400000US04021002004</v>
      </c>
      <c r="C36" t="s">
        <v>5</v>
      </c>
      <c r="D36">
        <v>2020</v>
      </c>
      <c r="E36">
        <f>VLOOKUP(B36,[41]Sheet1!$A$1:$C$68,3,FALSE)</f>
        <v>1234</v>
      </c>
      <c r="F36">
        <f>VLOOKUP(B36,[42]Sheet1!$A$1:$F$68,3,FALSE)</f>
        <v>17128</v>
      </c>
      <c r="G36">
        <f>VLOOKUP(B36,[43]Sheet1!$A$1:$F$68,3,FALSE)</f>
        <v>1396</v>
      </c>
      <c r="H36">
        <f>VLOOKUP(B36,[44]Sheet1!$A$1:$C$68,3,FALSE)</f>
        <v>4200</v>
      </c>
    </row>
    <row r="37" spans="1:8">
      <c r="A37">
        <v>4021002106</v>
      </c>
      <c r="B37" t="str">
        <f t="shared" si="0"/>
        <v>1400000US04021002106</v>
      </c>
      <c r="C37" t="s">
        <v>5</v>
      </c>
      <c r="D37">
        <v>2020</v>
      </c>
      <c r="E37">
        <f>VLOOKUP(B37,[41]Sheet1!$A$1:$C$68,3,FALSE)</f>
        <v>641</v>
      </c>
      <c r="F37">
        <f>VLOOKUP(B37,[42]Sheet1!$A$1:$F$68,3,FALSE)</f>
        <v>16848</v>
      </c>
      <c r="G37">
        <f>VLOOKUP(B37,[43]Sheet1!$A$1:$F$68,3,FALSE)</f>
        <v>725</v>
      </c>
      <c r="H37">
        <f>VLOOKUP(B37,[44]Sheet1!$A$1:$C$68,3,FALSE)</f>
        <v>2037</v>
      </c>
    </row>
    <row r="38" spans="1:8">
      <c r="A38">
        <v>4021000806</v>
      </c>
      <c r="B38" t="str">
        <f t="shared" si="0"/>
        <v>1400000US04021000806</v>
      </c>
      <c r="C38" t="s">
        <v>5</v>
      </c>
      <c r="D38">
        <v>2020</v>
      </c>
      <c r="E38">
        <f>VLOOKUP(B38,[41]Sheet1!$A$1:$C$68,3,FALSE)</f>
        <v>1856</v>
      </c>
      <c r="F38">
        <f>VLOOKUP(B38,[42]Sheet1!$A$1:$F$68,3,FALSE)</f>
        <v>24843</v>
      </c>
      <c r="G38">
        <f>VLOOKUP(B38,[43]Sheet1!$A$1:$F$68,3,FALSE)</f>
        <v>2194</v>
      </c>
      <c r="H38">
        <f>VLOOKUP(B38,[44]Sheet1!$A$1:$C$68,3,FALSE)</f>
        <v>6851</v>
      </c>
    </row>
    <row r="39" spans="1:8">
      <c r="A39">
        <v>4021000807</v>
      </c>
      <c r="B39" t="str">
        <f t="shared" si="0"/>
        <v>1400000US04021000807</v>
      </c>
      <c r="C39" t="s">
        <v>5</v>
      </c>
      <c r="D39">
        <v>2020</v>
      </c>
      <c r="E39">
        <f>VLOOKUP(B39,[41]Sheet1!$A$1:$C$68,3,FALSE)</f>
        <v>71</v>
      </c>
      <c r="F39">
        <f>VLOOKUP(B39,[42]Sheet1!$A$1:$F$68,3,FALSE)</f>
        <v>1949</v>
      </c>
      <c r="G39">
        <f>VLOOKUP(B39,[43]Sheet1!$A$1:$F$68,3,FALSE)</f>
        <v>71</v>
      </c>
      <c r="H39">
        <f>VLOOKUP(B39,[44]Sheet1!$A$1:$C$68,3,FALSE)</f>
        <v>4089</v>
      </c>
    </row>
    <row r="40" spans="1:8">
      <c r="A40">
        <v>4021000808</v>
      </c>
      <c r="B40" t="str">
        <f t="shared" si="0"/>
        <v>1400000US04021000808</v>
      </c>
      <c r="C40" t="s">
        <v>5</v>
      </c>
      <c r="D40">
        <v>2020</v>
      </c>
      <c r="E40">
        <f>VLOOKUP(B40,[41]Sheet1!$A$1:$C$68,3,FALSE)</f>
        <v>249</v>
      </c>
      <c r="F40">
        <f>VLOOKUP(B40,[42]Sheet1!$A$1:$F$68,3,FALSE)</f>
        <v>3269</v>
      </c>
      <c r="G40">
        <f>VLOOKUP(B40,[43]Sheet1!$A$1:$F$68,3,FALSE)</f>
        <v>294</v>
      </c>
      <c r="H40">
        <f>VLOOKUP(B40,[44]Sheet1!$A$1:$C$68,3,FALSE)</f>
        <v>6807</v>
      </c>
    </row>
    <row r="41" spans="1:8">
      <c r="A41">
        <v>4021000904</v>
      </c>
      <c r="B41" t="str">
        <f t="shared" si="0"/>
        <v>1400000US04021000904</v>
      </c>
      <c r="C41" t="s">
        <v>5</v>
      </c>
      <c r="D41">
        <v>2020</v>
      </c>
      <c r="E41">
        <f>VLOOKUP(B41,[41]Sheet1!$A$1:$C$68,3,FALSE)</f>
        <v>415</v>
      </c>
      <c r="F41">
        <f>VLOOKUP(B41,[42]Sheet1!$A$1:$F$68,3,FALSE)</f>
        <v>19387</v>
      </c>
      <c r="G41">
        <f>VLOOKUP(B41,[43]Sheet1!$A$1:$F$68,3,FALSE)</f>
        <v>500</v>
      </c>
      <c r="H41">
        <f>VLOOKUP(B41,[44]Sheet1!$A$1:$C$68,3,FALSE)</f>
        <v>1220</v>
      </c>
    </row>
    <row r="42" spans="1:8">
      <c r="A42">
        <v>4021001308</v>
      </c>
      <c r="B42" t="str">
        <f t="shared" si="0"/>
        <v>1400000US04021001308</v>
      </c>
      <c r="C42" t="s">
        <v>5</v>
      </c>
      <c r="D42">
        <v>2020</v>
      </c>
      <c r="E42">
        <f>VLOOKUP(B42,[41]Sheet1!$A$1:$C$68,3,FALSE)</f>
        <v>735</v>
      </c>
      <c r="F42">
        <f>VLOOKUP(B42,[42]Sheet1!$A$1:$F$68,3,FALSE)</f>
        <v>16985</v>
      </c>
      <c r="G42">
        <f>VLOOKUP(B42,[43]Sheet1!$A$1:$F$68,3,FALSE)</f>
        <v>827</v>
      </c>
      <c r="H42">
        <f>VLOOKUP(B42,[44]Sheet1!$A$1:$C$68,3,FALSE)</f>
        <v>2437</v>
      </c>
    </row>
    <row r="43" spans="1:8">
      <c r="A43">
        <v>4021002105</v>
      </c>
      <c r="B43" t="str">
        <f t="shared" si="0"/>
        <v>1400000US04021002105</v>
      </c>
      <c r="C43" t="s">
        <v>5</v>
      </c>
      <c r="D43">
        <v>2020</v>
      </c>
      <c r="E43">
        <f>VLOOKUP(B43,[41]Sheet1!$A$1:$C$68,3,FALSE)</f>
        <v>2277</v>
      </c>
      <c r="F43">
        <f>VLOOKUP(B43,[42]Sheet1!$A$1:$F$68,3,FALSE)</f>
        <v>22972</v>
      </c>
      <c r="G43">
        <f>VLOOKUP(B43,[43]Sheet1!$A$1:$F$68,3,FALSE)</f>
        <v>2701</v>
      </c>
      <c r="H43">
        <f>VLOOKUP(B43,[44]Sheet1!$A$1:$C$68,3,FALSE)</f>
        <v>6062</v>
      </c>
    </row>
    <row r="44" spans="1:8">
      <c r="A44">
        <v>4021002104</v>
      </c>
      <c r="B44" t="str">
        <f t="shared" si="0"/>
        <v>1400000US04021002104</v>
      </c>
      <c r="C44" t="s">
        <v>5</v>
      </c>
      <c r="D44">
        <v>2020</v>
      </c>
      <c r="E44">
        <f>VLOOKUP(B44,[41]Sheet1!$A$1:$C$68,3,FALSE)</f>
        <v>1775</v>
      </c>
      <c r="F44">
        <f>VLOOKUP(B44,[42]Sheet1!$A$1:$F$68,3,FALSE)</f>
        <v>29596</v>
      </c>
      <c r="G44">
        <f>VLOOKUP(B44,[43]Sheet1!$A$1:$F$68,3,FALSE)</f>
        <v>2186</v>
      </c>
      <c r="H44">
        <f>VLOOKUP(B44,[44]Sheet1!$A$1:$C$68,3,FALSE)</f>
        <v>3573</v>
      </c>
    </row>
    <row r="45" spans="1:8">
      <c r="A45">
        <v>4021002001</v>
      </c>
      <c r="B45" t="str">
        <f t="shared" si="0"/>
        <v>1400000US04021002001</v>
      </c>
      <c r="C45" t="s">
        <v>5</v>
      </c>
      <c r="D45">
        <v>2020</v>
      </c>
      <c r="E45">
        <f>VLOOKUP(B45,[41]Sheet1!$A$1:$C$68,3,FALSE)</f>
        <v>1819</v>
      </c>
      <c r="F45">
        <f>VLOOKUP(B45,[42]Sheet1!$A$1:$F$68,3,FALSE)</f>
        <v>25906</v>
      </c>
      <c r="G45">
        <f>VLOOKUP(B45,[43]Sheet1!$A$1:$F$68,3,FALSE)</f>
        <v>2212</v>
      </c>
      <c r="H45">
        <f>VLOOKUP(B45,[44]Sheet1!$A$1:$C$68,3,FALSE)</f>
        <v>4798</v>
      </c>
    </row>
    <row r="46" spans="1:8">
      <c r="A46">
        <v>4021001303</v>
      </c>
      <c r="B46" t="str">
        <f t="shared" si="0"/>
        <v>1400000US04021001303</v>
      </c>
      <c r="C46" t="s">
        <v>5</v>
      </c>
      <c r="D46">
        <v>2020</v>
      </c>
      <c r="E46">
        <f>VLOOKUP(B46,[41]Sheet1!$A$1:$C$68,3,FALSE)</f>
        <v>619</v>
      </c>
      <c r="F46">
        <f>VLOOKUP(B46,[42]Sheet1!$A$1:$F$68,3,FALSE)</f>
        <v>38384</v>
      </c>
      <c r="G46">
        <f>VLOOKUP(B46,[43]Sheet1!$A$1:$F$68,3,FALSE)</f>
        <v>652</v>
      </c>
      <c r="H46">
        <f>VLOOKUP(B46,[44]Sheet1!$A$1:$C$68,3,FALSE)</f>
        <v>1659</v>
      </c>
    </row>
    <row r="47" spans="1:8">
      <c r="A47">
        <v>4021001100</v>
      </c>
      <c r="B47" t="str">
        <f t="shared" si="0"/>
        <v>1400000US04021001100</v>
      </c>
      <c r="C47" t="s">
        <v>5</v>
      </c>
      <c r="D47">
        <v>2020</v>
      </c>
      <c r="E47">
        <f>VLOOKUP(B47,[41]Sheet1!$A$1:$C$68,3,FALSE)</f>
        <v>2312</v>
      </c>
      <c r="F47">
        <f>VLOOKUP(B47,[42]Sheet1!$A$1:$F$68,3,FALSE)</f>
        <v>26930</v>
      </c>
      <c r="G47">
        <f>VLOOKUP(B47,[43]Sheet1!$A$1:$F$68,3,FALSE)</f>
        <v>2538</v>
      </c>
      <c r="H47">
        <f>VLOOKUP(B47,[44]Sheet1!$A$1:$C$68,3,FALSE)</f>
        <v>8745</v>
      </c>
    </row>
    <row r="48" spans="1:8">
      <c r="A48">
        <v>4021001200</v>
      </c>
      <c r="B48" t="str">
        <f t="shared" si="0"/>
        <v>1400000US04021001200</v>
      </c>
      <c r="C48" t="s">
        <v>5</v>
      </c>
      <c r="D48">
        <v>2020</v>
      </c>
      <c r="E48">
        <f>VLOOKUP(B48,[41]Sheet1!$A$1:$C$68,3,FALSE)</f>
        <v>1622</v>
      </c>
      <c r="F48">
        <f>VLOOKUP(B48,[42]Sheet1!$A$1:$F$68,3,FALSE)</f>
        <v>23795</v>
      </c>
      <c r="G48">
        <f>VLOOKUP(B48,[43]Sheet1!$A$1:$F$68,3,FALSE)</f>
        <v>2110</v>
      </c>
      <c r="H48">
        <f>VLOOKUP(B48,[44]Sheet1!$A$1:$C$68,3,FALSE)</f>
        <v>5548</v>
      </c>
    </row>
    <row r="49" spans="1:8">
      <c r="A49">
        <v>4021001900</v>
      </c>
      <c r="B49" t="str">
        <f t="shared" si="0"/>
        <v>1400000US04021001900</v>
      </c>
      <c r="C49" t="s">
        <v>5</v>
      </c>
      <c r="D49">
        <v>2020</v>
      </c>
      <c r="E49">
        <f>VLOOKUP(B49,[41]Sheet1!$A$1:$C$68,3,FALSE)</f>
        <v>869</v>
      </c>
      <c r="F49">
        <f>VLOOKUP(B49,[42]Sheet1!$A$1:$F$68,3,FALSE)</f>
        <v>17002</v>
      </c>
      <c r="G49">
        <f>VLOOKUP(B49,[43]Sheet1!$A$1:$F$68,3,FALSE)</f>
        <v>1063</v>
      </c>
      <c r="H49">
        <f>VLOOKUP(B49,[44]Sheet1!$A$1:$C$68,3,FALSE)</f>
        <v>2674</v>
      </c>
    </row>
    <row r="50" spans="1:8">
      <c r="A50">
        <v>4021001000</v>
      </c>
      <c r="B50" t="str">
        <f t="shared" si="0"/>
        <v>1400000US04021001000</v>
      </c>
      <c r="C50" t="s">
        <v>5</v>
      </c>
      <c r="D50">
        <v>2020</v>
      </c>
      <c r="E50">
        <f>VLOOKUP(B50,[41]Sheet1!$A$1:$C$68,3,FALSE)</f>
        <v>1254</v>
      </c>
      <c r="F50">
        <f>VLOOKUP(B50,[42]Sheet1!$A$1:$F$68,3,FALSE)</f>
        <v>14743</v>
      </c>
      <c r="G50">
        <f>VLOOKUP(B50,[43]Sheet1!$A$1:$F$68,3,FALSE)</f>
        <v>1503</v>
      </c>
      <c r="H50">
        <f>VLOOKUP(B50,[44]Sheet1!$A$1:$C$68,3,FALSE)</f>
        <v>4268</v>
      </c>
    </row>
    <row r="51" spans="1:8">
      <c r="A51">
        <v>4019004404</v>
      </c>
      <c r="B51" t="str">
        <f t="shared" si="0"/>
        <v>1400000US04019004404</v>
      </c>
      <c r="C51" t="s">
        <v>6</v>
      </c>
      <c r="D51">
        <v>2020</v>
      </c>
      <c r="E51">
        <f>VLOOKUP(B51,[41]Sheet1!$A$1:$C$68,3,FALSE)</f>
        <v>2067</v>
      </c>
      <c r="F51">
        <f>VLOOKUP(B51,[42]Sheet1!$A$1:$F$68,3,FALSE)</f>
        <v>32059</v>
      </c>
      <c r="G51">
        <f>VLOOKUP(B51,[43]Sheet1!$A$1:$F$68,3,FALSE)</f>
        <v>2866</v>
      </c>
      <c r="H51">
        <f>VLOOKUP(B51,[44]Sheet1!$A$1:$C$68,3,FALSE)</f>
        <v>3675</v>
      </c>
    </row>
    <row r="52" spans="1:8">
      <c r="A52">
        <v>4019004320</v>
      </c>
      <c r="B52" t="str">
        <f t="shared" si="0"/>
        <v>1400000US04019004320</v>
      </c>
      <c r="C52" t="s">
        <v>6</v>
      </c>
      <c r="D52">
        <v>2020</v>
      </c>
      <c r="E52">
        <f>VLOOKUP(B52,[41]Sheet1!$A$1:$C$68,3,FALSE)</f>
        <v>1045</v>
      </c>
      <c r="F52">
        <f>VLOOKUP(B52,[42]Sheet1!$A$1:$F$68,3,FALSE)</f>
        <v>12300</v>
      </c>
      <c r="G52">
        <f>VLOOKUP(B52,[43]Sheet1!$A$1:$F$68,3,FALSE)</f>
        <v>1240</v>
      </c>
      <c r="H52">
        <f>VLOOKUP(B52,[44]Sheet1!$A$1:$C$68,3,FALSE)</f>
        <v>3720</v>
      </c>
    </row>
    <row r="53" spans="1:8">
      <c r="A53">
        <v>4019004316</v>
      </c>
      <c r="B53" t="str">
        <f t="shared" si="0"/>
        <v>1400000US04019004316</v>
      </c>
      <c r="C53" t="s">
        <v>6</v>
      </c>
      <c r="D53">
        <v>2020</v>
      </c>
      <c r="E53">
        <f>VLOOKUP(B53,[41]Sheet1!$A$1:$C$68,3,FALSE)</f>
        <v>1214</v>
      </c>
      <c r="F53">
        <f>VLOOKUP(B53,[42]Sheet1!$A$1:$F$68,3,FALSE)</f>
        <v>20943</v>
      </c>
      <c r="G53">
        <f>VLOOKUP(B53,[43]Sheet1!$A$1:$F$68,3,FALSE)</f>
        <v>1488</v>
      </c>
      <c r="H53">
        <f>VLOOKUP(B53,[44]Sheet1!$A$1:$C$68,3,FALSE)</f>
        <v>3138</v>
      </c>
    </row>
    <row r="54" spans="1:8">
      <c r="A54">
        <v>4019004313</v>
      </c>
      <c r="B54" t="str">
        <f t="shared" si="0"/>
        <v>1400000US04019004313</v>
      </c>
      <c r="C54" t="s">
        <v>6</v>
      </c>
      <c r="D54">
        <v>2020</v>
      </c>
      <c r="E54">
        <f>VLOOKUP(B54,[41]Sheet1!$A$1:$C$68,3,FALSE)</f>
        <v>1783</v>
      </c>
      <c r="F54">
        <f>VLOOKUP(B54,[42]Sheet1!$A$1:$F$68,3,FALSE)</f>
        <v>23231</v>
      </c>
      <c r="G54">
        <f>VLOOKUP(B54,[43]Sheet1!$A$1:$F$68,3,FALSE)</f>
        <v>2117</v>
      </c>
      <c r="H54">
        <f>VLOOKUP(B54,[44]Sheet1!$A$1:$C$68,3,FALSE)</f>
        <v>4404</v>
      </c>
    </row>
    <row r="55" spans="1:8">
      <c r="A55">
        <v>4019004419</v>
      </c>
      <c r="B55" t="str">
        <f t="shared" si="0"/>
        <v>1400000US04019004419</v>
      </c>
      <c r="C55" t="s">
        <v>6</v>
      </c>
      <c r="D55">
        <v>2020</v>
      </c>
      <c r="E55">
        <f>VLOOKUP(B55,[41]Sheet1!$A$1:$C$68,3,FALSE)</f>
        <v>2446</v>
      </c>
      <c r="F55">
        <f>VLOOKUP(B55,[42]Sheet1!$A$1:$F$68,3,FALSE)</f>
        <v>20470</v>
      </c>
      <c r="G55">
        <f>VLOOKUP(B55,[43]Sheet1!$A$1:$F$68,3,FALSE)</f>
        <v>2670</v>
      </c>
      <c r="H55">
        <f>VLOOKUP(B55,[44]Sheet1!$A$1:$C$68,3,FALSE)</f>
        <v>6519</v>
      </c>
    </row>
    <row r="56" spans="1:8">
      <c r="A56">
        <v>4019004430</v>
      </c>
      <c r="B56" t="str">
        <f t="shared" si="0"/>
        <v>1400000US04019004430</v>
      </c>
      <c r="C56" t="s">
        <v>6</v>
      </c>
      <c r="D56">
        <v>2020</v>
      </c>
      <c r="E56">
        <f>VLOOKUP(B56,[41]Sheet1!$A$1:$C$68,3,FALSE)</f>
        <v>854</v>
      </c>
      <c r="F56">
        <f>VLOOKUP(B56,[42]Sheet1!$A$1:$F$68,3,FALSE)</f>
        <v>18252</v>
      </c>
      <c r="G56">
        <f>VLOOKUP(B56,[43]Sheet1!$A$1:$F$68,3,FALSE)</f>
        <v>879</v>
      </c>
      <c r="H56">
        <f>VLOOKUP(B56,[44]Sheet1!$A$1:$C$68,3,FALSE)</f>
        <v>3559</v>
      </c>
    </row>
    <row r="57" spans="1:8">
      <c r="A57">
        <v>4019004424</v>
      </c>
      <c r="B57" t="str">
        <f t="shared" si="0"/>
        <v>1400000US04019004424</v>
      </c>
      <c r="C57" t="s">
        <v>6</v>
      </c>
      <c r="D57">
        <v>2020</v>
      </c>
      <c r="E57">
        <f>VLOOKUP(B57,[41]Sheet1!$A$1:$C$68,3,FALSE)</f>
        <v>1438</v>
      </c>
      <c r="F57">
        <f>VLOOKUP(B57,[42]Sheet1!$A$1:$F$68,3,FALSE)</f>
        <v>22875</v>
      </c>
      <c r="G57">
        <f>VLOOKUP(B57,[43]Sheet1!$A$1:$F$68,3,FALSE)</f>
        <v>1541</v>
      </c>
      <c r="H57">
        <f>VLOOKUP(B57,[44]Sheet1!$A$1:$C$68,3,FALSE)</f>
        <v>3655</v>
      </c>
    </row>
    <row r="58" spans="1:8">
      <c r="A58">
        <v>4019004339</v>
      </c>
      <c r="B58" t="str">
        <f t="shared" si="0"/>
        <v>1400000US04019004339</v>
      </c>
      <c r="C58" t="s">
        <v>6</v>
      </c>
      <c r="D58">
        <v>2020</v>
      </c>
      <c r="E58">
        <f>VLOOKUP(B58,[41]Sheet1!$A$1:$C$68,3,FALSE)</f>
        <v>2047</v>
      </c>
      <c r="F58">
        <f>VLOOKUP(B58,[42]Sheet1!$A$1:$F$68,3,FALSE)</f>
        <v>28186</v>
      </c>
      <c r="G58">
        <f>VLOOKUP(B58,[43]Sheet1!$A$1:$F$68,3,FALSE)</f>
        <v>2086</v>
      </c>
      <c r="H58">
        <f>VLOOKUP(B58,[44]Sheet1!$A$1:$C$68,3,FALSE)</f>
        <v>6533</v>
      </c>
    </row>
    <row r="59" spans="1:8">
      <c r="A59">
        <v>4019004435</v>
      </c>
      <c r="B59" t="str">
        <f t="shared" si="0"/>
        <v>1400000US04019004435</v>
      </c>
      <c r="C59" t="s">
        <v>6</v>
      </c>
      <c r="D59">
        <v>2020</v>
      </c>
      <c r="E59">
        <f>VLOOKUP(B59,[41]Sheet1!$A$1:$C$68,3,FALSE)</f>
        <v>1456</v>
      </c>
      <c r="F59">
        <f>VLOOKUP(B59,[42]Sheet1!$A$1:$F$68,3,FALSE)</f>
        <v>25407</v>
      </c>
      <c r="G59">
        <f>VLOOKUP(B59,[43]Sheet1!$A$1:$F$68,3,FALSE)</f>
        <v>1738</v>
      </c>
      <c r="H59">
        <f>VLOOKUP(B59,[44]Sheet1!$A$1:$C$68,3,FALSE)</f>
        <v>3637</v>
      </c>
    </row>
    <row r="60" spans="1:8">
      <c r="A60">
        <v>4019004340</v>
      </c>
      <c r="B60" t="str">
        <f t="shared" si="0"/>
        <v>1400000US04019004340</v>
      </c>
      <c r="C60" t="s">
        <v>6</v>
      </c>
      <c r="D60">
        <v>2020</v>
      </c>
      <c r="E60">
        <f>VLOOKUP(B60,[41]Sheet1!$A$1:$C$68,3,FALSE)</f>
        <v>1594</v>
      </c>
      <c r="F60">
        <f>VLOOKUP(B60,[42]Sheet1!$A$1:$F$68,3,FALSE)</f>
        <v>18300</v>
      </c>
      <c r="G60">
        <f>VLOOKUP(B60,[43]Sheet1!$A$1:$F$68,3,FALSE)</f>
        <v>1828</v>
      </c>
      <c r="H60">
        <f>VLOOKUP(B60,[44]Sheet1!$A$1:$C$68,3,FALSE)</f>
        <v>5171</v>
      </c>
    </row>
    <row r="61" spans="1:8">
      <c r="A61">
        <v>4021000802</v>
      </c>
      <c r="B61" t="str">
        <f t="shared" si="0"/>
        <v>1400000US04021000802</v>
      </c>
      <c r="C61" t="s">
        <v>6</v>
      </c>
      <c r="D61">
        <v>2020</v>
      </c>
      <c r="E61">
        <f>VLOOKUP(B61,[41]Sheet1!$A$1:$C$68,3,FALSE)</f>
        <v>2274</v>
      </c>
      <c r="F61">
        <f>VLOOKUP(B61,[42]Sheet1!$A$1:$F$68,3,FALSE)</f>
        <v>28001</v>
      </c>
      <c r="G61">
        <f>VLOOKUP(B61,[43]Sheet1!$A$1:$F$68,3,FALSE)</f>
        <v>2620</v>
      </c>
      <c r="H61">
        <f>VLOOKUP(B61,[44]Sheet1!$A$1:$C$68,3,FALSE)</f>
        <v>6514</v>
      </c>
    </row>
    <row r="62" spans="1:8">
      <c r="A62">
        <v>4019004425</v>
      </c>
      <c r="B62" t="str">
        <f t="shared" si="0"/>
        <v>1400000US04019004425</v>
      </c>
      <c r="C62" t="s">
        <v>6</v>
      </c>
      <c r="D62">
        <v>2020</v>
      </c>
      <c r="E62">
        <f>VLOOKUP(B62,[41]Sheet1!$A$1:$C$68,3,FALSE)</f>
        <v>2224</v>
      </c>
      <c r="F62">
        <f>VLOOKUP(B62,[42]Sheet1!$A$1:$F$68,3,FALSE)</f>
        <v>24431</v>
      </c>
      <c r="G62">
        <f>VLOOKUP(B62,[43]Sheet1!$A$1:$F$68,3,FALSE)</f>
        <v>2543</v>
      </c>
      <c r="H62">
        <f>VLOOKUP(B62,[44]Sheet1!$A$1:$C$68,3,FALSE)</f>
        <v>5475</v>
      </c>
    </row>
    <row r="63" spans="1:8">
      <c r="A63">
        <v>4019004423</v>
      </c>
      <c r="B63" t="str">
        <f t="shared" si="0"/>
        <v>1400000US04019004423</v>
      </c>
      <c r="C63" t="s">
        <v>6</v>
      </c>
      <c r="D63">
        <v>2020</v>
      </c>
      <c r="E63">
        <f>VLOOKUP(B63,[41]Sheet1!$A$1:$C$68,3,FALSE)</f>
        <v>1560</v>
      </c>
      <c r="F63">
        <f>VLOOKUP(B63,[42]Sheet1!$A$1:$F$68,3,FALSE)</f>
        <v>27052</v>
      </c>
      <c r="G63">
        <f>VLOOKUP(B63,[43]Sheet1!$A$1:$F$68,3,FALSE)</f>
        <v>1746</v>
      </c>
      <c r="H63">
        <f>VLOOKUP(B63,[44]Sheet1!$A$1:$C$68,3,FALSE)</f>
        <v>4152</v>
      </c>
    </row>
    <row r="64" spans="1:8">
      <c r="A64">
        <v>4019004431</v>
      </c>
      <c r="B64" t="str">
        <f t="shared" si="0"/>
        <v>1400000US04019004431</v>
      </c>
      <c r="C64" t="s">
        <v>6</v>
      </c>
      <c r="D64">
        <v>2020</v>
      </c>
      <c r="E64">
        <f>VLOOKUP(B64,[41]Sheet1!$A$1:$C$68,3,FALSE)</f>
        <v>1897</v>
      </c>
      <c r="F64">
        <f>VLOOKUP(B64,[42]Sheet1!$A$1:$F$68,3,FALSE)</f>
        <v>32943</v>
      </c>
      <c r="G64">
        <f>VLOOKUP(B64,[43]Sheet1!$A$1:$F$68,3,FALSE)</f>
        <v>2043</v>
      </c>
      <c r="H64">
        <f>VLOOKUP(B64,[44]Sheet1!$A$1:$C$68,3,FALSE)</f>
        <v>6296</v>
      </c>
    </row>
    <row r="65" spans="1:8">
      <c r="A65">
        <v>4019004648</v>
      </c>
      <c r="B65" t="str">
        <f t="shared" si="0"/>
        <v>1400000US04019004648</v>
      </c>
      <c r="C65" t="s">
        <v>6</v>
      </c>
      <c r="D65">
        <v>2020</v>
      </c>
      <c r="E65">
        <f>VLOOKUP(B65,[41]Sheet1!$A$1:$C$68,3,FALSE)</f>
        <v>2210</v>
      </c>
      <c r="F65">
        <f>VLOOKUP(B65,[42]Sheet1!$A$1:$F$68,3,FALSE)</f>
        <v>38635</v>
      </c>
      <c r="G65">
        <f>VLOOKUP(B65,[43]Sheet1!$A$1:$F$68,3,FALSE)</f>
        <v>2585</v>
      </c>
      <c r="H65">
        <f>VLOOKUP(B65,[44]Sheet1!$A$1:$C$68,3,FALSE)</f>
        <v>5703</v>
      </c>
    </row>
    <row r="66" spans="1:8">
      <c r="A66">
        <v>4019004434</v>
      </c>
      <c r="B66" t="str">
        <f t="shared" si="0"/>
        <v>1400000US04019004434</v>
      </c>
      <c r="C66" t="s">
        <v>6</v>
      </c>
      <c r="D66">
        <v>2020</v>
      </c>
      <c r="E66">
        <f>VLOOKUP(B66,[41]Sheet1!$A$1:$C$68,3,FALSE)</f>
        <v>1220</v>
      </c>
      <c r="F66">
        <f>VLOOKUP(B66,[42]Sheet1!$A$1:$F$68,3,FALSE)</f>
        <v>28328</v>
      </c>
      <c r="G66">
        <f>VLOOKUP(B66,[43]Sheet1!$A$1:$F$68,3,FALSE)</f>
        <v>1275</v>
      </c>
      <c r="H66">
        <f>VLOOKUP(B66,[44]Sheet1!$A$1:$C$68,3,FALSE)</f>
        <v>3233</v>
      </c>
    </row>
    <row r="67" spans="1:8">
      <c r="A67">
        <v>4019941000</v>
      </c>
      <c r="B67" t="str">
        <f t="shared" ref="B67:B68" si="1">CONCATENATE("1400000US0",A67)</f>
        <v>1400000US04019941000</v>
      </c>
      <c r="C67" t="s">
        <v>6</v>
      </c>
      <c r="D67">
        <v>2020</v>
      </c>
      <c r="E67">
        <f>VLOOKUP(B67,[41]Sheet1!$A$1:$C$68,3,FALSE)</f>
        <v>950</v>
      </c>
      <c r="F67">
        <f>VLOOKUP(B67,[42]Sheet1!$A$1:$F$68,3,FALSE)</f>
        <v>10995</v>
      </c>
      <c r="G67">
        <f>VLOOKUP(B67,[43]Sheet1!$A$1:$F$68,3,FALSE)</f>
        <v>990</v>
      </c>
      <c r="H67">
        <f>VLOOKUP(B67,[44]Sheet1!$A$1:$C$68,3,FALSE)</f>
        <v>4287</v>
      </c>
    </row>
    <row r="68" spans="1:8">
      <c r="A68">
        <v>4019004333</v>
      </c>
      <c r="B68" t="str">
        <f t="shared" si="1"/>
        <v>1400000US04019004333</v>
      </c>
      <c r="C68" t="s">
        <v>6</v>
      </c>
      <c r="D68">
        <v>2020</v>
      </c>
      <c r="E68">
        <f>VLOOKUP(B68,[41]Sheet1!$A$1:$C$68,3,FALSE)</f>
        <v>1137</v>
      </c>
      <c r="F68">
        <f>VLOOKUP(B68,[42]Sheet1!$A$1:$F$68,3,FALSE)</f>
        <v>26633</v>
      </c>
      <c r="G68">
        <f>VLOOKUP(B68,[43]Sheet1!$A$1:$F$68,3,FALSE)</f>
        <v>1263</v>
      </c>
      <c r="H68">
        <f>VLOOKUP(B68,[44]Sheet1!$A$1:$C$68,3,FALSE)</f>
        <v>3041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8043-9ABA-480A-8DB0-580B4E106536}">
  <dimension ref="A1:H68"/>
  <sheetViews>
    <sheetView tabSelected="1" workbookViewId="0">
      <selection activeCell="C6" sqref="C6"/>
    </sheetView>
  </sheetViews>
  <sheetFormatPr defaultRowHeight="14.25"/>
  <cols>
    <col min="1" max="1" width="11" bestFit="1" customWidth="1"/>
    <col min="2" max="2" width="21.875" bestFit="1" customWidth="1"/>
    <col min="3" max="3" width="17.625" bestFit="1" customWidth="1"/>
    <col min="4" max="4" width="4.875" bestFit="1" customWidth="1"/>
    <col min="5" max="5" width="16.875" bestFit="1" customWidth="1"/>
    <col min="6" max="6" width="21.375" bestFit="1" customWidth="1"/>
    <col min="7" max="7" width="13.75" bestFit="1" customWidth="1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4013723304</v>
      </c>
      <c r="B2" t="str">
        <f>CONCATENATE("1400000US0",A2)</f>
        <v>1400000US04013723304</v>
      </c>
      <c r="C2" t="s">
        <v>3</v>
      </c>
      <c r="D2">
        <v>2021</v>
      </c>
      <c r="E2">
        <f>VLOOKUP(B2,[45]Sheet1!$A$1:$C$68,3,FALSE)</f>
        <v>2188</v>
      </c>
      <c r="F2">
        <f>VLOOKUP(B2,[46]Sheet1!$A$1:$F$68,3,FALSE)</f>
        <v>32460</v>
      </c>
      <c r="G2">
        <f>VLOOKUP(B2,[47]Sheet1!$A$1:$F$68,3,FALSE)</f>
        <v>2546</v>
      </c>
      <c r="H2">
        <f>VLOOKUP(B2,[48]Sheet1!$A$1:$C$68,3,FALSE)</f>
        <v>6032</v>
      </c>
    </row>
    <row r="3" spans="1:8">
      <c r="A3">
        <v>4021001709</v>
      </c>
      <c r="B3" t="str">
        <f t="shared" ref="B3:B66" si="0">CONCATENATE("1400000US0",A3)</f>
        <v>1400000US04021001709</v>
      </c>
      <c r="C3" t="s">
        <v>4</v>
      </c>
      <c r="D3">
        <v>2021</v>
      </c>
      <c r="E3">
        <f>VLOOKUP(B3,[45]Sheet1!$A$1:$C$68,3,FALSE)</f>
        <v>2000</v>
      </c>
      <c r="F3">
        <f>VLOOKUP(B3,[46]Sheet1!$A$1:$F$68,3,FALSE)</f>
        <v>34968</v>
      </c>
      <c r="G3">
        <f>VLOOKUP(B3,[47]Sheet1!$A$1:$F$68,3,FALSE)</f>
        <v>2218</v>
      </c>
      <c r="H3">
        <f>VLOOKUP(B3,[48]Sheet1!$A$1:$C$68,3,FALSE)</f>
        <v>5816</v>
      </c>
    </row>
    <row r="4" spans="1:8">
      <c r="A4">
        <v>4021001705</v>
      </c>
      <c r="B4" t="str">
        <f t="shared" si="0"/>
        <v>1400000US04021001705</v>
      </c>
      <c r="C4" t="s">
        <v>4</v>
      </c>
      <c r="D4">
        <v>2021</v>
      </c>
      <c r="E4">
        <f>VLOOKUP(B4,[45]Sheet1!$A$1:$C$68,3,FALSE)</f>
        <v>2847</v>
      </c>
      <c r="F4">
        <f>VLOOKUP(B4,[46]Sheet1!$A$1:$F$68,3,FALSE)</f>
        <v>32339</v>
      </c>
      <c r="G4">
        <f>VLOOKUP(B4,[47]Sheet1!$A$1:$F$68,3,FALSE)</f>
        <v>3314</v>
      </c>
      <c r="H4">
        <f>VLOOKUP(B4,[48]Sheet1!$A$1:$C$68,3,FALSE)</f>
        <v>9227</v>
      </c>
    </row>
    <row r="5" spans="1:8">
      <c r="A5">
        <v>4021001701</v>
      </c>
      <c r="B5" t="str">
        <f t="shared" si="0"/>
        <v>1400000US04021001701</v>
      </c>
      <c r="C5" t="s">
        <v>4</v>
      </c>
      <c r="D5">
        <v>2021</v>
      </c>
      <c r="E5">
        <f>VLOOKUP(B5,[45]Sheet1!$A$1:$C$68,3,FALSE)</f>
        <v>454</v>
      </c>
      <c r="F5">
        <f>VLOOKUP(B5,[46]Sheet1!$A$1:$F$68,3,FALSE)</f>
        <v>29968</v>
      </c>
      <c r="G5">
        <f>VLOOKUP(B5,[47]Sheet1!$A$1:$F$68,3,FALSE)</f>
        <v>548</v>
      </c>
      <c r="H5">
        <f>VLOOKUP(B5,[48]Sheet1!$A$1:$C$68,3,FALSE)</f>
        <v>1040</v>
      </c>
    </row>
    <row r="6" spans="1:8">
      <c r="A6">
        <v>4013941000</v>
      </c>
      <c r="B6" t="str">
        <f t="shared" si="0"/>
        <v>1400000US04013941000</v>
      </c>
      <c r="C6" t="s">
        <v>4</v>
      </c>
      <c r="D6">
        <v>2021</v>
      </c>
      <c r="E6">
        <f>VLOOKUP(B6,[45]Sheet1!$A$1:$C$68,3,FALSE)</f>
        <v>719</v>
      </c>
      <c r="F6">
        <f>VLOOKUP(B6,[46]Sheet1!$A$1:$F$68,3,FALSE)</f>
        <v>12080</v>
      </c>
      <c r="G6">
        <f>VLOOKUP(B6,[47]Sheet1!$A$1:$F$68,3,FALSE)</f>
        <v>780</v>
      </c>
      <c r="H6">
        <f>VLOOKUP(B6,[48]Sheet1!$A$1:$C$68,3,FALSE)</f>
        <v>3086</v>
      </c>
    </row>
    <row r="7" spans="1:8">
      <c r="A7">
        <v>4021001600</v>
      </c>
      <c r="B7" t="str">
        <f t="shared" si="0"/>
        <v>1400000US04021001600</v>
      </c>
      <c r="C7" t="s">
        <v>4</v>
      </c>
      <c r="D7">
        <v>2021</v>
      </c>
      <c r="E7">
        <f>VLOOKUP(B7,[45]Sheet1!$A$1:$C$68,3,FALSE)</f>
        <v>2021</v>
      </c>
      <c r="F7">
        <f>VLOOKUP(B7,[46]Sheet1!$A$1:$F$68,3,FALSE)</f>
        <v>25656</v>
      </c>
      <c r="G7">
        <f>VLOOKUP(B7,[47]Sheet1!$A$1:$F$68,3,FALSE)</f>
        <v>2203</v>
      </c>
      <c r="H7">
        <f>VLOOKUP(B7,[48]Sheet1!$A$1:$C$68,3,FALSE)</f>
        <v>5590</v>
      </c>
    </row>
    <row r="8" spans="1:8">
      <c r="A8">
        <v>4021941402</v>
      </c>
      <c r="B8" t="str">
        <f t="shared" si="0"/>
        <v>1400000US04021941402</v>
      </c>
      <c r="C8" t="s">
        <v>4</v>
      </c>
      <c r="D8">
        <v>2021</v>
      </c>
      <c r="E8">
        <f>VLOOKUP(B8,[45]Sheet1!$A$1:$C$68,3,FALSE)</f>
        <v>713</v>
      </c>
      <c r="F8">
        <f>VLOOKUP(B8,[46]Sheet1!$A$1:$F$68,3,FALSE)</f>
        <v>21525</v>
      </c>
      <c r="G8">
        <f>VLOOKUP(B8,[47]Sheet1!$A$1:$F$68,3,FALSE)</f>
        <v>929</v>
      </c>
      <c r="H8">
        <f>VLOOKUP(B8,[48]Sheet1!$A$1:$C$68,3,FALSE)</f>
        <v>2694</v>
      </c>
    </row>
    <row r="9" spans="1:8">
      <c r="A9">
        <v>4021001714</v>
      </c>
      <c r="B9" t="str">
        <f t="shared" si="0"/>
        <v>1400000US04021001714</v>
      </c>
      <c r="C9" t="s">
        <v>4</v>
      </c>
      <c r="D9">
        <v>2021</v>
      </c>
      <c r="E9">
        <f>VLOOKUP(B9,[45]Sheet1!$A$1:$C$68,3,FALSE)</f>
        <v>1235</v>
      </c>
      <c r="F9">
        <f>VLOOKUP(B9,[46]Sheet1!$A$1:$F$68,3,FALSE)</f>
        <v>26737</v>
      </c>
      <c r="G9">
        <f>VLOOKUP(B9,[47]Sheet1!$A$1:$F$68,3,FALSE)</f>
        <v>1252</v>
      </c>
      <c r="H9">
        <f>VLOOKUP(B9,[48]Sheet1!$A$1:$C$68,3,FALSE)</f>
        <v>4388</v>
      </c>
    </row>
    <row r="10" spans="1:8">
      <c r="A10">
        <v>4021001712</v>
      </c>
      <c r="B10" t="str">
        <f t="shared" si="0"/>
        <v>1400000US04021001712</v>
      </c>
      <c r="C10" t="s">
        <v>4</v>
      </c>
      <c r="D10">
        <v>2021</v>
      </c>
      <c r="E10">
        <f>VLOOKUP(B10,[45]Sheet1!$A$1:$C$68,3,FALSE)</f>
        <v>1442</v>
      </c>
      <c r="F10">
        <f>VLOOKUP(B10,[46]Sheet1!$A$1:$F$68,3,FALSE)</f>
        <v>27044</v>
      </c>
      <c r="G10">
        <f>VLOOKUP(B10,[47]Sheet1!$A$1:$F$68,3,FALSE)</f>
        <v>1668</v>
      </c>
      <c r="H10">
        <f>VLOOKUP(B10,[48]Sheet1!$A$1:$C$68,3,FALSE)</f>
        <v>4621</v>
      </c>
    </row>
    <row r="11" spans="1:8">
      <c r="A11">
        <v>4021001715</v>
      </c>
      <c r="B11" t="str">
        <f t="shared" si="0"/>
        <v>1400000US04021001715</v>
      </c>
      <c r="C11" t="s">
        <v>4</v>
      </c>
      <c r="D11">
        <v>2021</v>
      </c>
      <c r="E11">
        <f>VLOOKUP(B11,[45]Sheet1!$A$1:$C$68,3,FALSE)</f>
        <v>1572</v>
      </c>
      <c r="F11">
        <f>VLOOKUP(B11,[46]Sheet1!$A$1:$F$68,3,FALSE)</f>
        <v>30757</v>
      </c>
      <c r="G11">
        <f>VLOOKUP(B11,[47]Sheet1!$A$1:$F$68,3,FALSE)</f>
        <v>1853</v>
      </c>
      <c r="H11">
        <f>VLOOKUP(B11,[48]Sheet1!$A$1:$C$68,3,FALSE)</f>
        <v>4689</v>
      </c>
    </row>
    <row r="12" spans="1:8">
      <c r="A12">
        <v>4021941401</v>
      </c>
      <c r="B12" t="str">
        <f t="shared" si="0"/>
        <v>1400000US04021941401</v>
      </c>
      <c r="C12" t="s">
        <v>4</v>
      </c>
      <c r="D12">
        <v>2021</v>
      </c>
      <c r="E12">
        <f>VLOOKUP(B12,[45]Sheet1!$A$1:$C$68,3,FALSE)</f>
        <v>1878</v>
      </c>
      <c r="F12">
        <f>VLOOKUP(B12,[46]Sheet1!$A$1:$F$68,3,FALSE)</f>
        <v>23621</v>
      </c>
      <c r="G12">
        <f>VLOOKUP(B12,[47]Sheet1!$A$1:$F$68,3,FALSE)</f>
        <v>2328</v>
      </c>
      <c r="H12">
        <f>VLOOKUP(B12,[48]Sheet1!$A$1:$C$68,3,FALSE)</f>
        <v>5988</v>
      </c>
    </row>
    <row r="13" spans="1:8">
      <c r="A13">
        <v>4021001717</v>
      </c>
      <c r="B13" t="str">
        <f t="shared" si="0"/>
        <v>1400000US04021001717</v>
      </c>
      <c r="C13" t="s">
        <v>4</v>
      </c>
      <c r="D13">
        <v>2021</v>
      </c>
      <c r="E13">
        <f>VLOOKUP(B13,[45]Sheet1!$A$1:$C$68,3,FALSE)</f>
        <v>1033</v>
      </c>
      <c r="F13">
        <f>VLOOKUP(B13,[46]Sheet1!$A$1:$F$68,3,FALSE)</f>
        <v>42344</v>
      </c>
      <c r="G13">
        <f>VLOOKUP(B13,[47]Sheet1!$A$1:$F$68,3,FALSE)</f>
        <v>1288</v>
      </c>
      <c r="H13">
        <f>VLOOKUP(B13,[48]Sheet1!$A$1:$C$68,3,FALSE)</f>
        <v>2021</v>
      </c>
    </row>
    <row r="14" spans="1:8">
      <c r="A14">
        <v>4021001716</v>
      </c>
      <c r="B14" t="str">
        <f t="shared" si="0"/>
        <v>1400000US04021001716</v>
      </c>
      <c r="C14" t="s">
        <v>4</v>
      </c>
      <c r="D14">
        <v>2021</v>
      </c>
      <c r="E14">
        <f>VLOOKUP(B14,[45]Sheet1!$A$1:$C$68,3,FALSE)</f>
        <v>1560</v>
      </c>
      <c r="F14">
        <f>VLOOKUP(B14,[46]Sheet1!$A$1:$F$68,3,FALSE)</f>
        <v>34434</v>
      </c>
      <c r="G14">
        <f>VLOOKUP(B14,[47]Sheet1!$A$1:$F$68,3,FALSE)</f>
        <v>1816</v>
      </c>
      <c r="H14">
        <f>VLOOKUP(B14,[48]Sheet1!$A$1:$C$68,3,FALSE)</f>
        <v>4988</v>
      </c>
    </row>
    <row r="15" spans="1:8">
      <c r="A15">
        <v>4021001713</v>
      </c>
      <c r="B15" t="str">
        <f t="shared" si="0"/>
        <v>1400000US04021001713</v>
      </c>
      <c r="C15" t="s">
        <v>4</v>
      </c>
      <c r="D15">
        <v>2021</v>
      </c>
      <c r="E15">
        <f>VLOOKUP(B15,[45]Sheet1!$A$1:$C$68,3,FALSE)</f>
        <v>938</v>
      </c>
      <c r="F15">
        <f>VLOOKUP(B15,[46]Sheet1!$A$1:$F$68,3,FALSE)</f>
        <v>33488</v>
      </c>
      <c r="G15">
        <f>VLOOKUP(B15,[47]Sheet1!$A$1:$F$68,3,FALSE)</f>
        <v>978</v>
      </c>
      <c r="H15">
        <f>VLOOKUP(B15,[48]Sheet1!$A$1:$C$68,3,FALSE)</f>
        <v>2631</v>
      </c>
    </row>
    <row r="16" spans="1:8">
      <c r="A16">
        <v>4021001704</v>
      </c>
      <c r="B16" t="str">
        <f t="shared" si="0"/>
        <v>1400000US04021001704</v>
      </c>
      <c r="C16" t="s">
        <v>4</v>
      </c>
      <c r="D16">
        <v>2021</v>
      </c>
      <c r="E16">
        <f>VLOOKUP(B16,[45]Sheet1!$A$1:$C$68,3,FALSE)</f>
        <v>2226</v>
      </c>
      <c r="F16">
        <f>VLOOKUP(B16,[46]Sheet1!$A$1:$F$68,3,FALSE)</f>
        <v>29441</v>
      </c>
      <c r="G16">
        <f>VLOOKUP(B16,[47]Sheet1!$A$1:$F$68,3,FALSE)</f>
        <v>2443</v>
      </c>
      <c r="H16">
        <f>VLOOKUP(B16,[48]Sheet1!$A$1:$C$68,3,FALSE)</f>
        <v>6694</v>
      </c>
    </row>
    <row r="17" spans="1:8">
      <c r="A17">
        <v>4021001707</v>
      </c>
      <c r="B17" t="str">
        <f t="shared" si="0"/>
        <v>1400000US04021001707</v>
      </c>
      <c r="C17" t="s">
        <v>4</v>
      </c>
      <c r="D17">
        <v>2021</v>
      </c>
      <c r="E17">
        <f>VLOOKUP(B17,[45]Sheet1!$A$1:$C$68,3,FALSE)</f>
        <v>1784</v>
      </c>
      <c r="F17">
        <f>VLOOKUP(B17,[46]Sheet1!$A$1:$F$68,3,FALSE)</f>
        <v>27395</v>
      </c>
      <c r="G17">
        <f>VLOOKUP(B17,[47]Sheet1!$A$1:$F$68,3,FALSE)</f>
        <v>2000</v>
      </c>
      <c r="H17">
        <f>VLOOKUP(B17,[48]Sheet1!$A$1:$C$68,3,FALSE)</f>
        <v>6654</v>
      </c>
    </row>
    <row r="18" spans="1:8">
      <c r="A18">
        <v>4021001706</v>
      </c>
      <c r="B18" t="str">
        <f t="shared" si="0"/>
        <v>1400000US04021001706</v>
      </c>
      <c r="C18" t="s">
        <v>4</v>
      </c>
      <c r="D18">
        <v>2021</v>
      </c>
      <c r="E18">
        <f>VLOOKUP(B18,[45]Sheet1!$A$1:$C$68,3,FALSE)</f>
        <v>1645</v>
      </c>
      <c r="F18">
        <f>VLOOKUP(B18,[46]Sheet1!$A$1:$F$68,3,FALSE)</f>
        <v>32331</v>
      </c>
      <c r="G18">
        <f>VLOOKUP(B18,[47]Sheet1!$A$1:$F$68,3,FALSE)</f>
        <v>1959</v>
      </c>
      <c r="H18">
        <f>VLOOKUP(B18,[48]Sheet1!$A$1:$C$68,3,FALSE)</f>
        <v>5361</v>
      </c>
    </row>
    <row r="19" spans="1:8">
      <c r="A19">
        <v>4021000902</v>
      </c>
      <c r="B19" t="str">
        <f t="shared" si="0"/>
        <v>1400000US04021000902</v>
      </c>
      <c r="C19" t="s">
        <v>5</v>
      </c>
      <c r="D19">
        <v>2021</v>
      </c>
      <c r="E19">
        <f>VLOOKUP(B19,[45]Sheet1!$A$1:$C$68,3,FALSE)</f>
        <v>1069</v>
      </c>
      <c r="F19">
        <f>VLOOKUP(B19,[46]Sheet1!$A$1:$F$68,3,FALSE)</f>
        <v>24966</v>
      </c>
      <c r="G19">
        <f>VLOOKUP(B19,[47]Sheet1!$A$1:$F$68,3,FALSE)</f>
        <v>1214</v>
      </c>
      <c r="H19">
        <f>VLOOKUP(B19,[48]Sheet1!$A$1:$C$68,3,FALSE)</f>
        <v>2877</v>
      </c>
    </row>
    <row r="20" spans="1:8">
      <c r="A20">
        <v>4021001408</v>
      </c>
      <c r="B20" t="str">
        <f t="shared" si="0"/>
        <v>1400000US04021001408</v>
      </c>
      <c r="C20" t="s">
        <v>5</v>
      </c>
      <c r="D20">
        <v>2021</v>
      </c>
      <c r="E20">
        <f>VLOOKUP(B20,[45]Sheet1!$A$1:$C$68,3,FALSE)</f>
        <v>1099</v>
      </c>
      <c r="F20">
        <f>VLOOKUP(B20,[46]Sheet1!$A$1:$F$68,3,FALSE)</f>
        <v>43861</v>
      </c>
      <c r="G20">
        <f>VLOOKUP(B20,[47]Sheet1!$A$1:$F$68,3,FALSE)</f>
        <v>1529</v>
      </c>
      <c r="H20">
        <f>VLOOKUP(B20,[48]Sheet1!$A$1:$C$68,3,FALSE)</f>
        <v>2194</v>
      </c>
    </row>
    <row r="21" spans="1:8">
      <c r="A21">
        <v>4021001305</v>
      </c>
      <c r="B21" t="str">
        <f t="shared" si="0"/>
        <v>1400000US04021001305</v>
      </c>
      <c r="C21" t="s">
        <v>5</v>
      </c>
      <c r="D21">
        <v>2021</v>
      </c>
      <c r="E21">
        <f>VLOOKUP(B21,[45]Sheet1!$A$1:$C$68,3,FALSE)</f>
        <v>2249</v>
      </c>
      <c r="F21">
        <f>VLOOKUP(B21,[46]Sheet1!$A$1:$F$68,3,FALSE)</f>
        <v>23011</v>
      </c>
      <c r="G21">
        <f>VLOOKUP(B21,[47]Sheet1!$A$1:$F$68,3,FALSE)</f>
        <v>2491</v>
      </c>
      <c r="H21">
        <f>VLOOKUP(B21,[48]Sheet1!$A$1:$C$68,3,FALSE)</f>
        <v>6526</v>
      </c>
    </row>
    <row r="22" spans="1:8">
      <c r="A22">
        <v>4021001306</v>
      </c>
      <c r="B22" t="str">
        <f t="shared" si="0"/>
        <v>1400000US04021001306</v>
      </c>
      <c r="C22" t="s">
        <v>5</v>
      </c>
      <c r="D22">
        <v>2021</v>
      </c>
      <c r="E22">
        <f>VLOOKUP(B22,[45]Sheet1!$A$1:$C$68,3,FALSE)</f>
        <v>2031</v>
      </c>
      <c r="F22">
        <f>VLOOKUP(B22,[46]Sheet1!$A$1:$F$68,3,FALSE)</f>
        <v>25300</v>
      </c>
      <c r="G22">
        <f>VLOOKUP(B22,[47]Sheet1!$A$1:$F$68,3,FALSE)</f>
        <v>2311</v>
      </c>
      <c r="H22">
        <f>VLOOKUP(B22,[48]Sheet1!$A$1:$C$68,3,FALSE)</f>
        <v>5455</v>
      </c>
    </row>
    <row r="23" spans="1:8">
      <c r="A23">
        <v>4021001405</v>
      </c>
      <c r="B23" t="str">
        <f t="shared" si="0"/>
        <v>1400000US04021001405</v>
      </c>
      <c r="C23" t="s">
        <v>5</v>
      </c>
      <c r="D23">
        <v>2021</v>
      </c>
      <c r="E23">
        <f>VLOOKUP(B23,[45]Sheet1!$A$1:$C$68,3,FALSE)</f>
        <v>1743</v>
      </c>
      <c r="F23">
        <f>VLOOKUP(B23,[46]Sheet1!$A$1:$F$68,3,FALSE)</f>
        <v>30041</v>
      </c>
      <c r="G23">
        <f>VLOOKUP(B23,[47]Sheet1!$A$1:$F$68,3,FALSE)</f>
        <v>2283</v>
      </c>
      <c r="H23">
        <f>VLOOKUP(B23,[48]Sheet1!$A$1:$C$68,3,FALSE)</f>
        <v>4449</v>
      </c>
    </row>
    <row r="24" spans="1:8">
      <c r="A24">
        <v>4021001406</v>
      </c>
      <c r="B24" t="str">
        <f t="shared" si="0"/>
        <v>1400000US04021001406</v>
      </c>
      <c r="C24" t="s">
        <v>5</v>
      </c>
      <c r="D24">
        <v>2021</v>
      </c>
      <c r="E24">
        <f>VLOOKUP(B24,[45]Sheet1!$A$1:$C$68,3,FALSE)</f>
        <v>1699</v>
      </c>
      <c r="F24">
        <f>VLOOKUP(B24,[46]Sheet1!$A$1:$F$68,3,FALSE)</f>
        <v>50222</v>
      </c>
      <c r="G24">
        <f>VLOOKUP(B24,[47]Sheet1!$A$1:$F$68,3,FALSE)</f>
        <v>1902</v>
      </c>
      <c r="H24">
        <f>VLOOKUP(B24,[48]Sheet1!$A$1:$C$68,3,FALSE)</f>
        <v>5286</v>
      </c>
    </row>
    <row r="25" spans="1:8">
      <c r="A25">
        <v>4021001403</v>
      </c>
      <c r="B25" t="str">
        <f t="shared" si="0"/>
        <v>1400000US04021001403</v>
      </c>
      <c r="C25" t="s">
        <v>5</v>
      </c>
      <c r="D25">
        <v>2021</v>
      </c>
      <c r="E25">
        <f>VLOOKUP(B25,[45]Sheet1!$A$1:$C$68,3,FALSE)</f>
        <v>1930</v>
      </c>
      <c r="F25">
        <f>VLOOKUP(B25,[46]Sheet1!$A$1:$F$68,3,FALSE)</f>
        <v>30364</v>
      </c>
      <c r="G25">
        <f>VLOOKUP(B25,[47]Sheet1!$A$1:$F$68,3,FALSE)</f>
        <v>2045</v>
      </c>
      <c r="H25">
        <f>VLOOKUP(B25,[48]Sheet1!$A$1:$C$68,3,FALSE)</f>
        <v>5369</v>
      </c>
    </row>
    <row r="26" spans="1:8">
      <c r="A26">
        <v>4021001407</v>
      </c>
      <c r="B26" t="str">
        <f t="shared" si="0"/>
        <v>1400000US04021001407</v>
      </c>
      <c r="C26" t="s">
        <v>5</v>
      </c>
      <c r="D26">
        <v>2021</v>
      </c>
      <c r="E26">
        <f>VLOOKUP(B26,[45]Sheet1!$A$1:$C$68,3,FALSE)</f>
        <v>781</v>
      </c>
      <c r="F26">
        <f>VLOOKUP(B26,[46]Sheet1!$A$1:$F$68,3,FALSE)</f>
        <v>20931</v>
      </c>
      <c r="G26">
        <f>VLOOKUP(B26,[47]Sheet1!$A$1:$F$68,3,FALSE)</f>
        <v>1188</v>
      </c>
      <c r="H26">
        <f>VLOOKUP(B26,[48]Sheet1!$A$1:$C$68,3,FALSE)</f>
        <v>2132</v>
      </c>
    </row>
    <row r="27" spans="1:8">
      <c r="A27">
        <v>4021001404</v>
      </c>
      <c r="B27" t="str">
        <f t="shared" si="0"/>
        <v>1400000US04021001404</v>
      </c>
      <c r="C27" t="s">
        <v>5</v>
      </c>
      <c r="D27">
        <v>2021</v>
      </c>
      <c r="E27">
        <f>VLOOKUP(B27,[45]Sheet1!$A$1:$C$68,3,FALSE)</f>
        <v>1171</v>
      </c>
      <c r="F27">
        <f>VLOOKUP(B27,[46]Sheet1!$A$1:$F$68,3,FALSE)</f>
        <v>32290</v>
      </c>
      <c r="G27">
        <f>VLOOKUP(B27,[47]Sheet1!$A$1:$F$68,3,FALSE)</f>
        <v>1215</v>
      </c>
      <c r="H27">
        <f>VLOOKUP(B27,[48]Sheet1!$A$1:$C$68,3,FALSE)</f>
        <v>3453</v>
      </c>
    </row>
    <row r="28" spans="1:8">
      <c r="A28">
        <v>4021001500</v>
      </c>
      <c r="B28" t="str">
        <f t="shared" si="0"/>
        <v>1400000US04021001500</v>
      </c>
      <c r="C28" t="s">
        <v>5</v>
      </c>
      <c r="D28">
        <v>2021</v>
      </c>
      <c r="E28">
        <f>VLOOKUP(B28,[45]Sheet1!$A$1:$C$68,3,FALSE)</f>
        <v>1262</v>
      </c>
      <c r="F28">
        <f>VLOOKUP(B28,[46]Sheet1!$A$1:$F$68,3,FALSE)</f>
        <v>26281</v>
      </c>
      <c r="G28">
        <f>VLOOKUP(B28,[47]Sheet1!$A$1:$F$68,3,FALSE)</f>
        <v>1491</v>
      </c>
      <c r="H28">
        <f>VLOOKUP(B28,[48]Sheet1!$A$1:$C$68,3,FALSE)</f>
        <v>4073</v>
      </c>
    </row>
    <row r="29" spans="1:8">
      <c r="A29">
        <v>4021002107</v>
      </c>
      <c r="B29" t="str">
        <f t="shared" si="0"/>
        <v>1400000US04021002107</v>
      </c>
      <c r="C29" t="s">
        <v>5</v>
      </c>
      <c r="D29">
        <v>2021</v>
      </c>
      <c r="E29">
        <f>VLOOKUP(B29,[45]Sheet1!$A$1:$C$68,3,FALSE)</f>
        <v>1391</v>
      </c>
      <c r="F29">
        <f>VLOOKUP(B29,[46]Sheet1!$A$1:$F$68,3,FALSE)</f>
        <v>27605</v>
      </c>
      <c r="G29">
        <f>VLOOKUP(B29,[47]Sheet1!$A$1:$F$68,3,FALSE)</f>
        <v>1547</v>
      </c>
      <c r="H29">
        <f>VLOOKUP(B29,[48]Sheet1!$A$1:$C$68,3,FALSE)</f>
        <v>4223</v>
      </c>
    </row>
    <row r="30" spans="1:8">
      <c r="A30">
        <v>4021002005</v>
      </c>
      <c r="B30" t="str">
        <f t="shared" si="0"/>
        <v>1400000US04021002005</v>
      </c>
      <c r="C30" t="s">
        <v>5</v>
      </c>
      <c r="D30">
        <v>2021</v>
      </c>
      <c r="E30">
        <f>VLOOKUP(B30,[45]Sheet1!$A$1:$C$68,3,FALSE)</f>
        <v>138</v>
      </c>
      <c r="F30">
        <f>VLOOKUP(B30,[46]Sheet1!$A$1:$F$68,3,FALSE)</f>
        <v>4023</v>
      </c>
      <c r="G30">
        <f>VLOOKUP(B30,[47]Sheet1!$A$1:$F$68,3,FALSE)</f>
        <v>155</v>
      </c>
      <c r="H30">
        <f>VLOOKUP(B30,[48]Sheet1!$A$1:$C$68,3,FALSE)</f>
        <v>7871</v>
      </c>
    </row>
    <row r="31" spans="1:8">
      <c r="A31">
        <v>4021001309</v>
      </c>
      <c r="B31" t="str">
        <f t="shared" si="0"/>
        <v>1400000US04021001309</v>
      </c>
      <c r="C31" t="s">
        <v>5</v>
      </c>
      <c r="D31">
        <v>2021</v>
      </c>
      <c r="E31">
        <f>VLOOKUP(B31,[45]Sheet1!$A$1:$C$68,3,FALSE)</f>
        <v>1883</v>
      </c>
      <c r="F31">
        <f>VLOOKUP(B31,[46]Sheet1!$A$1:$F$68,3,FALSE)</f>
        <v>29412</v>
      </c>
      <c r="G31">
        <f>VLOOKUP(B31,[47]Sheet1!$A$1:$F$68,3,FALSE)</f>
        <v>2068</v>
      </c>
      <c r="H31">
        <f>VLOOKUP(B31,[48]Sheet1!$A$1:$C$68,3,FALSE)</f>
        <v>5468</v>
      </c>
    </row>
    <row r="32" spans="1:8">
      <c r="A32">
        <v>4021001307</v>
      </c>
      <c r="B32" t="str">
        <f t="shared" si="0"/>
        <v>1400000US04021001307</v>
      </c>
      <c r="C32" t="s">
        <v>5</v>
      </c>
      <c r="D32">
        <v>2021</v>
      </c>
      <c r="E32">
        <f>VLOOKUP(B32,[45]Sheet1!$A$1:$C$68,3,FALSE)</f>
        <v>1962</v>
      </c>
      <c r="F32">
        <f>VLOOKUP(B32,[46]Sheet1!$A$1:$F$68,3,FALSE)</f>
        <v>29516</v>
      </c>
      <c r="G32">
        <f>VLOOKUP(B32,[47]Sheet1!$A$1:$F$68,3,FALSE)</f>
        <v>2355</v>
      </c>
      <c r="H32">
        <f>VLOOKUP(B32,[48]Sheet1!$A$1:$C$68,3,FALSE)</f>
        <v>4382</v>
      </c>
    </row>
    <row r="33" spans="1:8">
      <c r="A33">
        <v>4021000804</v>
      </c>
      <c r="B33" t="str">
        <f t="shared" si="0"/>
        <v>1400000US04021000804</v>
      </c>
      <c r="C33" t="s">
        <v>5</v>
      </c>
      <c r="D33">
        <v>2021</v>
      </c>
      <c r="E33">
        <f>VLOOKUP(B33,[45]Sheet1!$A$1:$C$68,3,FALSE)</f>
        <v>1005</v>
      </c>
      <c r="F33">
        <f>VLOOKUP(B33,[46]Sheet1!$A$1:$F$68,3,FALSE)</f>
        <v>19944</v>
      </c>
      <c r="G33">
        <f>VLOOKUP(B33,[47]Sheet1!$A$1:$F$68,3,FALSE)</f>
        <v>1852</v>
      </c>
      <c r="H33">
        <f>VLOOKUP(B33,[48]Sheet1!$A$1:$C$68,3,FALSE)</f>
        <v>2214</v>
      </c>
    </row>
    <row r="34" spans="1:8">
      <c r="A34">
        <v>4021001310</v>
      </c>
      <c r="B34" t="str">
        <f t="shared" si="0"/>
        <v>1400000US04021001310</v>
      </c>
      <c r="C34" t="s">
        <v>5</v>
      </c>
      <c r="D34">
        <v>2021</v>
      </c>
      <c r="E34">
        <f>VLOOKUP(B34,[45]Sheet1!$A$1:$C$68,3,FALSE)</f>
        <v>1267</v>
      </c>
      <c r="F34">
        <f>VLOOKUP(B34,[46]Sheet1!$A$1:$F$68,3,FALSE)</f>
        <v>29571</v>
      </c>
      <c r="G34">
        <f>VLOOKUP(B34,[47]Sheet1!$A$1:$F$68,3,FALSE)</f>
        <v>1585</v>
      </c>
      <c r="H34">
        <f>VLOOKUP(B34,[48]Sheet1!$A$1:$C$68,3,FALSE)</f>
        <v>4069</v>
      </c>
    </row>
    <row r="35" spans="1:8">
      <c r="A35">
        <v>4021000903</v>
      </c>
      <c r="B35" t="str">
        <f t="shared" si="0"/>
        <v>1400000US04021000903</v>
      </c>
      <c r="C35" t="s">
        <v>5</v>
      </c>
      <c r="D35">
        <v>2021</v>
      </c>
      <c r="E35">
        <f>VLOOKUP(B35,[45]Sheet1!$A$1:$C$68,3,FALSE)</f>
        <v>0</v>
      </c>
      <c r="F35">
        <f>VLOOKUP(B35,[46]Sheet1!$A$1:$F$68,3,FALSE)</f>
        <v>4898</v>
      </c>
      <c r="G35">
        <f>VLOOKUP(B35,[47]Sheet1!$A$1:$F$68,3,FALSE)</f>
        <v>0</v>
      </c>
      <c r="H35">
        <f>VLOOKUP(B35,[48]Sheet1!$A$1:$C$68,3,FALSE)</f>
        <v>4244</v>
      </c>
    </row>
    <row r="36" spans="1:8">
      <c r="A36">
        <v>4021002004</v>
      </c>
      <c r="B36" t="str">
        <f t="shared" si="0"/>
        <v>1400000US04021002004</v>
      </c>
      <c r="C36" t="s">
        <v>5</v>
      </c>
      <c r="D36">
        <v>2021</v>
      </c>
      <c r="E36">
        <f>VLOOKUP(B36,[45]Sheet1!$A$1:$C$68,3,FALSE)</f>
        <v>1105</v>
      </c>
      <c r="F36">
        <f>VLOOKUP(B36,[46]Sheet1!$A$1:$F$68,3,FALSE)</f>
        <v>17067</v>
      </c>
      <c r="G36">
        <f>VLOOKUP(B36,[47]Sheet1!$A$1:$F$68,3,FALSE)</f>
        <v>1262</v>
      </c>
      <c r="H36">
        <f>VLOOKUP(B36,[48]Sheet1!$A$1:$C$68,3,FALSE)</f>
        <v>3441</v>
      </c>
    </row>
    <row r="37" spans="1:8">
      <c r="A37">
        <v>4021002106</v>
      </c>
      <c r="B37" t="str">
        <f t="shared" si="0"/>
        <v>1400000US04021002106</v>
      </c>
      <c r="C37" t="s">
        <v>5</v>
      </c>
      <c r="D37">
        <v>2021</v>
      </c>
      <c r="E37">
        <f>VLOOKUP(B37,[45]Sheet1!$A$1:$C$68,3,FALSE)</f>
        <v>559</v>
      </c>
      <c r="F37">
        <f>VLOOKUP(B37,[46]Sheet1!$A$1:$F$68,3,FALSE)</f>
        <v>21203</v>
      </c>
      <c r="G37">
        <f>VLOOKUP(B37,[47]Sheet1!$A$1:$F$68,3,FALSE)</f>
        <v>675</v>
      </c>
      <c r="H37">
        <f>VLOOKUP(B37,[48]Sheet1!$A$1:$C$68,3,FALSE)</f>
        <v>1868</v>
      </c>
    </row>
    <row r="38" spans="1:8">
      <c r="A38">
        <v>4021000806</v>
      </c>
      <c r="B38" t="str">
        <f t="shared" si="0"/>
        <v>1400000US04021000806</v>
      </c>
      <c r="C38" t="s">
        <v>5</v>
      </c>
      <c r="D38">
        <v>2021</v>
      </c>
      <c r="E38">
        <f>VLOOKUP(B38,[45]Sheet1!$A$1:$C$68,3,FALSE)</f>
        <v>2037</v>
      </c>
      <c r="F38">
        <f>VLOOKUP(B38,[46]Sheet1!$A$1:$F$68,3,FALSE)</f>
        <v>29252</v>
      </c>
      <c r="G38">
        <f>VLOOKUP(B38,[47]Sheet1!$A$1:$F$68,3,FALSE)</f>
        <v>2277</v>
      </c>
      <c r="H38">
        <f>VLOOKUP(B38,[48]Sheet1!$A$1:$C$68,3,FALSE)</f>
        <v>7057</v>
      </c>
    </row>
    <row r="39" spans="1:8">
      <c r="A39">
        <v>4021000807</v>
      </c>
      <c r="B39" t="str">
        <f t="shared" si="0"/>
        <v>1400000US04021000807</v>
      </c>
      <c r="C39" t="s">
        <v>5</v>
      </c>
      <c r="D39">
        <v>2021</v>
      </c>
      <c r="E39">
        <f>VLOOKUP(B39,[45]Sheet1!$A$1:$C$68,3,FALSE)</f>
        <v>60</v>
      </c>
      <c r="F39">
        <f>VLOOKUP(B39,[46]Sheet1!$A$1:$F$68,3,FALSE)</f>
        <v>2048</v>
      </c>
      <c r="G39">
        <f>VLOOKUP(B39,[47]Sheet1!$A$1:$F$68,3,FALSE)</f>
        <v>64</v>
      </c>
      <c r="H39">
        <f>VLOOKUP(B39,[48]Sheet1!$A$1:$C$68,3,FALSE)</f>
        <v>3368</v>
      </c>
    </row>
    <row r="40" spans="1:8">
      <c r="A40">
        <v>4021000808</v>
      </c>
      <c r="B40" t="str">
        <f t="shared" si="0"/>
        <v>1400000US04021000808</v>
      </c>
      <c r="C40" t="s">
        <v>5</v>
      </c>
      <c r="D40">
        <v>2021</v>
      </c>
      <c r="E40">
        <f>VLOOKUP(B40,[45]Sheet1!$A$1:$C$68,3,FALSE)</f>
        <v>269</v>
      </c>
      <c r="F40">
        <f>VLOOKUP(B40,[46]Sheet1!$A$1:$F$68,3,FALSE)</f>
        <v>4417</v>
      </c>
      <c r="G40">
        <f>VLOOKUP(B40,[47]Sheet1!$A$1:$F$68,3,FALSE)</f>
        <v>302</v>
      </c>
      <c r="H40">
        <f>VLOOKUP(B40,[48]Sheet1!$A$1:$C$68,3,FALSE)</f>
        <v>6352</v>
      </c>
    </row>
    <row r="41" spans="1:8">
      <c r="A41">
        <v>4021000904</v>
      </c>
      <c r="B41" t="str">
        <f t="shared" si="0"/>
        <v>1400000US04021000904</v>
      </c>
      <c r="C41" t="s">
        <v>5</v>
      </c>
      <c r="D41">
        <v>2021</v>
      </c>
      <c r="E41">
        <f>VLOOKUP(B41,[45]Sheet1!$A$1:$C$68,3,FALSE)</f>
        <v>427</v>
      </c>
      <c r="F41">
        <f>VLOOKUP(B41,[46]Sheet1!$A$1:$F$68,3,FALSE)</f>
        <v>22221</v>
      </c>
      <c r="G41">
        <f>VLOOKUP(B41,[47]Sheet1!$A$1:$F$68,3,FALSE)</f>
        <v>487</v>
      </c>
      <c r="H41">
        <f>VLOOKUP(B41,[48]Sheet1!$A$1:$C$68,3,FALSE)</f>
        <v>1106</v>
      </c>
    </row>
    <row r="42" spans="1:8">
      <c r="A42">
        <v>4021001308</v>
      </c>
      <c r="B42" t="str">
        <f t="shared" si="0"/>
        <v>1400000US04021001308</v>
      </c>
      <c r="C42" t="s">
        <v>5</v>
      </c>
      <c r="D42">
        <v>2021</v>
      </c>
      <c r="E42">
        <f>VLOOKUP(B42,[45]Sheet1!$A$1:$C$68,3,FALSE)</f>
        <v>656</v>
      </c>
      <c r="F42">
        <f>VLOOKUP(B42,[46]Sheet1!$A$1:$F$68,3,FALSE)</f>
        <v>15664</v>
      </c>
      <c r="G42">
        <f>VLOOKUP(B42,[47]Sheet1!$A$1:$F$68,3,FALSE)</f>
        <v>745</v>
      </c>
      <c r="H42">
        <f>VLOOKUP(B42,[48]Sheet1!$A$1:$C$68,3,FALSE)</f>
        <v>2244</v>
      </c>
    </row>
    <row r="43" spans="1:8">
      <c r="A43">
        <v>4021002105</v>
      </c>
      <c r="B43" t="str">
        <f t="shared" si="0"/>
        <v>1400000US04021002105</v>
      </c>
      <c r="C43" t="s">
        <v>5</v>
      </c>
      <c r="D43">
        <v>2021</v>
      </c>
      <c r="E43">
        <f>VLOOKUP(B43,[45]Sheet1!$A$1:$C$68,3,FALSE)</f>
        <v>2013</v>
      </c>
      <c r="F43">
        <f>VLOOKUP(B43,[46]Sheet1!$A$1:$F$68,3,FALSE)</f>
        <v>27135</v>
      </c>
      <c r="G43">
        <f>VLOOKUP(B43,[47]Sheet1!$A$1:$F$68,3,FALSE)</f>
        <v>2508</v>
      </c>
      <c r="H43">
        <f>VLOOKUP(B43,[48]Sheet1!$A$1:$C$68,3,FALSE)</f>
        <v>4953</v>
      </c>
    </row>
    <row r="44" spans="1:8">
      <c r="A44">
        <v>4021002104</v>
      </c>
      <c r="B44" t="str">
        <f t="shared" si="0"/>
        <v>1400000US04021002104</v>
      </c>
      <c r="C44" t="s">
        <v>5</v>
      </c>
      <c r="D44">
        <v>2021</v>
      </c>
      <c r="E44">
        <f>VLOOKUP(B44,[45]Sheet1!$A$1:$C$68,3,FALSE)</f>
        <v>1676</v>
      </c>
      <c r="F44">
        <f>VLOOKUP(B44,[46]Sheet1!$A$1:$F$68,3,FALSE)</f>
        <v>24494</v>
      </c>
      <c r="G44">
        <f>VLOOKUP(B44,[47]Sheet1!$A$1:$F$68,3,FALSE)</f>
        <v>2045</v>
      </c>
      <c r="H44">
        <f>VLOOKUP(B44,[48]Sheet1!$A$1:$C$68,3,FALSE)</f>
        <v>3398</v>
      </c>
    </row>
    <row r="45" spans="1:8">
      <c r="A45">
        <v>4021002001</v>
      </c>
      <c r="B45" t="str">
        <f t="shared" si="0"/>
        <v>1400000US04021002001</v>
      </c>
      <c r="C45" t="s">
        <v>5</v>
      </c>
      <c r="D45">
        <v>2021</v>
      </c>
      <c r="E45">
        <f>VLOOKUP(B45,[45]Sheet1!$A$1:$C$68,3,FALSE)</f>
        <v>1418</v>
      </c>
      <c r="F45">
        <f>VLOOKUP(B45,[46]Sheet1!$A$1:$F$68,3,FALSE)</f>
        <v>32317</v>
      </c>
      <c r="G45">
        <f>VLOOKUP(B45,[47]Sheet1!$A$1:$F$68,3,FALSE)</f>
        <v>1824</v>
      </c>
      <c r="H45">
        <f>VLOOKUP(B45,[48]Sheet1!$A$1:$C$68,3,FALSE)</f>
        <v>3698</v>
      </c>
    </row>
    <row r="46" spans="1:8">
      <c r="A46">
        <v>4021001303</v>
      </c>
      <c r="B46" t="str">
        <f t="shared" si="0"/>
        <v>1400000US04021001303</v>
      </c>
      <c r="C46" t="s">
        <v>5</v>
      </c>
      <c r="D46">
        <v>2021</v>
      </c>
      <c r="E46">
        <f>VLOOKUP(B46,[45]Sheet1!$A$1:$C$68,3,FALSE)</f>
        <v>586</v>
      </c>
      <c r="F46">
        <f>VLOOKUP(B46,[46]Sheet1!$A$1:$F$68,3,FALSE)</f>
        <v>39204</v>
      </c>
      <c r="G46">
        <f>VLOOKUP(B46,[47]Sheet1!$A$1:$F$68,3,FALSE)</f>
        <v>624</v>
      </c>
      <c r="H46">
        <f>VLOOKUP(B46,[48]Sheet1!$A$1:$C$68,3,FALSE)</f>
        <v>1533</v>
      </c>
    </row>
    <row r="47" spans="1:8">
      <c r="A47">
        <v>4021001100</v>
      </c>
      <c r="B47" t="str">
        <f t="shared" si="0"/>
        <v>1400000US04021001100</v>
      </c>
      <c r="C47" t="s">
        <v>5</v>
      </c>
      <c r="D47">
        <v>2021</v>
      </c>
      <c r="E47">
        <f>VLOOKUP(B47,[45]Sheet1!$A$1:$C$68,3,FALSE)</f>
        <v>2486</v>
      </c>
      <c r="F47">
        <f>VLOOKUP(B47,[46]Sheet1!$A$1:$F$68,3,FALSE)</f>
        <v>27746</v>
      </c>
      <c r="G47">
        <f>VLOOKUP(B47,[47]Sheet1!$A$1:$F$68,3,FALSE)</f>
        <v>2766</v>
      </c>
      <c r="H47">
        <f>VLOOKUP(B47,[48]Sheet1!$A$1:$C$68,3,FALSE)</f>
        <v>8361</v>
      </c>
    </row>
    <row r="48" spans="1:8">
      <c r="A48">
        <v>4021001200</v>
      </c>
      <c r="B48" t="str">
        <f t="shared" si="0"/>
        <v>1400000US04021001200</v>
      </c>
      <c r="C48" t="s">
        <v>5</v>
      </c>
      <c r="D48">
        <v>2021</v>
      </c>
      <c r="E48">
        <f>VLOOKUP(B48,[45]Sheet1!$A$1:$C$68,3,FALSE)</f>
        <v>1476</v>
      </c>
      <c r="F48">
        <f>VLOOKUP(B48,[46]Sheet1!$A$1:$F$68,3,FALSE)</f>
        <v>24254</v>
      </c>
      <c r="G48">
        <f>VLOOKUP(B48,[47]Sheet1!$A$1:$F$68,3,FALSE)</f>
        <v>1926</v>
      </c>
      <c r="H48">
        <f>VLOOKUP(B48,[48]Sheet1!$A$1:$C$68,3,FALSE)</f>
        <v>4407</v>
      </c>
    </row>
    <row r="49" spans="1:8">
      <c r="A49">
        <v>4021001900</v>
      </c>
      <c r="B49" t="str">
        <f t="shared" si="0"/>
        <v>1400000US04021001900</v>
      </c>
      <c r="C49" t="s">
        <v>5</v>
      </c>
      <c r="D49">
        <v>2021</v>
      </c>
      <c r="E49">
        <f>VLOOKUP(B49,[45]Sheet1!$A$1:$C$68,3,FALSE)</f>
        <v>735</v>
      </c>
      <c r="F49">
        <f>VLOOKUP(B49,[46]Sheet1!$A$1:$F$68,3,FALSE)</f>
        <v>18364</v>
      </c>
      <c r="G49">
        <f>VLOOKUP(B49,[47]Sheet1!$A$1:$F$68,3,FALSE)</f>
        <v>933</v>
      </c>
      <c r="H49">
        <f>VLOOKUP(B49,[48]Sheet1!$A$1:$C$68,3,FALSE)</f>
        <v>2108</v>
      </c>
    </row>
    <row r="50" spans="1:8">
      <c r="A50">
        <v>4021001000</v>
      </c>
      <c r="B50" t="str">
        <f t="shared" si="0"/>
        <v>1400000US04021001000</v>
      </c>
      <c r="C50" t="s">
        <v>5</v>
      </c>
      <c r="D50">
        <v>2021</v>
      </c>
      <c r="E50">
        <f>VLOOKUP(B50,[45]Sheet1!$A$1:$C$68,3,FALSE)</f>
        <v>1455</v>
      </c>
      <c r="F50">
        <f>VLOOKUP(B50,[46]Sheet1!$A$1:$F$68,3,FALSE)</f>
        <v>15787</v>
      </c>
      <c r="G50">
        <f>VLOOKUP(B50,[47]Sheet1!$A$1:$F$68,3,FALSE)</f>
        <v>1695</v>
      </c>
      <c r="H50">
        <f>VLOOKUP(B50,[48]Sheet1!$A$1:$C$68,3,FALSE)</f>
        <v>4828</v>
      </c>
    </row>
    <row r="51" spans="1:8">
      <c r="A51">
        <v>4019004404</v>
      </c>
      <c r="B51" t="str">
        <f t="shared" si="0"/>
        <v>1400000US04019004404</v>
      </c>
      <c r="C51" t="s">
        <v>6</v>
      </c>
      <c r="D51">
        <v>2021</v>
      </c>
      <c r="E51">
        <f>VLOOKUP(B51,[45]Sheet1!$A$1:$C$68,3,FALSE)</f>
        <v>1881</v>
      </c>
      <c r="F51">
        <f>VLOOKUP(B51,[46]Sheet1!$A$1:$F$68,3,FALSE)</f>
        <v>32728</v>
      </c>
      <c r="G51">
        <f>VLOOKUP(B51,[47]Sheet1!$A$1:$F$68,3,FALSE)</f>
        <v>2721</v>
      </c>
      <c r="H51">
        <f>VLOOKUP(B51,[48]Sheet1!$A$1:$C$68,3,FALSE)</f>
        <v>3466</v>
      </c>
    </row>
    <row r="52" spans="1:8">
      <c r="A52">
        <v>4019004320</v>
      </c>
      <c r="B52" t="str">
        <f t="shared" si="0"/>
        <v>1400000US04019004320</v>
      </c>
      <c r="C52" t="s">
        <v>6</v>
      </c>
      <c r="D52">
        <v>2021</v>
      </c>
      <c r="E52">
        <f>VLOOKUP(B52,[45]Sheet1!$A$1:$C$68,3,FALSE)</f>
        <v>965</v>
      </c>
      <c r="F52">
        <f>VLOOKUP(B52,[46]Sheet1!$A$1:$F$68,3,FALSE)</f>
        <v>18415</v>
      </c>
      <c r="G52">
        <f>VLOOKUP(B52,[47]Sheet1!$A$1:$F$68,3,FALSE)</f>
        <v>1147</v>
      </c>
      <c r="H52">
        <f>VLOOKUP(B52,[48]Sheet1!$A$1:$C$68,3,FALSE)</f>
        <v>3211</v>
      </c>
    </row>
    <row r="53" spans="1:8">
      <c r="A53">
        <v>4019004316</v>
      </c>
      <c r="B53" t="str">
        <f t="shared" si="0"/>
        <v>1400000US04019004316</v>
      </c>
      <c r="C53" t="s">
        <v>6</v>
      </c>
      <c r="D53">
        <v>2021</v>
      </c>
      <c r="E53">
        <f>VLOOKUP(B53,[45]Sheet1!$A$1:$C$68,3,FALSE)</f>
        <v>1164</v>
      </c>
      <c r="F53">
        <f>VLOOKUP(B53,[46]Sheet1!$A$1:$F$68,3,FALSE)</f>
        <v>25320</v>
      </c>
      <c r="G53">
        <f>VLOOKUP(B53,[47]Sheet1!$A$1:$F$68,3,FALSE)</f>
        <v>1429</v>
      </c>
      <c r="H53">
        <f>VLOOKUP(B53,[48]Sheet1!$A$1:$C$68,3,FALSE)</f>
        <v>2771</v>
      </c>
    </row>
    <row r="54" spans="1:8">
      <c r="A54">
        <v>4019004313</v>
      </c>
      <c r="B54" t="str">
        <f t="shared" si="0"/>
        <v>1400000US04019004313</v>
      </c>
      <c r="C54" t="s">
        <v>6</v>
      </c>
      <c r="D54">
        <v>2021</v>
      </c>
      <c r="E54">
        <f>VLOOKUP(B54,[45]Sheet1!$A$1:$C$68,3,FALSE)</f>
        <v>1804</v>
      </c>
      <c r="F54">
        <f>VLOOKUP(B54,[46]Sheet1!$A$1:$F$68,3,FALSE)</f>
        <v>24632</v>
      </c>
      <c r="G54">
        <f>VLOOKUP(B54,[47]Sheet1!$A$1:$F$68,3,FALSE)</f>
        <v>2063</v>
      </c>
      <c r="H54">
        <f>VLOOKUP(B54,[48]Sheet1!$A$1:$C$68,3,FALSE)</f>
        <v>4509</v>
      </c>
    </row>
    <row r="55" spans="1:8">
      <c r="A55">
        <v>4019004419</v>
      </c>
      <c r="B55" t="str">
        <f t="shared" si="0"/>
        <v>1400000US04019004419</v>
      </c>
      <c r="C55" t="s">
        <v>6</v>
      </c>
      <c r="D55">
        <v>2021</v>
      </c>
      <c r="E55">
        <f>VLOOKUP(B55,[45]Sheet1!$A$1:$C$68,3,FALSE)</f>
        <v>2302</v>
      </c>
      <c r="F55">
        <f>VLOOKUP(B55,[46]Sheet1!$A$1:$F$68,3,FALSE)</f>
        <v>26404</v>
      </c>
      <c r="G55">
        <f>VLOOKUP(B55,[47]Sheet1!$A$1:$F$68,3,FALSE)</f>
        <v>2526</v>
      </c>
      <c r="H55">
        <f>VLOOKUP(B55,[48]Sheet1!$A$1:$C$68,3,FALSE)</f>
        <v>6196</v>
      </c>
    </row>
    <row r="56" spans="1:8">
      <c r="A56">
        <v>4019004430</v>
      </c>
      <c r="B56" t="str">
        <f t="shared" si="0"/>
        <v>1400000US04019004430</v>
      </c>
      <c r="C56" t="s">
        <v>6</v>
      </c>
      <c r="D56">
        <v>2021</v>
      </c>
      <c r="E56">
        <f>VLOOKUP(B56,[45]Sheet1!$A$1:$C$68,3,FALSE)</f>
        <v>919</v>
      </c>
      <c r="F56">
        <f>VLOOKUP(B56,[46]Sheet1!$A$1:$F$68,3,FALSE)</f>
        <v>20056</v>
      </c>
      <c r="G56">
        <f>VLOOKUP(B56,[47]Sheet1!$A$1:$F$68,3,FALSE)</f>
        <v>953</v>
      </c>
      <c r="H56">
        <f>VLOOKUP(B56,[48]Sheet1!$A$1:$C$68,3,FALSE)</f>
        <v>3657</v>
      </c>
    </row>
    <row r="57" spans="1:8">
      <c r="A57">
        <v>4019004424</v>
      </c>
      <c r="B57" t="str">
        <f t="shared" si="0"/>
        <v>1400000US04019004424</v>
      </c>
      <c r="C57" t="s">
        <v>6</v>
      </c>
      <c r="D57">
        <v>2021</v>
      </c>
      <c r="E57">
        <f>VLOOKUP(B57,[45]Sheet1!$A$1:$C$68,3,FALSE)</f>
        <v>1430</v>
      </c>
      <c r="F57">
        <f>VLOOKUP(B57,[46]Sheet1!$A$1:$F$68,3,FALSE)</f>
        <v>23895</v>
      </c>
      <c r="G57">
        <f>VLOOKUP(B57,[47]Sheet1!$A$1:$F$68,3,FALSE)</f>
        <v>1554</v>
      </c>
      <c r="H57">
        <f>VLOOKUP(B57,[48]Sheet1!$A$1:$C$68,3,FALSE)</f>
        <v>3663</v>
      </c>
    </row>
    <row r="58" spans="1:8">
      <c r="A58">
        <v>4019004339</v>
      </c>
      <c r="B58" t="str">
        <f t="shared" si="0"/>
        <v>1400000US04019004339</v>
      </c>
      <c r="C58" t="s">
        <v>6</v>
      </c>
      <c r="D58">
        <v>2021</v>
      </c>
      <c r="E58">
        <f>VLOOKUP(B58,[45]Sheet1!$A$1:$C$68,3,FALSE)</f>
        <v>2178</v>
      </c>
      <c r="F58">
        <f>VLOOKUP(B58,[46]Sheet1!$A$1:$F$68,3,FALSE)</f>
        <v>29935</v>
      </c>
      <c r="G58">
        <f>VLOOKUP(B58,[47]Sheet1!$A$1:$F$68,3,FALSE)</f>
        <v>2205</v>
      </c>
      <c r="H58">
        <f>VLOOKUP(B58,[48]Sheet1!$A$1:$C$68,3,FALSE)</f>
        <v>7375</v>
      </c>
    </row>
    <row r="59" spans="1:8">
      <c r="A59">
        <v>4019004435</v>
      </c>
      <c r="B59" t="str">
        <f t="shared" si="0"/>
        <v>1400000US04019004435</v>
      </c>
      <c r="C59" t="s">
        <v>6</v>
      </c>
      <c r="D59">
        <v>2021</v>
      </c>
      <c r="E59">
        <f>VLOOKUP(B59,[45]Sheet1!$A$1:$C$68,3,FALSE)</f>
        <v>1459</v>
      </c>
      <c r="F59">
        <f>VLOOKUP(B59,[46]Sheet1!$A$1:$F$68,3,FALSE)</f>
        <v>30540</v>
      </c>
      <c r="G59">
        <f>VLOOKUP(B59,[47]Sheet1!$A$1:$F$68,3,FALSE)</f>
        <v>1723</v>
      </c>
      <c r="H59">
        <f>VLOOKUP(B59,[48]Sheet1!$A$1:$C$68,3,FALSE)</f>
        <v>3878</v>
      </c>
    </row>
    <row r="60" spans="1:8">
      <c r="A60">
        <v>4019004340</v>
      </c>
      <c r="B60" t="str">
        <f t="shared" si="0"/>
        <v>1400000US04019004340</v>
      </c>
      <c r="C60" t="s">
        <v>6</v>
      </c>
      <c r="D60">
        <v>2021</v>
      </c>
      <c r="E60">
        <f>VLOOKUP(B60,[45]Sheet1!$A$1:$C$68,3,FALSE)</f>
        <v>1748</v>
      </c>
      <c r="F60">
        <f>VLOOKUP(B60,[46]Sheet1!$A$1:$F$68,3,FALSE)</f>
        <v>23645</v>
      </c>
      <c r="G60">
        <f>VLOOKUP(B60,[47]Sheet1!$A$1:$F$68,3,FALSE)</f>
        <v>1935</v>
      </c>
      <c r="H60">
        <f>VLOOKUP(B60,[48]Sheet1!$A$1:$C$68,3,FALSE)</f>
        <v>4864</v>
      </c>
    </row>
    <row r="61" spans="1:8">
      <c r="A61">
        <v>4021000802</v>
      </c>
      <c r="B61" t="str">
        <f t="shared" si="0"/>
        <v>1400000US04021000802</v>
      </c>
      <c r="C61" t="s">
        <v>6</v>
      </c>
      <c r="D61">
        <v>2021</v>
      </c>
      <c r="E61">
        <f>VLOOKUP(B61,[45]Sheet1!$A$1:$C$68,3,FALSE)</f>
        <v>2349</v>
      </c>
      <c r="F61">
        <f>VLOOKUP(B61,[46]Sheet1!$A$1:$F$68,3,FALSE)</f>
        <v>31668</v>
      </c>
      <c r="G61">
        <f>VLOOKUP(B61,[47]Sheet1!$A$1:$F$68,3,FALSE)</f>
        <v>2650</v>
      </c>
      <c r="H61">
        <f>VLOOKUP(B61,[48]Sheet1!$A$1:$C$68,3,FALSE)</f>
        <v>5728</v>
      </c>
    </row>
    <row r="62" spans="1:8">
      <c r="A62">
        <v>4019004425</v>
      </c>
      <c r="B62" t="str">
        <f t="shared" si="0"/>
        <v>1400000US04019004425</v>
      </c>
      <c r="C62" t="s">
        <v>6</v>
      </c>
      <c r="D62">
        <v>2021</v>
      </c>
      <c r="E62">
        <f>VLOOKUP(B62,[45]Sheet1!$A$1:$C$68,3,FALSE)</f>
        <v>2243</v>
      </c>
      <c r="F62">
        <f>VLOOKUP(B62,[46]Sheet1!$A$1:$F$68,3,FALSE)</f>
        <v>25964</v>
      </c>
      <c r="G62">
        <f>VLOOKUP(B62,[47]Sheet1!$A$1:$F$68,3,FALSE)</f>
        <v>2504</v>
      </c>
      <c r="H62">
        <f>VLOOKUP(B62,[48]Sheet1!$A$1:$C$68,3,FALSE)</f>
        <v>5500</v>
      </c>
    </row>
    <row r="63" spans="1:8">
      <c r="A63">
        <v>4019004423</v>
      </c>
      <c r="B63" t="str">
        <f t="shared" si="0"/>
        <v>1400000US04019004423</v>
      </c>
      <c r="C63" t="s">
        <v>6</v>
      </c>
      <c r="D63">
        <v>2021</v>
      </c>
      <c r="E63">
        <f>VLOOKUP(B63,[45]Sheet1!$A$1:$C$68,3,FALSE)</f>
        <v>1628</v>
      </c>
      <c r="F63">
        <f>VLOOKUP(B63,[46]Sheet1!$A$1:$F$68,3,FALSE)</f>
        <v>25946</v>
      </c>
      <c r="G63">
        <f>VLOOKUP(B63,[47]Sheet1!$A$1:$F$68,3,FALSE)</f>
        <v>1761</v>
      </c>
      <c r="H63">
        <f>VLOOKUP(B63,[48]Sheet1!$A$1:$C$68,3,FALSE)</f>
        <v>4163</v>
      </c>
    </row>
    <row r="64" spans="1:8">
      <c r="A64">
        <v>4019004431</v>
      </c>
      <c r="B64" t="str">
        <f t="shared" si="0"/>
        <v>1400000US04019004431</v>
      </c>
      <c r="C64" t="s">
        <v>6</v>
      </c>
      <c r="D64">
        <v>2021</v>
      </c>
      <c r="E64">
        <f>VLOOKUP(B64,[45]Sheet1!$A$1:$C$68,3,FALSE)</f>
        <v>2138</v>
      </c>
      <c r="F64">
        <f>VLOOKUP(B64,[46]Sheet1!$A$1:$F$68,3,FALSE)</f>
        <v>33684</v>
      </c>
      <c r="G64">
        <f>VLOOKUP(B64,[47]Sheet1!$A$1:$F$68,3,FALSE)</f>
        <v>2256</v>
      </c>
      <c r="H64">
        <f>VLOOKUP(B64,[48]Sheet1!$A$1:$C$68,3,FALSE)</f>
        <v>6732</v>
      </c>
    </row>
    <row r="65" spans="1:8">
      <c r="A65">
        <v>4019004648</v>
      </c>
      <c r="B65" t="str">
        <f t="shared" si="0"/>
        <v>1400000US04019004648</v>
      </c>
      <c r="C65" t="s">
        <v>6</v>
      </c>
      <c r="D65">
        <v>2021</v>
      </c>
      <c r="E65">
        <f>VLOOKUP(B65,[45]Sheet1!$A$1:$C$68,3,FALSE)</f>
        <v>2475</v>
      </c>
      <c r="F65">
        <f>VLOOKUP(B65,[46]Sheet1!$A$1:$F$68,3,FALSE)</f>
        <v>38788</v>
      </c>
      <c r="G65">
        <f>VLOOKUP(B65,[47]Sheet1!$A$1:$F$68,3,FALSE)</f>
        <v>2794</v>
      </c>
      <c r="H65">
        <f>VLOOKUP(B65,[48]Sheet1!$A$1:$C$68,3,FALSE)</f>
        <v>6518</v>
      </c>
    </row>
    <row r="66" spans="1:8">
      <c r="A66">
        <v>4019004434</v>
      </c>
      <c r="B66" t="str">
        <f t="shared" si="0"/>
        <v>1400000US04019004434</v>
      </c>
      <c r="C66" t="s">
        <v>6</v>
      </c>
      <c r="D66">
        <v>2021</v>
      </c>
      <c r="E66">
        <f>VLOOKUP(B66,[45]Sheet1!$A$1:$C$68,3,FALSE)</f>
        <v>1176</v>
      </c>
      <c r="F66">
        <f>VLOOKUP(B66,[46]Sheet1!$A$1:$F$68,3,FALSE)</f>
        <v>26185</v>
      </c>
      <c r="G66">
        <f>VLOOKUP(B66,[47]Sheet1!$A$1:$F$68,3,FALSE)</f>
        <v>1237</v>
      </c>
      <c r="H66">
        <f>VLOOKUP(B66,[48]Sheet1!$A$1:$C$68,3,FALSE)</f>
        <v>3238</v>
      </c>
    </row>
    <row r="67" spans="1:8">
      <c r="A67">
        <v>4019941000</v>
      </c>
      <c r="B67" t="str">
        <f t="shared" ref="B67:B68" si="1">CONCATENATE("1400000US0",A67)</f>
        <v>1400000US04019941000</v>
      </c>
      <c r="C67" t="s">
        <v>6</v>
      </c>
      <c r="D67">
        <v>2021</v>
      </c>
      <c r="E67">
        <f>VLOOKUP(B67,[45]Sheet1!$A$1:$C$68,3,FALSE)</f>
        <v>1021</v>
      </c>
      <c r="F67">
        <f>VLOOKUP(B67,[46]Sheet1!$A$1:$F$68,3,FALSE)</f>
        <v>13448</v>
      </c>
      <c r="G67">
        <f>VLOOKUP(B67,[47]Sheet1!$A$1:$F$68,3,FALSE)</f>
        <v>1071</v>
      </c>
      <c r="H67">
        <f>VLOOKUP(B67,[48]Sheet1!$A$1:$C$68,3,FALSE)</f>
        <v>3959</v>
      </c>
    </row>
    <row r="68" spans="1:8">
      <c r="A68">
        <v>4019004333</v>
      </c>
      <c r="B68" t="str">
        <f t="shared" si="1"/>
        <v>1400000US04019004333</v>
      </c>
      <c r="C68" t="s">
        <v>6</v>
      </c>
      <c r="D68">
        <v>2021</v>
      </c>
      <c r="E68">
        <f>VLOOKUP(B68,[45]Sheet1!$A$1:$C$68,3,FALSE)</f>
        <v>1143</v>
      </c>
      <c r="F68">
        <f>VLOOKUP(B68,[46]Sheet1!$A$1:$F$68,3,FALSE)</f>
        <v>27446</v>
      </c>
      <c r="G68">
        <f>VLOOKUP(B68,[47]Sheet1!$A$1:$F$68,3,FALSE)</f>
        <v>1260</v>
      </c>
      <c r="H68">
        <f>VLOOKUP(B68,[48]Sheet1!$A$1:$C$68,3,FALSE)</f>
        <v>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B7C3-FA89-4112-8C7A-1DE0FD5128AF}">
  <dimension ref="A1:C68"/>
  <sheetViews>
    <sheetView topLeftCell="A32" workbookViewId="0">
      <selection activeCell="B7" sqref="B7"/>
    </sheetView>
  </sheetViews>
  <sheetFormatPr defaultRowHeight="14.25"/>
  <cols>
    <col min="1" max="1" width="11" bestFit="1" customWidth="1"/>
    <col min="2" max="2" width="21.875" bestFit="1" customWidth="1"/>
    <col min="3" max="3" width="17.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4013723304</v>
      </c>
      <c r="B2" t="str">
        <f>CONCATENATE("1400000US0",A2)</f>
        <v>1400000US04013723304</v>
      </c>
      <c r="C2" t="s">
        <v>3</v>
      </c>
    </row>
    <row r="3" spans="1:3">
      <c r="A3">
        <v>4021001709</v>
      </c>
      <c r="B3" t="str">
        <f t="shared" ref="B3:B66" si="0">CONCATENATE("1400000US0",A3)</f>
        <v>1400000US04021001709</v>
      </c>
      <c r="C3" t="s">
        <v>4</v>
      </c>
    </row>
    <row r="4" spans="1:3">
      <c r="A4">
        <v>4021001705</v>
      </c>
      <c r="B4" t="str">
        <f t="shared" si="0"/>
        <v>1400000US04021001705</v>
      </c>
      <c r="C4" t="s">
        <v>4</v>
      </c>
    </row>
    <row r="5" spans="1:3">
      <c r="A5">
        <v>4021001701</v>
      </c>
      <c r="B5" t="str">
        <f t="shared" si="0"/>
        <v>1400000US04021001701</v>
      </c>
      <c r="C5" t="s">
        <v>4</v>
      </c>
    </row>
    <row r="6" spans="1:3">
      <c r="A6">
        <v>4013941000</v>
      </c>
      <c r="B6" t="str">
        <f t="shared" si="0"/>
        <v>1400000US04013941000</v>
      </c>
      <c r="C6" t="s">
        <v>4</v>
      </c>
    </row>
    <row r="7" spans="1:3">
      <c r="A7">
        <v>4021001600</v>
      </c>
      <c r="B7" t="str">
        <f t="shared" si="0"/>
        <v>1400000US04021001600</v>
      </c>
      <c r="C7" t="s">
        <v>4</v>
      </c>
    </row>
    <row r="8" spans="1:3">
      <c r="A8">
        <v>4021941402</v>
      </c>
      <c r="B8" t="str">
        <f t="shared" si="0"/>
        <v>1400000US04021941402</v>
      </c>
      <c r="C8" t="s">
        <v>4</v>
      </c>
    </row>
    <row r="9" spans="1:3">
      <c r="A9">
        <v>4021001714</v>
      </c>
      <c r="B9" t="str">
        <f t="shared" si="0"/>
        <v>1400000US04021001714</v>
      </c>
      <c r="C9" t="s">
        <v>4</v>
      </c>
    </row>
    <row r="10" spans="1:3">
      <c r="A10">
        <v>4021001712</v>
      </c>
      <c r="B10" t="str">
        <f t="shared" si="0"/>
        <v>1400000US04021001712</v>
      </c>
      <c r="C10" t="s">
        <v>4</v>
      </c>
    </row>
    <row r="11" spans="1:3">
      <c r="A11">
        <v>4021001715</v>
      </c>
      <c r="B11" t="str">
        <f t="shared" si="0"/>
        <v>1400000US04021001715</v>
      </c>
      <c r="C11" t="s">
        <v>4</v>
      </c>
    </row>
    <row r="12" spans="1:3">
      <c r="A12">
        <v>4021941401</v>
      </c>
      <c r="B12" t="str">
        <f t="shared" si="0"/>
        <v>1400000US04021941401</v>
      </c>
      <c r="C12" t="s">
        <v>4</v>
      </c>
    </row>
    <row r="13" spans="1:3">
      <c r="A13">
        <v>4021001717</v>
      </c>
      <c r="B13" t="str">
        <f t="shared" si="0"/>
        <v>1400000US04021001717</v>
      </c>
      <c r="C13" t="s">
        <v>4</v>
      </c>
    </row>
    <row r="14" spans="1:3">
      <c r="A14">
        <v>4021001716</v>
      </c>
      <c r="B14" t="str">
        <f t="shared" si="0"/>
        <v>1400000US04021001716</v>
      </c>
      <c r="C14" t="s">
        <v>4</v>
      </c>
    </row>
    <row r="15" spans="1:3">
      <c r="A15">
        <v>4021001713</v>
      </c>
      <c r="B15" t="str">
        <f t="shared" si="0"/>
        <v>1400000US04021001713</v>
      </c>
      <c r="C15" t="s">
        <v>4</v>
      </c>
    </row>
    <row r="16" spans="1:3">
      <c r="A16">
        <v>4021001704</v>
      </c>
      <c r="B16" t="str">
        <f t="shared" si="0"/>
        <v>1400000US04021001704</v>
      </c>
      <c r="C16" t="s">
        <v>4</v>
      </c>
    </row>
    <row r="17" spans="1:3">
      <c r="A17">
        <v>4021001707</v>
      </c>
      <c r="B17" t="str">
        <f t="shared" si="0"/>
        <v>1400000US04021001707</v>
      </c>
      <c r="C17" t="s">
        <v>4</v>
      </c>
    </row>
    <row r="18" spans="1:3">
      <c r="A18">
        <v>4021001706</v>
      </c>
      <c r="B18" t="str">
        <f t="shared" si="0"/>
        <v>1400000US04021001706</v>
      </c>
      <c r="C18" t="s">
        <v>4</v>
      </c>
    </row>
    <row r="19" spans="1:3">
      <c r="A19">
        <v>4021000902</v>
      </c>
      <c r="B19" t="str">
        <f t="shared" si="0"/>
        <v>1400000US04021000902</v>
      </c>
      <c r="C19" t="s">
        <v>5</v>
      </c>
    </row>
    <row r="20" spans="1:3">
      <c r="A20">
        <v>4021001408</v>
      </c>
      <c r="B20" t="str">
        <f t="shared" si="0"/>
        <v>1400000US04021001408</v>
      </c>
      <c r="C20" t="s">
        <v>5</v>
      </c>
    </row>
    <row r="21" spans="1:3">
      <c r="A21">
        <v>4021001305</v>
      </c>
      <c r="B21" t="str">
        <f t="shared" si="0"/>
        <v>1400000US04021001305</v>
      </c>
      <c r="C21" t="s">
        <v>5</v>
      </c>
    </row>
    <row r="22" spans="1:3">
      <c r="A22">
        <v>4021001306</v>
      </c>
      <c r="B22" t="str">
        <f t="shared" si="0"/>
        <v>1400000US04021001306</v>
      </c>
      <c r="C22" t="s">
        <v>5</v>
      </c>
    </row>
    <row r="23" spans="1:3">
      <c r="A23">
        <v>4021001405</v>
      </c>
      <c r="B23" t="str">
        <f t="shared" si="0"/>
        <v>1400000US04021001405</v>
      </c>
      <c r="C23" t="s">
        <v>5</v>
      </c>
    </row>
    <row r="24" spans="1:3">
      <c r="A24">
        <v>4021001406</v>
      </c>
      <c r="B24" t="str">
        <f t="shared" si="0"/>
        <v>1400000US04021001406</v>
      </c>
      <c r="C24" t="s">
        <v>5</v>
      </c>
    </row>
    <row r="25" spans="1:3">
      <c r="A25">
        <v>4021001403</v>
      </c>
      <c r="B25" t="str">
        <f t="shared" si="0"/>
        <v>1400000US04021001403</v>
      </c>
      <c r="C25" t="s">
        <v>5</v>
      </c>
    </row>
    <row r="26" spans="1:3">
      <c r="A26">
        <v>4021001407</v>
      </c>
      <c r="B26" t="str">
        <f t="shared" si="0"/>
        <v>1400000US04021001407</v>
      </c>
      <c r="C26" t="s">
        <v>5</v>
      </c>
    </row>
    <row r="27" spans="1:3">
      <c r="A27">
        <v>4021001404</v>
      </c>
      <c r="B27" t="str">
        <f t="shared" si="0"/>
        <v>1400000US04021001404</v>
      </c>
      <c r="C27" t="s">
        <v>5</v>
      </c>
    </row>
    <row r="28" spans="1:3">
      <c r="A28">
        <v>4021001500</v>
      </c>
      <c r="B28" t="str">
        <f t="shared" si="0"/>
        <v>1400000US04021001500</v>
      </c>
      <c r="C28" t="s">
        <v>5</v>
      </c>
    </row>
    <row r="29" spans="1:3">
      <c r="A29">
        <v>4021002107</v>
      </c>
      <c r="B29" t="str">
        <f t="shared" si="0"/>
        <v>1400000US04021002107</v>
      </c>
      <c r="C29" t="s">
        <v>5</v>
      </c>
    </row>
    <row r="30" spans="1:3">
      <c r="A30">
        <v>4021002005</v>
      </c>
      <c r="B30" t="str">
        <f t="shared" si="0"/>
        <v>1400000US04021002005</v>
      </c>
      <c r="C30" t="s">
        <v>5</v>
      </c>
    </row>
    <row r="31" spans="1:3">
      <c r="A31">
        <v>4021001309</v>
      </c>
      <c r="B31" t="str">
        <f t="shared" si="0"/>
        <v>1400000US04021001309</v>
      </c>
      <c r="C31" t="s">
        <v>5</v>
      </c>
    </row>
    <row r="32" spans="1:3">
      <c r="A32">
        <v>4021001307</v>
      </c>
      <c r="B32" t="str">
        <f t="shared" si="0"/>
        <v>1400000US04021001307</v>
      </c>
      <c r="C32" t="s">
        <v>5</v>
      </c>
    </row>
    <row r="33" spans="1:3">
      <c r="A33">
        <v>4021000804</v>
      </c>
      <c r="B33" t="str">
        <f t="shared" si="0"/>
        <v>1400000US04021000804</v>
      </c>
      <c r="C33" t="s">
        <v>5</v>
      </c>
    </row>
    <row r="34" spans="1:3">
      <c r="A34">
        <v>4021001310</v>
      </c>
      <c r="B34" t="str">
        <f t="shared" si="0"/>
        <v>1400000US04021001310</v>
      </c>
      <c r="C34" t="s">
        <v>5</v>
      </c>
    </row>
    <row r="35" spans="1:3">
      <c r="A35">
        <v>4021000903</v>
      </c>
      <c r="B35" t="str">
        <f t="shared" si="0"/>
        <v>1400000US04021000903</v>
      </c>
      <c r="C35" t="s">
        <v>5</v>
      </c>
    </row>
    <row r="36" spans="1:3">
      <c r="A36">
        <v>4021002004</v>
      </c>
      <c r="B36" t="str">
        <f t="shared" si="0"/>
        <v>1400000US04021002004</v>
      </c>
      <c r="C36" t="s">
        <v>5</v>
      </c>
    </row>
    <row r="37" spans="1:3">
      <c r="A37">
        <v>4021002106</v>
      </c>
      <c r="B37" t="str">
        <f t="shared" si="0"/>
        <v>1400000US04021002106</v>
      </c>
      <c r="C37" t="s">
        <v>5</v>
      </c>
    </row>
    <row r="38" spans="1:3">
      <c r="A38">
        <v>4021000806</v>
      </c>
      <c r="B38" t="str">
        <f t="shared" si="0"/>
        <v>1400000US04021000806</v>
      </c>
      <c r="C38" t="s">
        <v>5</v>
      </c>
    </row>
    <row r="39" spans="1:3">
      <c r="A39">
        <v>4021000807</v>
      </c>
      <c r="B39" t="str">
        <f t="shared" si="0"/>
        <v>1400000US04021000807</v>
      </c>
      <c r="C39" t="s">
        <v>5</v>
      </c>
    </row>
    <row r="40" spans="1:3">
      <c r="A40">
        <v>4021000808</v>
      </c>
      <c r="B40" t="str">
        <f t="shared" si="0"/>
        <v>1400000US04021000808</v>
      </c>
      <c r="C40" t="s">
        <v>5</v>
      </c>
    </row>
    <row r="41" spans="1:3">
      <c r="A41">
        <v>4021000904</v>
      </c>
      <c r="B41" t="str">
        <f t="shared" si="0"/>
        <v>1400000US04021000904</v>
      </c>
      <c r="C41" t="s">
        <v>5</v>
      </c>
    </row>
    <row r="42" spans="1:3">
      <c r="A42">
        <v>4021001308</v>
      </c>
      <c r="B42" t="str">
        <f t="shared" si="0"/>
        <v>1400000US04021001308</v>
      </c>
      <c r="C42" t="s">
        <v>5</v>
      </c>
    </row>
    <row r="43" spans="1:3">
      <c r="A43">
        <v>4021002105</v>
      </c>
      <c r="B43" t="str">
        <f t="shared" si="0"/>
        <v>1400000US04021002105</v>
      </c>
      <c r="C43" t="s">
        <v>5</v>
      </c>
    </row>
    <row r="44" spans="1:3">
      <c r="A44">
        <v>4021002104</v>
      </c>
      <c r="B44" t="str">
        <f t="shared" si="0"/>
        <v>1400000US04021002104</v>
      </c>
      <c r="C44" t="s">
        <v>5</v>
      </c>
    </row>
    <row r="45" spans="1:3">
      <c r="A45">
        <v>4021002001</v>
      </c>
      <c r="B45" t="str">
        <f t="shared" si="0"/>
        <v>1400000US04021002001</v>
      </c>
      <c r="C45" t="s">
        <v>5</v>
      </c>
    </row>
    <row r="46" spans="1:3">
      <c r="A46">
        <v>4021001303</v>
      </c>
      <c r="B46" t="str">
        <f t="shared" si="0"/>
        <v>1400000US04021001303</v>
      </c>
      <c r="C46" t="s">
        <v>5</v>
      </c>
    </row>
    <row r="47" spans="1:3">
      <c r="A47">
        <v>4021001100</v>
      </c>
      <c r="B47" t="str">
        <f t="shared" si="0"/>
        <v>1400000US04021001100</v>
      </c>
      <c r="C47" t="s">
        <v>5</v>
      </c>
    </row>
    <row r="48" spans="1:3">
      <c r="A48">
        <v>4021001200</v>
      </c>
      <c r="B48" t="str">
        <f t="shared" si="0"/>
        <v>1400000US04021001200</v>
      </c>
      <c r="C48" t="s">
        <v>5</v>
      </c>
    </row>
    <row r="49" spans="1:3">
      <c r="A49">
        <v>4021001900</v>
      </c>
      <c r="B49" t="str">
        <f t="shared" si="0"/>
        <v>1400000US04021001900</v>
      </c>
      <c r="C49" t="s">
        <v>5</v>
      </c>
    </row>
    <row r="50" spans="1:3">
      <c r="A50">
        <v>4021001000</v>
      </c>
      <c r="B50" t="str">
        <f t="shared" si="0"/>
        <v>1400000US04021001000</v>
      </c>
      <c r="C50" t="s">
        <v>5</v>
      </c>
    </row>
    <row r="51" spans="1:3">
      <c r="A51">
        <v>4019004404</v>
      </c>
      <c r="B51" t="str">
        <f t="shared" si="0"/>
        <v>1400000US04019004404</v>
      </c>
      <c r="C51" t="s">
        <v>6</v>
      </c>
    </row>
    <row r="52" spans="1:3">
      <c r="A52">
        <v>4019004320</v>
      </c>
      <c r="B52" t="str">
        <f t="shared" si="0"/>
        <v>1400000US04019004320</v>
      </c>
      <c r="C52" t="s">
        <v>6</v>
      </c>
    </row>
    <row r="53" spans="1:3">
      <c r="A53">
        <v>4019004316</v>
      </c>
      <c r="B53" t="str">
        <f t="shared" si="0"/>
        <v>1400000US04019004316</v>
      </c>
      <c r="C53" t="s">
        <v>6</v>
      </c>
    </row>
    <row r="54" spans="1:3">
      <c r="A54">
        <v>4019004313</v>
      </c>
      <c r="B54" t="str">
        <f t="shared" si="0"/>
        <v>1400000US04019004313</v>
      </c>
      <c r="C54" t="s">
        <v>6</v>
      </c>
    </row>
    <row r="55" spans="1:3">
      <c r="A55">
        <v>4019004419</v>
      </c>
      <c r="B55" t="str">
        <f t="shared" si="0"/>
        <v>1400000US04019004419</v>
      </c>
      <c r="C55" t="s">
        <v>6</v>
      </c>
    </row>
    <row r="56" spans="1:3">
      <c r="A56">
        <v>4019004430</v>
      </c>
      <c r="B56" t="str">
        <f t="shared" si="0"/>
        <v>1400000US04019004430</v>
      </c>
      <c r="C56" t="s">
        <v>6</v>
      </c>
    </row>
    <row r="57" spans="1:3">
      <c r="A57">
        <v>4019004424</v>
      </c>
      <c r="B57" t="str">
        <f t="shared" si="0"/>
        <v>1400000US04019004424</v>
      </c>
      <c r="C57" t="s">
        <v>6</v>
      </c>
    </row>
    <row r="58" spans="1:3">
      <c r="A58">
        <v>4019004339</v>
      </c>
      <c r="B58" t="str">
        <f t="shared" si="0"/>
        <v>1400000US04019004339</v>
      </c>
      <c r="C58" t="s">
        <v>6</v>
      </c>
    </row>
    <row r="59" spans="1:3">
      <c r="A59">
        <v>4019004435</v>
      </c>
      <c r="B59" t="str">
        <f t="shared" si="0"/>
        <v>1400000US04019004435</v>
      </c>
      <c r="C59" t="s">
        <v>6</v>
      </c>
    </row>
    <row r="60" spans="1:3">
      <c r="A60">
        <v>4019004340</v>
      </c>
      <c r="B60" t="str">
        <f t="shared" si="0"/>
        <v>1400000US04019004340</v>
      </c>
      <c r="C60" t="s">
        <v>6</v>
      </c>
    </row>
    <row r="61" spans="1:3">
      <c r="A61">
        <v>4021000802</v>
      </c>
      <c r="B61" t="str">
        <f t="shared" si="0"/>
        <v>1400000US04021000802</v>
      </c>
      <c r="C61" t="s">
        <v>6</v>
      </c>
    </row>
    <row r="62" spans="1:3">
      <c r="A62">
        <v>4019004425</v>
      </c>
      <c r="B62" t="str">
        <f t="shared" si="0"/>
        <v>1400000US04019004425</v>
      </c>
      <c r="C62" t="s">
        <v>6</v>
      </c>
    </row>
    <row r="63" spans="1:3">
      <c r="A63">
        <v>4019004423</v>
      </c>
      <c r="B63" t="str">
        <f t="shared" si="0"/>
        <v>1400000US04019004423</v>
      </c>
      <c r="C63" t="s">
        <v>6</v>
      </c>
    </row>
    <row r="64" spans="1:3">
      <c r="A64">
        <v>4019004431</v>
      </c>
      <c r="B64" t="str">
        <f t="shared" si="0"/>
        <v>1400000US04019004431</v>
      </c>
      <c r="C64" t="s">
        <v>6</v>
      </c>
    </row>
    <row r="65" spans="1:3">
      <c r="A65">
        <v>4019004648</v>
      </c>
      <c r="B65" t="str">
        <f t="shared" si="0"/>
        <v>1400000US04019004648</v>
      </c>
      <c r="C65" t="s">
        <v>6</v>
      </c>
    </row>
    <row r="66" spans="1:3">
      <c r="A66">
        <v>4019004434</v>
      </c>
      <c r="B66" t="str">
        <f t="shared" si="0"/>
        <v>1400000US04019004434</v>
      </c>
      <c r="C66" t="s">
        <v>6</v>
      </c>
    </row>
    <row r="67" spans="1:3">
      <c r="A67">
        <v>4019941000</v>
      </c>
      <c r="B67" t="str">
        <f t="shared" ref="B67:B68" si="1">CONCATENATE("1400000US0",A67)</f>
        <v>1400000US04019941000</v>
      </c>
      <c r="C67" t="s">
        <v>6</v>
      </c>
    </row>
    <row r="68" spans="1:3">
      <c r="A68">
        <v>4019004333</v>
      </c>
      <c r="B68" t="str">
        <f t="shared" si="1"/>
        <v>1400000US04019004333</v>
      </c>
      <c r="C68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AB55-22FE-4698-B7F5-48892F31835F}">
  <dimension ref="A1:H61"/>
  <sheetViews>
    <sheetView workbookViewId="0">
      <selection activeCell="H2" sqref="H2:H61"/>
    </sheetView>
  </sheetViews>
  <sheetFormatPr defaultRowHeight="14.25"/>
  <cols>
    <col min="1" max="1" width="11" bestFit="1" customWidth="1"/>
    <col min="2" max="2" width="21.875" bestFit="1" customWidth="1"/>
    <col min="3" max="3" width="17.625" bestFit="1" customWidth="1"/>
    <col min="4" max="4" width="5" bestFit="1" customWidth="1"/>
    <col min="5" max="5" width="18.375" bestFit="1" customWidth="1"/>
    <col min="6" max="6" width="21.375" bestFit="1" customWidth="1"/>
    <col min="7" max="7" width="13.75" bestFit="1" customWidth="1"/>
    <col min="8" max="8" width="10.75" bestFit="1" customWidth="1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4013723304</v>
      </c>
      <c r="B2" t="str">
        <f>CONCATENATE("1400000US0",A2)</f>
        <v>1400000US04013723304</v>
      </c>
      <c r="C2" t="s">
        <v>3</v>
      </c>
      <c r="D2">
        <v>2010</v>
      </c>
      <c r="E2">
        <f>VLOOKUP(B2,[1]Sheet1!$A$1:$C$61,3,FALSE)</f>
        <v>1134</v>
      </c>
      <c r="F2">
        <f>VLOOKUP(B2,[2]Sheet1!$A$1:$F$61,5,FALSE)</f>
        <v>17938</v>
      </c>
      <c r="G2">
        <f>VLOOKUP(B2,[3]Sheet1!$A$1:$F$61,5,FALSE)</f>
        <v>1307</v>
      </c>
      <c r="H2">
        <f>VLOOKUP(B2,[4]Sheet1!$A$1:$C$61,3,FALSE)</f>
        <v>3915</v>
      </c>
    </row>
    <row r="3" spans="1:8">
      <c r="A3">
        <v>4013116725</v>
      </c>
      <c r="B3" t="str">
        <f t="shared" ref="B3:B61" si="0">CONCATENATE("1400000US0",A3)</f>
        <v>1400000US04013116725</v>
      </c>
      <c r="C3" t="s">
        <v>4</v>
      </c>
      <c r="D3">
        <v>2010</v>
      </c>
      <c r="E3">
        <f>VLOOKUP(B3,[1]Sheet1!$A$1:$C$61,3,FALSE)</f>
        <v>2029</v>
      </c>
      <c r="F3">
        <f>VLOOKUP(B3,[2]Sheet1!$A$1:$F$61,5,FALSE)</f>
        <v>42972</v>
      </c>
      <c r="G3">
        <f>VLOOKUP(B3,[3]Sheet1!$A$1:$F$61,5,FALSE)</f>
        <v>2392</v>
      </c>
      <c r="H3">
        <f>VLOOKUP(B3,[4]Sheet1!$A$1:$C$61,3,FALSE)</f>
        <v>4817</v>
      </c>
    </row>
    <row r="4" spans="1:8">
      <c r="A4">
        <v>4013116727</v>
      </c>
      <c r="B4" t="str">
        <f t="shared" si="0"/>
        <v>1400000US04013116727</v>
      </c>
      <c r="C4" t="s">
        <v>4</v>
      </c>
      <c r="D4">
        <v>2010</v>
      </c>
      <c r="E4">
        <f>VLOOKUP(B4,[1]Sheet1!$A$1:$C$61,3,FALSE)</f>
        <v>1439</v>
      </c>
      <c r="F4">
        <f>VLOOKUP(B4,[2]Sheet1!$A$1:$F$61,5,FALSE)</f>
        <v>45746</v>
      </c>
      <c r="G4">
        <f>VLOOKUP(B4,[3]Sheet1!$A$1:$F$61,5,FALSE)</f>
        <v>1603</v>
      </c>
      <c r="H4">
        <f>VLOOKUP(B4,[4]Sheet1!$A$1:$C$61,3,FALSE)</f>
        <v>4395</v>
      </c>
    </row>
    <row r="5" spans="1:8">
      <c r="A5">
        <v>4013116728</v>
      </c>
      <c r="B5" t="str">
        <f t="shared" si="0"/>
        <v>1400000US04013116728</v>
      </c>
      <c r="C5" t="s">
        <v>4</v>
      </c>
      <c r="D5">
        <v>2010</v>
      </c>
      <c r="E5">
        <f>VLOOKUP(B5,[1]Sheet1!$A$1:$C$61,3,FALSE)</f>
        <v>1725</v>
      </c>
      <c r="F5">
        <f>VLOOKUP(B5,[2]Sheet1!$A$1:$F$61,5,FALSE)</f>
        <v>61628</v>
      </c>
      <c r="G5">
        <f>VLOOKUP(B5,[3]Sheet1!$A$1:$F$61,5,FALSE)</f>
        <v>1770</v>
      </c>
      <c r="H5">
        <f>VLOOKUP(B5,[4]Sheet1!$A$1:$C$61,3,FALSE)</f>
        <v>5084</v>
      </c>
    </row>
    <row r="6" spans="1:8">
      <c r="A6">
        <v>4013116730</v>
      </c>
      <c r="B6" t="str">
        <f t="shared" si="0"/>
        <v>1400000US04013116730</v>
      </c>
      <c r="C6" t="s">
        <v>4</v>
      </c>
      <c r="D6">
        <v>2010</v>
      </c>
      <c r="E6">
        <f>VLOOKUP(B6,[1]Sheet1!$A$1:$C$61,3,FALSE)</f>
        <v>583</v>
      </c>
      <c r="F6">
        <f>VLOOKUP(B6,[2]Sheet1!$A$1:$F$61,5,FALSE)</f>
        <v>46417</v>
      </c>
      <c r="G6">
        <f>VLOOKUP(B6,[3]Sheet1!$A$1:$F$61,5,FALSE)</f>
        <v>635</v>
      </c>
      <c r="H6">
        <f>VLOOKUP(B6,[4]Sheet1!$A$1:$C$61,3,FALSE)</f>
        <v>1772</v>
      </c>
    </row>
    <row r="7" spans="1:8">
      <c r="A7">
        <v>4013116731</v>
      </c>
      <c r="B7" t="str">
        <f t="shared" si="0"/>
        <v>1400000US04013116731</v>
      </c>
      <c r="C7" t="s">
        <v>4</v>
      </c>
      <c r="D7">
        <v>2010</v>
      </c>
      <c r="E7">
        <f>VLOOKUP(B7,[1]Sheet1!$A$1:$C$61,3,FALSE)</f>
        <v>1254</v>
      </c>
      <c r="F7">
        <f>VLOOKUP(B7,[2]Sheet1!$A$1:$F$61,5,FALSE)</f>
        <v>50036</v>
      </c>
      <c r="G7">
        <f>VLOOKUP(B7,[3]Sheet1!$A$1:$F$61,5,FALSE)</f>
        <v>1254</v>
      </c>
      <c r="H7">
        <f>VLOOKUP(B7,[4]Sheet1!$A$1:$C$61,3,FALSE)</f>
        <v>3590</v>
      </c>
    </row>
    <row r="8" spans="1:8">
      <c r="A8">
        <v>4013941000</v>
      </c>
      <c r="B8" t="str">
        <f t="shared" si="0"/>
        <v>1400000US04013941000</v>
      </c>
      <c r="C8" t="s">
        <v>4</v>
      </c>
      <c r="D8">
        <v>2010</v>
      </c>
      <c r="E8">
        <f>VLOOKUP(B8,[1]Sheet1!$A$1:$C$61,3,FALSE)</f>
        <v>503</v>
      </c>
      <c r="F8">
        <f>VLOOKUP(B8,[2]Sheet1!$A$1:$F$61,5,FALSE)</f>
        <v>8206</v>
      </c>
      <c r="G8">
        <f>VLOOKUP(B8,[3]Sheet1!$A$1:$F$61,5,FALSE)</f>
        <v>607</v>
      </c>
      <c r="H8">
        <f>VLOOKUP(B8,[4]Sheet1!$A$1:$C$61,3,FALSE)</f>
        <v>2529</v>
      </c>
    </row>
    <row r="9" spans="1:8">
      <c r="A9">
        <v>4021001600</v>
      </c>
      <c r="B9" t="str">
        <f t="shared" si="0"/>
        <v>1400000US04021001600</v>
      </c>
      <c r="C9" t="s">
        <v>4</v>
      </c>
      <c r="D9">
        <v>2010</v>
      </c>
      <c r="E9">
        <f>VLOOKUP(B9,[1]Sheet1!$A$1:$C$61,3,FALSE)</f>
        <v>2180</v>
      </c>
      <c r="F9">
        <f>VLOOKUP(B9,[2]Sheet1!$A$1:$F$61,5,FALSE)</f>
        <v>20918</v>
      </c>
      <c r="G9">
        <f>VLOOKUP(B9,[3]Sheet1!$A$1:$F$61,5,FALSE)</f>
        <v>2648</v>
      </c>
      <c r="H9">
        <f>VLOOKUP(B9,[4]Sheet1!$A$1:$C$61,3,FALSE)</f>
        <v>5920</v>
      </c>
    </row>
    <row r="10" spans="1:8">
      <c r="A10">
        <v>4021001701</v>
      </c>
      <c r="B10" t="str">
        <f t="shared" si="0"/>
        <v>1400000US04021001701</v>
      </c>
      <c r="C10" t="s">
        <v>4</v>
      </c>
      <c r="D10">
        <v>2010</v>
      </c>
      <c r="E10">
        <f>VLOOKUP(B10,[1]Sheet1!$A$1:$C$61,3,FALSE)</f>
        <v>264</v>
      </c>
      <c r="F10">
        <f>VLOOKUP(B10,[2]Sheet1!$A$1:$F$61,5,FALSE)</f>
        <v>22911</v>
      </c>
      <c r="G10">
        <f>VLOOKUP(B10,[3]Sheet1!$A$1:$F$61,5,FALSE)</f>
        <v>319</v>
      </c>
      <c r="H10">
        <f>VLOOKUP(B10,[4]Sheet1!$A$1:$C$61,3,FALSE)</f>
        <v>619</v>
      </c>
    </row>
    <row r="11" spans="1:8">
      <c r="A11">
        <v>4021001702</v>
      </c>
      <c r="B11" t="str">
        <f t="shared" si="0"/>
        <v>1400000US04021001702</v>
      </c>
      <c r="C11" t="s">
        <v>4</v>
      </c>
      <c r="D11">
        <v>2010</v>
      </c>
      <c r="E11">
        <f>VLOOKUP(B11,[1]Sheet1!$A$1:$C$61,3,FALSE)</f>
        <v>821</v>
      </c>
      <c r="F11">
        <f>VLOOKUP(B11,[2]Sheet1!$A$1:$F$61,5,FALSE)</f>
        <v>27615</v>
      </c>
      <c r="G11">
        <f>VLOOKUP(B11,[3]Sheet1!$A$1:$F$61,5,FALSE)</f>
        <v>1027</v>
      </c>
      <c r="H11">
        <f>VLOOKUP(B11,[4]Sheet1!$A$1:$C$61,3,FALSE)</f>
        <v>2473</v>
      </c>
    </row>
    <row r="12" spans="1:8">
      <c r="A12">
        <v>4021001703</v>
      </c>
      <c r="B12" t="str">
        <f t="shared" si="0"/>
        <v>1400000US04021001703</v>
      </c>
      <c r="C12" t="s">
        <v>4</v>
      </c>
      <c r="D12">
        <v>2010</v>
      </c>
      <c r="E12">
        <f>VLOOKUP(B12,[1]Sheet1!$A$1:$C$61,3,FALSE)</f>
        <v>820</v>
      </c>
      <c r="F12">
        <f>VLOOKUP(B12,[2]Sheet1!$A$1:$F$61,5,FALSE)</f>
        <v>25545</v>
      </c>
      <c r="G12">
        <f>VLOOKUP(B12,[3]Sheet1!$A$1:$F$61,5,FALSE)</f>
        <v>962</v>
      </c>
      <c r="H12">
        <f>VLOOKUP(B12,[4]Sheet1!$A$1:$C$61,3,FALSE)</f>
        <v>2280</v>
      </c>
    </row>
    <row r="13" spans="1:8">
      <c r="A13">
        <v>4021001704</v>
      </c>
      <c r="B13" t="str">
        <f t="shared" si="0"/>
        <v>1400000US04021001704</v>
      </c>
      <c r="C13" t="s">
        <v>4</v>
      </c>
      <c r="D13">
        <v>2010</v>
      </c>
      <c r="E13">
        <f>VLOOKUP(B13,[1]Sheet1!$A$1:$C$61,3,FALSE)</f>
        <v>2008</v>
      </c>
      <c r="F13">
        <f>VLOOKUP(B13,[2]Sheet1!$A$1:$F$61,5,FALSE)</f>
        <v>23632</v>
      </c>
      <c r="G13">
        <f>VLOOKUP(B13,[3]Sheet1!$A$1:$F$61,5,FALSE)</f>
        <v>2777</v>
      </c>
      <c r="H13">
        <f>VLOOKUP(B13,[4]Sheet1!$A$1:$C$61,3,FALSE)</f>
        <v>5691</v>
      </c>
    </row>
    <row r="14" spans="1:8">
      <c r="A14">
        <v>4021001705</v>
      </c>
      <c r="B14" t="str">
        <f t="shared" si="0"/>
        <v>1400000US04021001705</v>
      </c>
      <c r="C14" t="s">
        <v>4</v>
      </c>
      <c r="D14">
        <v>2010</v>
      </c>
      <c r="E14">
        <f>VLOOKUP(B14,[1]Sheet1!$A$1:$C$61,3,FALSE)</f>
        <v>2953</v>
      </c>
      <c r="F14">
        <f>VLOOKUP(B14,[2]Sheet1!$A$1:$F$61,5,FALSE)</f>
        <v>31005</v>
      </c>
      <c r="G14">
        <f>VLOOKUP(B14,[3]Sheet1!$A$1:$F$61,5,FALSE)</f>
        <v>3748</v>
      </c>
      <c r="H14">
        <f>VLOOKUP(B14,[4]Sheet1!$A$1:$C$61,3,FALSE)</f>
        <v>7095</v>
      </c>
    </row>
    <row r="15" spans="1:8">
      <c r="A15">
        <v>4021001706</v>
      </c>
      <c r="B15" t="str">
        <f t="shared" si="0"/>
        <v>1400000US04021001706</v>
      </c>
      <c r="C15" t="s">
        <v>4</v>
      </c>
      <c r="D15">
        <v>2010</v>
      </c>
      <c r="E15">
        <f>VLOOKUP(B15,[1]Sheet1!$A$1:$C$61,3,FALSE)</f>
        <v>1617</v>
      </c>
      <c r="F15">
        <f>VLOOKUP(B15,[2]Sheet1!$A$1:$F$61,5,FALSE)</f>
        <v>30992</v>
      </c>
      <c r="G15">
        <f>VLOOKUP(B15,[3]Sheet1!$A$1:$F$61,5,FALSE)</f>
        <v>1973</v>
      </c>
      <c r="H15">
        <f>VLOOKUP(B15,[4]Sheet1!$A$1:$C$61,3,FALSE)</f>
        <v>4571</v>
      </c>
    </row>
    <row r="16" spans="1:8">
      <c r="A16">
        <v>4021001707</v>
      </c>
      <c r="B16" t="str">
        <f t="shared" si="0"/>
        <v>1400000US04021001707</v>
      </c>
      <c r="C16" t="s">
        <v>4</v>
      </c>
      <c r="D16">
        <v>2010</v>
      </c>
      <c r="E16">
        <f>VLOOKUP(B16,[1]Sheet1!$A$1:$C$61,3,FALSE)</f>
        <v>1339</v>
      </c>
      <c r="F16">
        <f>VLOOKUP(B16,[2]Sheet1!$A$1:$F$61,5,FALSE)</f>
        <v>27232</v>
      </c>
      <c r="G16">
        <f>VLOOKUP(B16,[3]Sheet1!$A$1:$F$61,5,FALSE)</f>
        <v>1607</v>
      </c>
      <c r="H16">
        <f>VLOOKUP(B16,[4]Sheet1!$A$1:$C$61,3,FALSE)</f>
        <v>3580</v>
      </c>
    </row>
    <row r="17" spans="1:8">
      <c r="A17">
        <v>4021001708</v>
      </c>
      <c r="B17" t="str">
        <f t="shared" si="0"/>
        <v>1400000US04021001708</v>
      </c>
      <c r="C17" t="s">
        <v>4</v>
      </c>
      <c r="D17">
        <v>2010</v>
      </c>
      <c r="E17">
        <f>VLOOKUP(B17,[1]Sheet1!$A$1:$C$61,3,FALSE)</f>
        <v>1358</v>
      </c>
      <c r="F17">
        <f>VLOOKUP(B17,[2]Sheet1!$A$1:$F$61,5,FALSE)</f>
        <v>22988</v>
      </c>
      <c r="G17">
        <f>VLOOKUP(B17,[3]Sheet1!$A$1:$F$61,5,FALSE)</f>
        <v>1875</v>
      </c>
      <c r="H17">
        <f>VLOOKUP(B17,[4]Sheet1!$A$1:$C$61,3,FALSE)</f>
        <v>4079</v>
      </c>
    </row>
    <row r="18" spans="1:8">
      <c r="A18">
        <v>4021001709</v>
      </c>
      <c r="B18" t="str">
        <f t="shared" si="0"/>
        <v>1400000US04021001709</v>
      </c>
      <c r="C18" t="s">
        <v>4</v>
      </c>
      <c r="D18">
        <v>2010</v>
      </c>
      <c r="E18">
        <f>VLOOKUP(B18,[1]Sheet1!$A$1:$C$61,3,FALSE)</f>
        <v>502</v>
      </c>
      <c r="F18">
        <f>VLOOKUP(B18,[2]Sheet1!$A$1:$F$61,5,FALSE)</f>
        <v>24093</v>
      </c>
      <c r="G18">
        <f>VLOOKUP(B18,[3]Sheet1!$A$1:$F$61,5,FALSE)</f>
        <v>742</v>
      </c>
      <c r="H18">
        <f>VLOOKUP(B18,[4]Sheet1!$A$1:$C$61,3,FALSE)</f>
        <v>1332</v>
      </c>
    </row>
    <row r="19" spans="1:8">
      <c r="A19">
        <v>4021001710</v>
      </c>
      <c r="B19" t="str">
        <f t="shared" si="0"/>
        <v>1400000US04021001710</v>
      </c>
      <c r="C19" t="s">
        <v>4</v>
      </c>
      <c r="D19">
        <v>2010</v>
      </c>
      <c r="E19">
        <f>VLOOKUP(B19,[1]Sheet1!$A$1:$C$61,3,FALSE)</f>
        <v>951</v>
      </c>
      <c r="F19">
        <f>VLOOKUP(B19,[2]Sheet1!$A$1:$F$61,5,FALSE)</f>
        <v>20434</v>
      </c>
      <c r="G19">
        <f>VLOOKUP(B19,[3]Sheet1!$A$1:$F$61,5,FALSE)</f>
        <v>1156</v>
      </c>
      <c r="H19">
        <f>VLOOKUP(B19,[4]Sheet1!$A$1:$C$61,3,FALSE)</f>
        <v>2596</v>
      </c>
    </row>
    <row r="20" spans="1:8">
      <c r="A20">
        <v>4021001711</v>
      </c>
      <c r="B20" t="str">
        <f t="shared" si="0"/>
        <v>1400000US04021001711</v>
      </c>
      <c r="C20" t="s">
        <v>4</v>
      </c>
      <c r="D20">
        <v>2010</v>
      </c>
      <c r="E20">
        <f>VLOOKUP(B20,[1]Sheet1!$A$1:$C$61,3,FALSE)</f>
        <v>453</v>
      </c>
      <c r="F20">
        <f>VLOOKUP(B20,[2]Sheet1!$A$1:$F$61,5,FALSE)</f>
        <v>24432</v>
      </c>
      <c r="G20">
        <f>VLOOKUP(B20,[3]Sheet1!$A$1:$F$61,5,FALSE)</f>
        <v>667</v>
      </c>
      <c r="H20">
        <f>VLOOKUP(B20,[4]Sheet1!$A$1:$C$61,3,FALSE)</f>
        <v>1112</v>
      </c>
    </row>
    <row r="21" spans="1:8">
      <c r="A21">
        <v>4021941400</v>
      </c>
      <c r="B21" t="str">
        <f t="shared" si="0"/>
        <v>1400000US04021941400</v>
      </c>
      <c r="C21" t="s">
        <v>4</v>
      </c>
      <c r="D21">
        <v>2010</v>
      </c>
      <c r="E21">
        <f>VLOOKUP(B21,[1]Sheet1!$A$1:$C$61,3,FALSE)</f>
        <v>2894</v>
      </c>
      <c r="F21">
        <f>VLOOKUP(B21,[2]Sheet1!$A$1:$F$61,5,FALSE)</f>
        <v>15803</v>
      </c>
      <c r="G21">
        <f>VLOOKUP(B21,[3]Sheet1!$A$1:$F$61,5,FALSE)</f>
        <v>3300</v>
      </c>
      <c r="H21">
        <f>VLOOKUP(B21,[4]Sheet1!$A$1:$C$61,3,FALSE)</f>
        <v>7832</v>
      </c>
    </row>
    <row r="22" spans="1:8">
      <c r="A22">
        <v>4021000801</v>
      </c>
      <c r="B22" t="str">
        <f t="shared" si="0"/>
        <v>1400000US04021000801</v>
      </c>
      <c r="C22" t="s">
        <v>5</v>
      </c>
      <c r="D22">
        <v>2010</v>
      </c>
      <c r="E22">
        <f>VLOOKUP(B22,[1]Sheet1!$A$1:$C$61,3,FALSE)</f>
        <v>2350</v>
      </c>
      <c r="F22">
        <f>VLOOKUP(B22,[2]Sheet1!$A$1:$F$61,5,FALSE)</f>
        <v>21306</v>
      </c>
      <c r="G22">
        <f>VLOOKUP(B22,[3]Sheet1!$A$1:$F$61,5,FALSE)</f>
        <v>4081</v>
      </c>
      <c r="H22">
        <f>VLOOKUP(B22,[4]Sheet1!$A$1:$C$61,3,FALSE)</f>
        <v>6179</v>
      </c>
    </row>
    <row r="23" spans="1:8">
      <c r="A23">
        <v>4021000803</v>
      </c>
      <c r="B23" t="str">
        <f t="shared" si="0"/>
        <v>1400000US04021000803</v>
      </c>
      <c r="C23" t="s">
        <v>5</v>
      </c>
      <c r="D23">
        <v>2010</v>
      </c>
      <c r="E23">
        <f>VLOOKUP(B23,[1]Sheet1!$A$1:$C$61,3,FALSE)</f>
        <v>307</v>
      </c>
      <c r="F23">
        <f>VLOOKUP(B23,[2]Sheet1!$A$1:$F$61,5,FALSE)</f>
        <v>4462</v>
      </c>
      <c r="G23">
        <f>VLOOKUP(B23,[3]Sheet1!$A$1:$F$61,5,FALSE)</f>
        <v>373</v>
      </c>
      <c r="H23">
        <f>VLOOKUP(B23,[4]Sheet1!$A$1:$C$61,3,FALSE)</f>
        <v>14136</v>
      </c>
    </row>
    <row r="24" spans="1:8">
      <c r="A24">
        <v>4021000901</v>
      </c>
      <c r="B24" t="str">
        <f t="shared" si="0"/>
        <v>1400000US04021000901</v>
      </c>
      <c r="C24" t="s">
        <v>5</v>
      </c>
      <c r="D24">
        <v>2010</v>
      </c>
      <c r="E24">
        <f>VLOOKUP(B24,[1]Sheet1!$A$1:$C$61,3,FALSE)</f>
        <v>252</v>
      </c>
      <c r="F24">
        <f>VLOOKUP(B24,[2]Sheet1!$A$1:$F$61,5,FALSE)</f>
        <v>9110</v>
      </c>
      <c r="G24">
        <f>VLOOKUP(B24,[3]Sheet1!$A$1:$F$61,5,FALSE)</f>
        <v>517</v>
      </c>
      <c r="H24">
        <f>VLOOKUP(B24,[4]Sheet1!$A$1:$C$61,3,FALSE)</f>
        <v>5038</v>
      </c>
    </row>
    <row r="25" spans="1:8">
      <c r="A25">
        <v>4021000902</v>
      </c>
      <c r="B25" t="str">
        <f t="shared" si="0"/>
        <v>1400000US04021000902</v>
      </c>
      <c r="C25" t="s">
        <v>5</v>
      </c>
      <c r="D25">
        <v>2010</v>
      </c>
      <c r="E25">
        <f>VLOOKUP(B25,[1]Sheet1!$A$1:$C$61,3,FALSE)</f>
        <v>823</v>
      </c>
      <c r="F25">
        <f>VLOOKUP(B25,[2]Sheet1!$A$1:$F$61,5,FALSE)</f>
        <v>20222</v>
      </c>
      <c r="G25">
        <f>VLOOKUP(B25,[3]Sheet1!$A$1:$F$61,5,FALSE)</f>
        <v>1041</v>
      </c>
      <c r="H25">
        <f>VLOOKUP(B25,[4]Sheet1!$A$1:$C$61,3,FALSE)</f>
        <v>1980</v>
      </c>
    </row>
    <row r="26" spans="1:8">
      <c r="A26">
        <v>4021001000</v>
      </c>
      <c r="B26" t="str">
        <f t="shared" si="0"/>
        <v>1400000US04021001000</v>
      </c>
      <c r="C26" t="s">
        <v>5</v>
      </c>
      <c r="D26">
        <v>2010</v>
      </c>
      <c r="E26">
        <f>VLOOKUP(B26,[1]Sheet1!$A$1:$C$61,3,FALSE)</f>
        <v>1690</v>
      </c>
      <c r="F26">
        <f>VLOOKUP(B26,[2]Sheet1!$A$1:$F$61,5,FALSE)</f>
        <v>15949</v>
      </c>
      <c r="G26">
        <f>VLOOKUP(B26,[3]Sheet1!$A$1:$F$61,5,FALSE)</f>
        <v>2045</v>
      </c>
      <c r="H26">
        <f>VLOOKUP(B26,[4]Sheet1!$A$1:$C$61,3,FALSE)</f>
        <v>4244</v>
      </c>
    </row>
    <row r="27" spans="1:8">
      <c r="A27">
        <v>4021001100</v>
      </c>
      <c r="B27" t="str">
        <f t="shared" si="0"/>
        <v>1400000US04021001100</v>
      </c>
      <c r="C27" t="s">
        <v>5</v>
      </c>
      <c r="D27">
        <v>2010</v>
      </c>
      <c r="E27">
        <f>VLOOKUP(B27,[1]Sheet1!$A$1:$C$61,3,FALSE)</f>
        <v>2593</v>
      </c>
      <c r="F27">
        <f>VLOOKUP(B27,[2]Sheet1!$A$1:$F$61,5,FALSE)</f>
        <v>22408</v>
      </c>
      <c r="G27">
        <f>VLOOKUP(B27,[3]Sheet1!$A$1:$F$61,5,FALSE)</f>
        <v>3081</v>
      </c>
      <c r="H27">
        <f>VLOOKUP(B27,[4]Sheet1!$A$1:$C$61,3,FALSE)</f>
        <v>6588</v>
      </c>
    </row>
    <row r="28" spans="1:8">
      <c r="A28">
        <v>4021001200</v>
      </c>
      <c r="B28" t="str">
        <f t="shared" si="0"/>
        <v>1400000US04021001200</v>
      </c>
      <c r="C28" t="s">
        <v>5</v>
      </c>
      <c r="D28">
        <v>2010</v>
      </c>
      <c r="E28">
        <f>VLOOKUP(B28,[1]Sheet1!$A$1:$C$61,3,FALSE)</f>
        <v>1561</v>
      </c>
      <c r="F28">
        <f>VLOOKUP(B28,[2]Sheet1!$A$1:$F$61,5,FALSE)</f>
        <v>19467</v>
      </c>
      <c r="G28">
        <f>VLOOKUP(B28,[3]Sheet1!$A$1:$F$61,5,FALSE)</f>
        <v>1880</v>
      </c>
      <c r="H28">
        <f>VLOOKUP(B28,[4]Sheet1!$A$1:$C$61,3,FALSE)</f>
        <v>4990</v>
      </c>
    </row>
    <row r="29" spans="1:8">
      <c r="A29">
        <v>4021001301</v>
      </c>
      <c r="B29" t="str">
        <f t="shared" si="0"/>
        <v>1400000US04021001301</v>
      </c>
      <c r="C29" t="s">
        <v>5</v>
      </c>
      <c r="D29">
        <v>2010</v>
      </c>
      <c r="E29">
        <f>VLOOKUP(B29,[1]Sheet1!$A$1:$C$61,3,FALSE)</f>
        <v>2711</v>
      </c>
      <c r="F29">
        <f>VLOOKUP(B29,[2]Sheet1!$A$1:$F$61,5,FALSE)</f>
        <v>20119</v>
      </c>
      <c r="G29">
        <f>VLOOKUP(B29,[3]Sheet1!$A$1:$F$61,5,FALSE)</f>
        <v>3306</v>
      </c>
      <c r="H29">
        <f>VLOOKUP(B29,[4]Sheet1!$A$1:$C$61,3,FALSE)</f>
        <v>6400</v>
      </c>
    </row>
    <row r="30" spans="1:8">
      <c r="A30">
        <v>4021001303</v>
      </c>
      <c r="B30" t="str">
        <f t="shared" si="0"/>
        <v>1400000US04021001303</v>
      </c>
      <c r="C30" t="s">
        <v>5</v>
      </c>
      <c r="D30">
        <v>2010</v>
      </c>
      <c r="E30">
        <f>VLOOKUP(B30,[1]Sheet1!$A$1:$C$61,3,FALSE)</f>
        <v>512</v>
      </c>
      <c r="F30">
        <f>VLOOKUP(B30,[2]Sheet1!$A$1:$F$61,5,FALSE)</f>
        <v>30346</v>
      </c>
      <c r="G30">
        <f>VLOOKUP(B30,[3]Sheet1!$A$1:$F$61,5,FALSE)</f>
        <v>593</v>
      </c>
      <c r="H30">
        <f>VLOOKUP(B30,[4]Sheet1!$A$1:$C$61,3,FALSE)</f>
        <v>1268</v>
      </c>
    </row>
    <row r="31" spans="1:8">
      <c r="A31">
        <v>4021001304</v>
      </c>
      <c r="B31" t="str">
        <f t="shared" si="0"/>
        <v>1400000US04021001304</v>
      </c>
      <c r="C31" t="s">
        <v>5</v>
      </c>
      <c r="D31">
        <v>2010</v>
      </c>
      <c r="E31">
        <f>VLOOKUP(B31,[1]Sheet1!$A$1:$C$61,3,FALSE)</f>
        <v>2229</v>
      </c>
      <c r="F31">
        <f>VLOOKUP(B31,[2]Sheet1!$A$1:$F$61,5,FALSE)</f>
        <v>25729</v>
      </c>
      <c r="G31">
        <f>VLOOKUP(B31,[3]Sheet1!$A$1:$F$61,5,FALSE)</f>
        <v>2546</v>
      </c>
      <c r="H31">
        <f>VLOOKUP(B31,[4]Sheet1!$A$1:$C$61,3,FALSE)</f>
        <v>6237</v>
      </c>
    </row>
    <row r="32" spans="1:8">
      <c r="A32">
        <v>4021001305</v>
      </c>
      <c r="B32" t="str">
        <f t="shared" si="0"/>
        <v>1400000US04021001305</v>
      </c>
      <c r="C32" t="s">
        <v>5</v>
      </c>
      <c r="D32">
        <v>2010</v>
      </c>
      <c r="E32">
        <f>VLOOKUP(B32,[1]Sheet1!$A$1:$C$61,3,FALSE)</f>
        <v>1846</v>
      </c>
      <c r="F32">
        <f>VLOOKUP(B32,[2]Sheet1!$A$1:$F$61,5,FALSE)</f>
        <v>24034</v>
      </c>
      <c r="G32">
        <f>VLOOKUP(B32,[3]Sheet1!$A$1:$F$61,5,FALSE)</f>
        <v>2145</v>
      </c>
      <c r="H32">
        <f>VLOOKUP(B32,[4]Sheet1!$A$1:$C$61,3,FALSE)</f>
        <v>5053</v>
      </c>
    </row>
    <row r="33" spans="1:8">
      <c r="A33">
        <v>4021001306</v>
      </c>
      <c r="B33" t="str">
        <f t="shared" si="0"/>
        <v>1400000US04021001306</v>
      </c>
      <c r="C33" t="s">
        <v>5</v>
      </c>
      <c r="D33">
        <v>2010</v>
      </c>
      <c r="E33">
        <f>VLOOKUP(B33,[1]Sheet1!$A$1:$C$61,3,FALSE)</f>
        <v>1885</v>
      </c>
      <c r="F33">
        <f>VLOOKUP(B33,[2]Sheet1!$A$1:$F$61,5,FALSE)</f>
        <v>19572</v>
      </c>
      <c r="G33">
        <f>VLOOKUP(B33,[3]Sheet1!$A$1:$F$61,5,FALSE)</f>
        <v>2334</v>
      </c>
      <c r="H33">
        <f>VLOOKUP(B33,[4]Sheet1!$A$1:$C$61,3,FALSE)</f>
        <v>4675</v>
      </c>
    </row>
    <row r="34" spans="1:8">
      <c r="A34">
        <v>4021001403</v>
      </c>
      <c r="B34" t="str">
        <f t="shared" si="0"/>
        <v>1400000US04021001403</v>
      </c>
      <c r="C34" t="s">
        <v>5</v>
      </c>
      <c r="D34">
        <v>2010</v>
      </c>
      <c r="E34">
        <f>VLOOKUP(B34,[1]Sheet1!$A$1:$C$61,3,FALSE)</f>
        <v>1872</v>
      </c>
      <c r="F34">
        <f>VLOOKUP(B34,[2]Sheet1!$A$1:$F$61,5,FALSE)</f>
        <v>16706</v>
      </c>
      <c r="G34">
        <f>VLOOKUP(B34,[3]Sheet1!$A$1:$F$61,5,FALSE)</f>
        <v>2215</v>
      </c>
      <c r="H34">
        <f>VLOOKUP(B34,[4]Sheet1!$A$1:$C$61,3,FALSE)</f>
        <v>4753</v>
      </c>
    </row>
    <row r="35" spans="1:8">
      <c r="A35">
        <v>4021001404</v>
      </c>
      <c r="B35" t="str">
        <f t="shared" si="0"/>
        <v>1400000US04021001404</v>
      </c>
      <c r="C35" t="s">
        <v>5</v>
      </c>
      <c r="D35">
        <v>2010</v>
      </c>
      <c r="E35">
        <f>VLOOKUP(B35,[1]Sheet1!$A$1:$C$61,3,FALSE)</f>
        <v>1254</v>
      </c>
      <c r="F35">
        <f>VLOOKUP(B35,[2]Sheet1!$A$1:$F$61,5,FALSE)</f>
        <v>25354</v>
      </c>
      <c r="G35">
        <f>VLOOKUP(B35,[3]Sheet1!$A$1:$F$61,5,FALSE)</f>
        <v>1523</v>
      </c>
      <c r="H35">
        <f>VLOOKUP(B35,[4]Sheet1!$A$1:$C$61,3,FALSE)</f>
        <v>3383</v>
      </c>
    </row>
    <row r="36" spans="1:8">
      <c r="A36">
        <v>4021001405</v>
      </c>
      <c r="B36" t="str">
        <f t="shared" si="0"/>
        <v>1400000US04021001405</v>
      </c>
      <c r="C36" t="s">
        <v>5</v>
      </c>
      <c r="D36">
        <v>2010</v>
      </c>
      <c r="E36">
        <f>VLOOKUP(B36,[1]Sheet1!$A$1:$C$61,3,FALSE)</f>
        <v>1319</v>
      </c>
      <c r="F36">
        <f>VLOOKUP(B36,[2]Sheet1!$A$1:$F$61,5,FALSE)</f>
        <v>21914</v>
      </c>
      <c r="G36">
        <f>VLOOKUP(B36,[3]Sheet1!$A$1:$F$61,5,FALSE)</f>
        <v>1820</v>
      </c>
      <c r="H36">
        <f>VLOOKUP(B36,[4]Sheet1!$A$1:$C$61,3,FALSE)</f>
        <v>3205</v>
      </c>
    </row>
    <row r="37" spans="1:8">
      <c r="A37">
        <v>4021001406</v>
      </c>
      <c r="B37" t="str">
        <f t="shared" si="0"/>
        <v>1400000US04021001406</v>
      </c>
      <c r="C37" t="s">
        <v>5</v>
      </c>
      <c r="D37">
        <v>2010</v>
      </c>
      <c r="E37">
        <f>VLOOKUP(B37,[1]Sheet1!$A$1:$C$61,3,FALSE)</f>
        <v>1758</v>
      </c>
      <c r="F37">
        <f>VLOOKUP(B37,[2]Sheet1!$A$1:$F$61,5,FALSE)</f>
        <v>14024</v>
      </c>
      <c r="G37">
        <f>VLOOKUP(B37,[3]Sheet1!$A$1:$F$61,5,FALSE)</f>
        <v>2087</v>
      </c>
      <c r="H37">
        <f>VLOOKUP(B37,[4]Sheet1!$A$1:$C$61,3,FALSE)</f>
        <v>5054</v>
      </c>
    </row>
    <row r="38" spans="1:8">
      <c r="A38">
        <v>4021001407</v>
      </c>
      <c r="B38" t="str">
        <f t="shared" si="0"/>
        <v>1400000US04021001407</v>
      </c>
      <c r="C38" t="s">
        <v>5</v>
      </c>
      <c r="D38">
        <v>2010</v>
      </c>
      <c r="E38">
        <f>VLOOKUP(B38,[1]Sheet1!$A$1:$C$61,3,FALSE)</f>
        <v>797</v>
      </c>
      <c r="F38">
        <f>VLOOKUP(B38,[2]Sheet1!$A$1:$F$61,5,FALSE)</f>
        <v>24817</v>
      </c>
      <c r="G38">
        <f>VLOOKUP(B38,[3]Sheet1!$A$1:$F$61,5,FALSE)</f>
        <v>933</v>
      </c>
      <c r="H38">
        <f>VLOOKUP(B38,[4]Sheet1!$A$1:$C$61,3,FALSE)</f>
        <v>1935</v>
      </c>
    </row>
    <row r="39" spans="1:8">
      <c r="A39">
        <v>4021001408</v>
      </c>
      <c r="B39" t="str">
        <f t="shared" si="0"/>
        <v>1400000US04021001408</v>
      </c>
      <c r="C39" t="s">
        <v>5</v>
      </c>
      <c r="D39">
        <v>2010</v>
      </c>
      <c r="E39">
        <f>VLOOKUP(B39,[1]Sheet1!$A$1:$C$61,3,FALSE)</f>
        <v>506</v>
      </c>
      <c r="F39">
        <f>VLOOKUP(B39,[2]Sheet1!$A$1:$F$61,5,FALSE)</f>
        <v>31845</v>
      </c>
      <c r="G39">
        <f>VLOOKUP(B39,[3]Sheet1!$A$1:$F$61,5,FALSE)</f>
        <v>782</v>
      </c>
      <c r="H39">
        <f>VLOOKUP(B39,[4]Sheet1!$A$1:$C$61,3,FALSE)</f>
        <v>1089</v>
      </c>
    </row>
    <row r="40" spans="1:8">
      <c r="A40">
        <v>4021001500</v>
      </c>
      <c r="B40" t="str">
        <f t="shared" si="0"/>
        <v>1400000US04021001500</v>
      </c>
      <c r="C40" t="s">
        <v>5</v>
      </c>
      <c r="D40">
        <v>2010</v>
      </c>
      <c r="E40">
        <f>VLOOKUP(B40,[1]Sheet1!$A$1:$C$61,3,FALSE)</f>
        <v>1199</v>
      </c>
      <c r="F40">
        <f>VLOOKUP(B40,[2]Sheet1!$A$1:$F$61,5,FALSE)</f>
        <v>12167</v>
      </c>
      <c r="G40">
        <f>VLOOKUP(B40,[3]Sheet1!$A$1:$F$61,5,FALSE)</f>
        <v>1446</v>
      </c>
      <c r="H40">
        <f>VLOOKUP(B40,[4]Sheet1!$A$1:$C$61,3,FALSE)</f>
        <v>3565</v>
      </c>
    </row>
    <row r="41" spans="1:8">
      <c r="A41">
        <v>4021001900</v>
      </c>
      <c r="B41" t="str">
        <f t="shared" si="0"/>
        <v>1400000US04021001900</v>
      </c>
      <c r="C41" t="s">
        <v>5</v>
      </c>
      <c r="D41">
        <v>2010</v>
      </c>
      <c r="E41">
        <f>VLOOKUP(B41,[1]Sheet1!$A$1:$C$61,3,FALSE)</f>
        <v>901</v>
      </c>
      <c r="F41">
        <f>VLOOKUP(B41,[2]Sheet1!$A$1:$F$61,5,FALSE)</f>
        <v>11494</v>
      </c>
      <c r="G41">
        <f>VLOOKUP(B41,[3]Sheet1!$A$1:$F$61,5,FALSE)</f>
        <v>1248</v>
      </c>
      <c r="H41">
        <f>VLOOKUP(B41,[4]Sheet1!$A$1:$C$61,3,FALSE)</f>
        <v>2791</v>
      </c>
    </row>
    <row r="42" spans="1:8">
      <c r="A42">
        <v>4021002001</v>
      </c>
      <c r="B42" t="str">
        <f t="shared" si="0"/>
        <v>1400000US04021002001</v>
      </c>
      <c r="C42" t="s">
        <v>5</v>
      </c>
      <c r="D42">
        <v>2010</v>
      </c>
      <c r="E42">
        <f>VLOOKUP(B42,[1]Sheet1!$A$1:$C$61,3,FALSE)</f>
        <v>1259</v>
      </c>
      <c r="F42">
        <f>VLOOKUP(B42,[2]Sheet1!$A$1:$F$61,5,FALSE)</f>
        <v>16556</v>
      </c>
      <c r="G42">
        <f>VLOOKUP(B42,[3]Sheet1!$A$1:$F$61,5,FALSE)</f>
        <v>1597</v>
      </c>
      <c r="H42">
        <f>VLOOKUP(B42,[4]Sheet1!$A$1:$C$61,3,FALSE)</f>
        <v>3527</v>
      </c>
    </row>
    <row r="43" spans="1:8">
      <c r="A43">
        <v>4021002002</v>
      </c>
      <c r="B43" t="str">
        <f t="shared" si="0"/>
        <v>1400000US04021002002</v>
      </c>
      <c r="C43" t="s">
        <v>5</v>
      </c>
      <c r="D43">
        <v>2010</v>
      </c>
      <c r="E43">
        <f>VLOOKUP(B43,[1]Sheet1!$A$1:$C$61,3,FALSE)</f>
        <v>237</v>
      </c>
      <c r="F43">
        <f>VLOOKUP(B43,[2]Sheet1!$A$1:$F$61,5,FALSE)</f>
        <v>6743</v>
      </c>
      <c r="G43">
        <f>VLOOKUP(B43,[3]Sheet1!$A$1:$F$61,5,FALSE)</f>
        <v>267</v>
      </c>
      <c r="H43">
        <f>VLOOKUP(B43,[4]Sheet1!$A$1:$C$61,3,FALSE)</f>
        <v>4407</v>
      </c>
    </row>
    <row r="44" spans="1:8">
      <c r="A44">
        <v>4021002003</v>
      </c>
      <c r="B44" t="str">
        <f t="shared" si="0"/>
        <v>1400000US04021002003</v>
      </c>
      <c r="C44" t="s">
        <v>5</v>
      </c>
      <c r="D44">
        <v>2010</v>
      </c>
      <c r="E44">
        <f>VLOOKUP(B44,[1]Sheet1!$A$1:$C$61,3,FALSE)</f>
        <v>1779</v>
      </c>
      <c r="F44">
        <f>VLOOKUP(B44,[2]Sheet1!$A$1:$F$61,5,FALSE)</f>
        <v>9886</v>
      </c>
      <c r="G44">
        <f>VLOOKUP(B44,[3]Sheet1!$A$1:$F$61,5,FALSE)</f>
        <v>2042</v>
      </c>
      <c r="H44">
        <f>VLOOKUP(B44,[4]Sheet1!$A$1:$C$61,3,FALSE)</f>
        <v>5804</v>
      </c>
    </row>
    <row r="45" spans="1:8">
      <c r="A45">
        <v>4021002103</v>
      </c>
      <c r="B45" t="str">
        <f t="shared" si="0"/>
        <v>1400000US04021002103</v>
      </c>
      <c r="C45" t="s">
        <v>5</v>
      </c>
      <c r="D45">
        <v>2010</v>
      </c>
      <c r="E45">
        <f>VLOOKUP(B45,[1]Sheet1!$A$1:$C$61,3,FALSE)</f>
        <v>891</v>
      </c>
      <c r="F45">
        <f>VLOOKUP(B45,[2]Sheet1!$A$1:$F$61,5,FALSE)</f>
        <v>21769</v>
      </c>
      <c r="G45">
        <f>VLOOKUP(B45,[3]Sheet1!$A$1:$F$61,5,FALSE)</f>
        <v>1047</v>
      </c>
      <c r="H45">
        <f>VLOOKUP(B45,[4]Sheet1!$A$1:$C$61,3,FALSE)</f>
        <v>2342</v>
      </c>
    </row>
    <row r="46" spans="1:8">
      <c r="A46">
        <v>4021002102</v>
      </c>
      <c r="B46" t="str">
        <f t="shared" si="0"/>
        <v>1400000US04021002102</v>
      </c>
      <c r="C46" t="s">
        <v>5</v>
      </c>
      <c r="D46">
        <v>2010</v>
      </c>
      <c r="E46">
        <f>VLOOKUP(B46,[1]Sheet1!$A$1:$C$61,3,FALSE)</f>
        <v>378</v>
      </c>
      <c r="F46">
        <f>VLOOKUP(B46,[2]Sheet1!$A$1:$F$61,5,FALSE)</f>
        <v>14535</v>
      </c>
      <c r="G46">
        <f>VLOOKUP(B46,[3]Sheet1!$A$1:$F$61,5,FALSE)</f>
        <v>438</v>
      </c>
      <c r="H46">
        <f>VLOOKUP(B46,[4]Sheet1!$A$1:$C$61,3,FALSE)</f>
        <v>1075</v>
      </c>
    </row>
    <row r="47" spans="1:8">
      <c r="A47">
        <v>4019004313</v>
      </c>
      <c r="B47" t="str">
        <f t="shared" si="0"/>
        <v>1400000US04019004313</v>
      </c>
      <c r="C47" t="s">
        <v>6</v>
      </c>
      <c r="D47">
        <v>2010</v>
      </c>
      <c r="E47">
        <f>VLOOKUP(B47,[1]Sheet1!$A$1:$C$61,3,FALSE)</f>
        <v>1596</v>
      </c>
      <c r="F47">
        <f>VLOOKUP(B47,[2]Sheet1!$A$1:$F$61,5,FALSE)</f>
        <v>15164</v>
      </c>
      <c r="G47">
        <f>VLOOKUP(B47,[3]Sheet1!$A$1:$F$61,5,FALSE)</f>
        <v>1936</v>
      </c>
      <c r="H47">
        <f>VLOOKUP(B47,[4]Sheet1!$A$1:$C$61,3,FALSE)</f>
        <v>4771</v>
      </c>
    </row>
    <row r="48" spans="1:8">
      <c r="A48">
        <v>4019004316</v>
      </c>
      <c r="B48" t="str">
        <f t="shared" si="0"/>
        <v>1400000US04019004316</v>
      </c>
      <c r="C48" t="s">
        <v>6</v>
      </c>
      <c r="D48">
        <v>2010</v>
      </c>
      <c r="E48">
        <f>VLOOKUP(B48,[1]Sheet1!$A$1:$C$61,3,FALSE)</f>
        <v>1147</v>
      </c>
      <c r="F48">
        <f>VLOOKUP(B48,[2]Sheet1!$A$1:$F$61,5,FALSE)</f>
        <v>22925</v>
      </c>
      <c r="G48">
        <f>VLOOKUP(B48,[3]Sheet1!$A$1:$F$61,5,FALSE)</f>
        <v>1592</v>
      </c>
      <c r="H48">
        <f>VLOOKUP(B48,[4]Sheet1!$A$1:$C$61,3,FALSE)</f>
        <v>3085</v>
      </c>
    </row>
    <row r="49" spans="1:8">
      <c r="A49">
        <v>4019004320</v>
      </c>
      <c r="B49" t="str">
        <f t="shared" si="0"/>
        <v>1400000US04019004320</v>
      </c>
      <c r="C49" t="s">
        <v>6</v>
      </c>
      <c r="D49">
        <v>2010</v>
      </c>
      <c r="E49">
        <f>VLOOKUP(B49,[1]Sheet1!$A$1:$C$61,3,FALSE)</f>
        <v>837</v>
      </c>
      <c r="F49">
        <f>VLOOKUP(B49,[2]Sheet1!$A$1:$F$61,5,FALSE)</f>
        <v>11334</v>
      </c>
      <c r="G49">
        <f>VLOOKUP(B49,[3]Sheet1!$A$1:$F$61,5,FALSE)</f>
        <v>1011</v>
      </c>
      <c r="H49">
        <f>VLOOKUP(B49,[4]Sheet1!$A$1:$C$61,3,FALSE)</f>
        <v>2982</v>
      </c>
    </row>
    <row r="50" spans="1:8">
      <c r="A50">
        <v>4019004333</v>
      </c>
      <c r="B50" t="str">
        <f t="shared" si="0"/>
        <v>1400000US04019004333</v>
      </c>
      <c r="C50" t="s">
        <v>6</v>
      </c>
      <c r="D50">
        <v>2010</v>
      </c>
      <c r="E50">
        <f>VLOOKUP(B50,[1]Sheet1!$A$1:$C$61,3,FALSE)</f>
        <v>1209</v>
      </c>
      <c r="F50">
        <f>VLOOKUP(B50,[2]Sheet1!$A$1:$F$61,5,FALSE)</f>
        <v>20904</v>
      </c>
      <c r="G50">
        <f>VLOOKUP(B50,[3]Sheet1!$A$1:$F$61,5,FALSE)</f>
        <v>1281</v>
      </c>
      <c r="H50">
        <f>VLOOKUP(B50,[4]Sheet1!$A$1:$C$61,3,FALSE)</f>
        <v>3980</v>
      </c>
    </row>
    <row r="51" spans="1:8">
      <c r="A51">
        <v>4019004334</v>
      </c>
      <c r="B51" t="str">
        <f t="shared" si="0"/>
        <v>1400000US04019004334</v>
      </c>
      <c r="C51" t="s">
        <v>6</v>
      </c>
      <c r="D51">
        <v>2010</v>
      </c>
      <c r="E51">
        <f>VLOOKUP(B51,[1]Sheet1!$A$1:$C$61,3,FALSE)</f>
        <v>2196</v>
      </c>
      <c r="F51">
        <f>VLOOKUP(B51,[2]Sheet1!$A$1:$F$61,5,FALSE)</f>
        <v>18174</v>
      </c>
      <c r="G51">
        <f>VLOOKUP(B51,[3]Sheet1!$A$1:$F$61,5,FALSE)</f>
        <v>2458</v>
      </c>
      <c r="H51">
        <f>VLOOKUP(B51,[4]Sheet1!$A$1:$C$61,3,FALSE)</f>
        <v>7134</v>
      </c>
    </row>
    <row r="52" spans="1:8">
      <c r="A52">
        <v>4019004404</v>
      </c>
      <c r="B52" t="str">
        <f t="shared" si="0"/>
        <v>1400000US04019004404</v>
      </c>
      <c r="C52" t="s">
        <v>6</v>
      </c>
      <c r="D52">
        <v>2010</v>
      </c>
      <c r="E52">
        <f>VLOOKUP(B52,[1]Sheet1!$A$1:$C$61,3,FALSE)</f>
        <v>1818</v>
      </c>
      <c r="F52">
        <f>VLOOKUP(B52,[2]Sheet1!$A$1:$F$61,5,FALSE)</f>
        <v>29847</v>
      </c>
      <c r="G52">
        <f>VLOOKUP(B52,[3]Sheet1!$A$1:$F$61,5,FALSE)</f>
        <v>2512</v>
      </c>
      <c r="H52">
        <f>VLOOKUP(B52,[4]Sheet1!$A$1:$C$61,3,FALSE)</f>
        <v>3178</v>
      </c>
    </row>
    <row r="53" spans="1:8">
      <c r="A53">
        <v>4019004419</v>
      </c>
      <c r="B53" t="str">
        <f t="shared" si="0"/>
        <v>1400000US04019004419</v>
      </c>
      <c r="C53" t="s">
        <v>6</v>
      </c>
      <c r="D53">
        <v>2010</v>
      </c>
      <c r="E53">
        <f>VLOOKUP(B53,[1]Sheet1!$A$1:$C$61,3,FALSE)</f>
        <v>2229</v>
      </c>
      <c r="F53">
        <f>VLOOKUP(B53,[2]Sheet1!$A$1:$F$61,5,FALSE)</f>
        <v>17138</v>
      </c>
      <c r="G53">
        <f>VLOOKUP(B53,[3]Sheet1!$A$1:$F$61,5,FALSE)</f>
        <v>2466</v>
      </c>
      <c r="H53">
        <f>VLOOKUP(B53,[4]Sheet1!$A$1:$C$61,3,FALSE)</f>
        <v>6781</v>
      </c>
    </row>
    <row r="54" spans="1:8">
      <c r="A54">
        <v>4019004421</v>
      </c>
      <c r="B54" t="str">
        <f t="shared" si="0"/>
        <v>1400000US04019004421</v>
      </c>
      <c r="C54" t="s">
        <v>6</v>
      </c>
      <c r="D54">
        <v>2010</v>
      </c>
      <c r="E54">
        <f>VLOOKUP(B54,[1]Sheet1!$A$1:$C$61,3,FALSE)</f>
        <v>2647</v>
      </c>
      <c r="F54">
        <f>VLOOKUP(B54,[2]Sheet1!$A$1:$F$61,5,FALSE)</f>
        <v>20663</v>
      </c>
      <c r="G54">
        <f>VLOOKUP(B54,[3]Sheet1!$A$1:$F$61,5,FALSE)</f>
        <v>2787</v>
      </c>
      <c r="H54">
        <f>VLOOKUP(B54,[4]Sheet1!$A$1:$C$61,3,FALSE)</f>
        <v>7317</v>
      </c>
    </row>
    <row r="55" spans="1:8">
      <c r="A55">
        <v>4019004423</v>
      </c>
      <c r="B55" t="str">
        <f t="shared" si="0"/>
        <v>1400000US04019004423</v>
      </c>
      <c r="C55" t="s">
        <v>6</v>
      </c>
      <c r="D55">
        <v>2010</v>
      </c>
      <c r="E55">
        <f>VLOOKUP(B55,[1]Sheet1!$A$1:$C$61,3,FALSE)</f>
        <v>1488</v>
      </c>
      <c r="F55">
        <f>VLOOKUP(B55,[2]Sheet1!$A$1:$F$61,5,FALSE)</f>
        <v>22889</v>
      </c>
      <c r="G55">
        <f>VLOOKUP(B55,[3]Sheet1!$A$1:$F$61,5,FALSE)</f>
        <v>1849</v>
      </c>
      <c r="H55">
        <f>VLOOKUP(B55,[4]Sheet1!$A$1:$C$61,3,FALSE)</f>
        <v>4073</v>
      </c>
    </row>
    <row r="56" spans="1:8">
      <c r="A56">
        <v>4019004424</v>
      </c>
      <c r="B56" t="str">
        <f t="shared" si="0"/>
        <v>1400000US04019004424</v>
      </c>
      <c r="C56" t="s">
        <v>6</v>
      </c>
      <c r="D56">
        <v>2010</v>
      </c>
      <c r="E56">
        <f>VLOOKUP(B56,[1]Sheet1!$A$1:$C$61,3,FALSE)</f>
        <v>1054</v>
      </c>
      <c r="F56">
        <f>VLOOKUP(B56,[2]Sheet1!$A$1:$F$61,5,FALSE)</f>
        <v>20694</v>
      </c>
      <c r="G56">
        <f>VLOOKUP(B56,[3]Sheet1!$A$1:$F$61,5,FALSE)</f>
        <v>1347</v>
      </c>
      <c r="H56">
        <f>VLOOKUP(B56,[4]Sheet1!$A$1:$C$61,3,FALSE)</f>
        <v>2776</v>
      </c>
    </row>
    <row r="57" spans="1:8">
      <c r="A57">
        <v>4019004425</v>
      </c>
      <c r="B57" t="str">
        <f t="shared" si="0"/>
        <v>1400000US04019004425</v>
      </c>
      <c r="C57" t="s">
        <v>6</v>
      </c>
      <c r="D57">
        <v>2010</v>
      </c>
      <c r="E57">
        <f>VLOOKUP(B57,[1]Sheet1!$A$1:$C$61,3,FALSE)</f>
        <v>2077</v>
      </c>
      <c r="F57">
        <f>VLOOKUP(B57,[2]Sheet1!$A$1:$F$61,5,FALSE)</f>
        <v>21232</v>
      </c>
      <c r="G57">
        <f>VLOOKUP(B57,[3]Sheet1!$A$1:$F$61,5,FALSE)</f>
        <v>2425</v>
      </c>
      <c r="H57">
        <f>VLOOKUP(B57,[4]Sheet1!$A$1:$C$61,3,FALSE)</f>
        <v>5390</v>
      </c>
    </row>
    <row r="58" spans="1:8">
      <c r="A58">
        <v>4019004430</v>
      </c>
      <c r="B58" t="str">
        <f t="shared" si="0"/>
        <v>1400000US04019004430</v>
      </c>
      <c r="C58" t="s">
        <v>6</v>
      </c>
      <c r="D58">
        <v>2010</v>
      </c>
      <c r="E58">
        <f>VLOOKUP(B58,[1]Sheet1!$A$1:$C$61,3,FALSE)</f>
        <v>515</v>
      </c>
      <c r="F58">
        <f>VLOOKUP(B58,[2]Sheet1!$A$1:$F$61,5,FALSE)</f>
        <v>12474</v>
      </c>
      <c r="G58">
        <f>VLOOKUP(B58,[3]Sheet1!$A$1:$F$61,5,FALSE)</f>
        <v>620</v>
      </c>
      <c r="H58">
        <f>VLOOKUP(B58,[4]Sheet1!$A$1:$C$61,3,FALSE)</f>
        <v>2883</v>
      </c>
    </row>
    <row r="59" spans="1:8">
      <c r="A59">
        <v>4019004431</v>
      </c>
      <c r="B59" t="str">
        <f t="shared" si="0"/>
        <v>1400000US04019004431</v>
      </c>
      <c r="C59" t="s">
        <v>6</v>
      </c>
      <c r="D59">
        <v>2010</v>
      </c>
      <c r="E59">
        <f>VLOOKUP(B59,[1]Sheet1!$A$1:$C$61,3,FALSE)</f>
        <v>874</v>
      </c>
      <c r="F59">
        <f>VLOOKUP(B59,[2]Sheet1!$A$1:$F$61,5,FALSE)</f>
        <v>28821</v>
      </c>
      <c r="G59">
        <f>VLOOKUP(B59,[3]Sheet1!$A$1:$F$61,5,FALSE)</f>
        <v>1120</v>
      </c>
      <c r="H59">
        <f>VLOOKUP(B59,[4]Sheet1!$A$1:$C$61,3,FALSE)</f>
        <v>2427</v>
      </c>
    </row>
    <row r="60" spans="1:8">
      <c r="A60">
        <v>4019941000</v>
      </c>
      <c r="B60" t="str">
        <f t="shared" si="0"/>
        <v>1400000US04019941000</v>
      </c>
      <c r="C60" t="s">
        <v>6</v>
      </c>
      <c r="D60">
        <v>2010</v>
      </c>
      <c r="E60">
        <f>VLOOKUP(B60,[1]Sheet1!$A$1:$C$61,3,FALSE)</f>
        <v>875</v>
      </c>
      <c r="F60">
        <f>VLOOKUP(B60,[2]Sheet1!$A$1:$F$61,5,FALSE)</f>
        <v>9039</v>
      </c>
      <c r="G60">
        <f>VLOOKUP(B60,[3]Sheet1!$A$1:$F$61,5,FALSE)</f>
        <v>921</v>
      </c>
      <c r="H60">
        <f>VLOOKUP(B60,[4]Sheet1!$A$1:$C$61,3,FALSE)</f>
        <v>4093</v>
      </c>
    </row>
    <row r="61" spans="1:8">
      <c r="A61">
        <v>4021000802</v>
      </c>
      <c r="B61" t="str">
        <f t="shared" si="0"/>
        <v>1400000US04021000802</v>
      </c>
      <c r="C61" t="s">
        <v>6</v>
      </c>
      <c r="D61">
        <v>2010</v>
      </c>
      <c r="E61">
        <f>VLOOKUP(B61,[1]Sheet1!$A$1:$C$61,3,FALSE)</f>
        <v>1246</v>
      </c>
      <c r="F61">
        <f>VLOOKUP(B61,[2]Sheet1!$A$1:$F$61,5,FALSE)</f>
        <v>17598</v>
      </c>
      <c r="G61">
        <f>VLOOKUP(B61,[3]Sheet1!$A$1:$F$61,5,FALSE)</f>
        <v>1574</v>
      </c>
      <c r="H61">
        <f>VLOOKUP(B61,[4]Sheet1!$A$1:$C$61,3,FALSE)</f>
        <v>4171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E20D-C542-43AB-B378-27A7940DA4A1}">
  <dimension ref="A1:H61"/>
  <sheetViews>
    <sheetView workbookViewId="0">
      <selection activeCell="H2" sqref="H2:H61"/>
    </sheetView>
  </sheetViews>
  <sheetFormatPr defaultRowHeight="14.25"/>
  <cols>
    <col min="1" max="1" width="11" bestFit="1" customWidth="1"/>
    <col min="2" max="2" width="21.875" bestFit="1" customWidth="1"/>
    <col min="3" max="3" width="17.625" bestFit="1" customWidth="1"/>
    <col min="5" max="5" width="16.875" bestFit="1" customWidth="1"/>
    <col min="6" max="6" width="21.375" bestFit="1" customWidth="1"/>
    <col min="7" max="7" width="13.75" bestFit="1" customWidth="1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4013723304</v>
      </c>
      <c r="B2" t="str">
        <f>CONCATENATE("1400000US0",A2)</f>
        <v>1400000US04013723304</v>
      </c>
      <c r="C2" t="s">
        <v>3</v>
      </c>
      <c r="D2">
        <v>2011</v>
      </c>
      <c r="E2">
        <f>VLOOKUP(B2,[5]Sheet1!$A$1:$C$61,3,FALSE)</f>
        <v>1142</v>
      </c>
      <c r="F2">
        <f>VLOOKUP(B2,[6]Sheet1!$A$1:$F$61,3,FALSE)</f>
        <v>17500</v>
      </c>
      <c r="G2">
        <f>VLOOKUP(B2,[7]Sheet1!$A$1:$F$61,3,FALSE)</f>
        <v>1381</v>
      </c>
      <c r="H2">
        <f>VLOOKUP(B2,[8]Sheet1!$A$1:$C$61,3,FALSE)</f>
        <v>3736</v>
      </c>
    </row>
    <row r="3" spans="1:8">
      <c r="A3">
        <v>4013116725</v>
      </c>
      <c r="B3" t="str">
        <f t="shared" ref="B3:B61" si="0">CONCATENATE("1400000US0",A3)</f>
        <v>1400000US04013116725</v>
      </c>
      <c r="C3" t="s">
        <v>4</v>
      </c>
      <c r="D3">
        <v>2011</v>
      </c>
      <c r="E3">
        <f>VLOOKUP(B3,[5]Sheet1!$A$1:$C$61,3,FALSE)</f>
        <v>2101</v>
      </c>
      <c r="F3">
        <f>VLOOKUP(B3,[6]Sheet1!$A$1:$F$61,3,FALSE)</f>
        <v>44022</v>
      </c>
      <c r="G3">
        <f>VLOOKUP(B3,[7]Sheet1!$A$1:$F$61,3,FALSE)</f>
        <v>2382</v>
      </c>
      <c r="H3">
        <f>VLOOKUP(B3,[8]Sheet1!$A$1:$C$61,3,FALSE)</f>
        <v>4840</v>
      </c>
    </row>
    <row r="4" spans="1:8">
      <c r="A4">
        <v>4013116727</v>
      </c>
      <c r="B4" t="str">
        <f t="shared" si="0"/>
        <v>1400000US04013116727</v>
      </c>
      <c r="C4" t="s">
        <v>4</v>
      </c>
      <c r="D4">
        <v>2011</v>
      </c>
      <c r="E4">
        <f>VLOOKUP(B4,[5]Sheet1!$A$1:$C$61,3,FALSE)</f>
        <v>1401</v>
      </c>
      <c r="F4">
        <f>VLOOKUP(B4,[6]Sheet1!$A$1:$F$61,3,FALSE)</f>
        <v>48216</v>
      </c>
      <c r="G4">
        <f>VLOOKUP(B4,[7]Sheet1!$A$1:$F$61,3,FALSE)</f>
        <v>1584</v>
      </c>
      <c r="H4">
        <f>VLOOKUP(B4,[8]Sheet1!$A$1:$C$61,3,FALSE)</f>
        <v>4113</v>
      </c>
    </row>
    <row r="5" spans="1:8">
      <c r="A5">
        <v>4013116728</v>
      </c>
      <c r="B5" t="str">
        <f t="shared" si="0"/>
        <v>1400000US04013116728</v>
      </c>
      <c r="C5" t="s">
        <v>4</v>
      </c>
      <c r="D5">
        <v>2011</v>
      </c>
      <c r="E5">
        <f>VLOOKUP(B5,[5]Sheet1!$A$1:$C$61,3,FALSE)</f>
        <v>1676</v>
      </c>
      <c r="F5">
        <f>VLOOKUP(B5,[6]Sheet1!$A$1:$F$61,3,FALSE)</f>
        <v>61094</v>
      </c>
      <c r="G5">
        <f>VLOOKUP(B5,[7]Sheet1!$A$1:$F$61,3,FALSE)</f>
        <v>1736</v>
      </c>
      <c r="H5">
        <f>VLOOKUP(B5,[8]Sheet1!$A$1:$C$61,3,FALSE)</f>
        <v>4912</v>
      </c>
    </row>
    <row r="6" spans="1:8">
      <c r="A6">
        <v>4013116730</v>
      </c>
      <c r="B6" t="str">
        <f t="shared" si="0"/>
        <v>1400000US04013116730</v>
      </c>
      <c r="C6" t="s">
        <v>4</v>
      </c>
      <c r="D6">
        <v>2011</v>
      </c>
      <c r="E6">
        <f>VLOOKUP(B6,[5]Sheet1!$A$1:$C$61,3,FALSE)</f>
        <v>625</v>
      </c>
      <c r="F6">
        <f>VLOOKUP(B6,[6]Sheet1!$A$1:$F$61,3,FALSE)</f>
        <v>47243</v>
      </c>
      <c r="G6">
        <f>VLOOKUP(B6,[7]Sheet1!$A$1:$F$61,3,FALSE)</f>
        <v>667</v>
      </c>
      <c r="H6">
        <f>VLOOKUP(B6,[8]Sheet1!$A$1:$C$61,3,FALSE)</f>
        <v>1927</v>
      </c>
    </row>
    <row r="7" spans="1:8">
      <c r="A7">
        <v>4013116731</v>
      </c>
      <c r="B7" t="str">
        <f t="shared" si="0"/>
        <v>1400000US04013116731</v>
      </c>
      <c r="C7" t="s">
        <v>4</v>
      </c>
      <c r="D7">
        <v>2011</v>
      </c>
      <c r="E7">
        <f>VLOOKUP(B7,[5]Sheet1!$A$1:$C$61,3,FALSE)</f>
        <v>1238</v>
      </c>
      <c r="F7">
        <f>VLOOKUP(B7,[6]Sheet1!$A$1:$F$61,3,FALSE)</f>
        <v>52739</v>
      </c>
      <c r="G7">
        <f>VLOOKUP(B7,[7]Sheet1!$A$1:$F$61,3,FALSE)</f>
        <v>1255</v>
      </c>
      <c r="H7">
        <f>VLOOKUP(B7,[8]Sheet1!$A$1:$C$61,3,FALSE)</f>
        <v>3438</v>
      </c>
    </row>
    <row r="8" spans="1:8">
      <c r="A8">
        <v>4013941000</v>
      </c>
      <c r="B8" t="str">
        <f t="shared" si="0"/>
        <v>1400000US04013941000</v>
      </c>
      <c r="C8" t="s">
        <v>4</v>
      </c>
      <c r="D8">
        <v>2011</v>
      </c>
      <c r="E8">
        <f>VLOOKUP(B8,[5]Sheet1!$A$1:$C$61,3,FALSE)</f>
        <v>494</v>
      </c>
      <c r="F8">
        <f>VLOOKUP(B8,[6]Sheet1!$A$1:$F$61,3,FALSE)</f>
        <v>7804</v>
      </c>
      <c r="G8">
        <f>VLOOKUP(B8,[7]Sheet1!$A$1:$F$61,3,FALSE)</f>
        <v>603</v>
      </c>
      <c r="H8">
        <f>VLOOKUP(B8,[8]Sheet1!$A$1:$C$61,3,FALSE)</f>
        <v>2545</v>
      </c>
    </row>
    <row r="9" spans="1:8">
      <c r="A9">
        <v>4021001600</v>
      </c>
      <c r="B9" t="str">
        <f t="shared" si="0"/>
        <v>1400000US04021001600</v>
      </c>
      <c r="C9" t="s">
        <v>4</v>
      </c>
      <c r="D9">
        <v>2011</v>
      </c>
      <c r="E9">
        <f>VLOOKUP(B9,[5]Sheet1!$A$1:$C$61,3,FALSE)</f>
        <v>2175</v>
      </c>
      <c r="F9">
        <f>VLOOKUP(B9,[6]Sheet1!$A$1:$F$61,3,FALSE)</f>
        <v>21156</v>
      </c>
      <c r="G9">
        <f>VLOOKUP(B9,[7]Sheet1!$A$1:$F$61,3,FALSE)</f>
        <v>2592</v>
      </c>
      <c r="H9">
        <f>VLOOKUP(B9,[8]Sheet1!$A$1:$C$61,3,FALSE)</f>
        <v>6402</v>
      </c>
    </row>
    <row r="10" spans="1:8">
      <c r="A10">
        <v>4021001701</v>
      </c>
      <c r="B10" t="str">
        <f t="shared" si="0"/>
        <v>1400000US04021001701</v>
      </c>
      <c r="C10" t="s">
        <v>4</v>
      </c>
      <c r="D10">
        <v>2011</v>
      </c>
      <c r="E10">
        <f>VLOOKUP(B10,[5]Sheet1!$A$1:$C$61,3,FALSE)</f>
        <v>262</v>
      </c>
      <c r="F10">
        <f>VLOOKUP(B10,[6]Sheet1!$A$1:$F$61,3,FALSE)</f>
        <v>20492</v>
      </c>
      <c r="G10">
        <f>VLOOKUP(B10,[7]Sheet1!$A$1:$F$61,3,FALSE)</f>
        <v>338</v>
      </c>
      <c r="H10">
        <f>VLOOKUP(B10,[8]Sheet1!$A$1:$C$61,3,FALSE)</f>
        <v>647</v>
      </c>
    </row>
    <row r="11" spans="1:8">
      <c r="A11">
        <v>4021001702</v>
      </c>
      <c r="B11" t="str">
        <f t="shared" si="0"/>
        <v>1400000US04021001702</v>
      </c>
      <c r="C11" t="s">
        <v>4</v>
      </c>
      <c r="D11">
        <v>2011</v>
      </c>
      <c r="E11">
        <f>VLOOKUP(B11,[5]Sheet1!$A$1:$C$61,3,FALSE)</f>
        <v>794</v>
      </c>
      <c r="F11">
        <f>VLOOKUP(B11,[6]Sheet1!$A$1:$F$61,3,FALSE)</f>
        <v>27314</v>
      </c>
      <c r="G11">
        <f>VLOOKUP(B11,[7]Sheet1!$A$1:$F$61,3,FALSE)</f>
        <v>1086</v>
      </c>
      <c r="H11">
        <f>VLOOKUP(B11,[8]Sheet1!$A$1:$C$61,3,FALSE)</f>
        <v>2506</v>
      </c>
    </row>
    <row r="12" spans="1:8">
      <c r="A12">
        <v>4021001703</v>
      </c>
      <c r="B12" t="str">
        <f t="shared" si="0"/>
        <v>1400000US04021001703</v>
      </c>
      <c r="C12" t="s">
        <v>4</v>
      </c>
      <c r="D12">
        <v>2011</v>
      </c>
      <c r="E12">
        <f>VLOOKUP(B12,[5]Sheet1!$A$1:$C$61,3,FALSE)</f>
        <v>747</v>
      </c>
      <c r="F12">
        <f>VLOOKUP(B12,[6]Sheet1!$A$1:$F$61,3,FALSE)</f>
        <v>25331</v>
      </c>
      <c r="G12">
        <f>VLOOKUP(B12,[7]Sheet1!$A$1:$F$61,3,FALSE)</f>
        <v>892</v>
      </c>
      <c r="H12">
        <f>VLOOKUP(B12,[8]Sheet1!$A$1:$C$61,3,FALSE)</f>
        <v>2236</v>
      </c>
    </row>
    <row r="13" spans="1:8">
      <c r="A13">
        <v>4021001704</v>
      </c>
      <c r="B13" t="str">
        <f t="shared" si="0"/>
        <v>1400000US04021001704</v>
      </c>
      <c r="C13" t="s">
        <v>4</v>
      </c>
      <c r="D13">
        <v>2011</v>
      </c>
      <c r="E13">
        <f>VLOOKUP(B13,[5]Sheet1!$A$1:$C$61,3,FALSE)</f>
        <v>2191</v>
      </c>
      <c r="F13">
        <f>VLOOKUP(B13,[6]Sheet1!$A$1:$F$61,3,FALSE)</f>
        <v>22671</v>
      </c>
      <c r="G13">
        <f>VLOOKUP(B13,[7]Sheet1!$A$1:$F$61,3,FALSE)</f>
        <v>2734</v>
      </c>
      <c r="H13">
        <f>VLOOKUP(B13,[8]Sheet1!$A$1:$C$61,3,FALSE)</f>
        <v>6339</v>
      </c>
    </row>
    <row r="14" spans="1:8">
      <c r="A14">
        <v>4021001705</v>
      </c>
      <c r="B14" t="str">
        <f t="shared" si="0"/>
        <v>1400000US04021001705</v>
      </c>
      <c r="C14" t="s">
        <v>4</v>
      </c>
      <c r="D14">
        <v>2011</v>
      </c>
      <c r="E14">
        <f>VLOOKUP(B14,[5]Sheet1!$A$1:$C$61,3,FALSE)</f>
        <v>2596</v>
      </c>
      <c r="F14">
        <f>VLOOKUP(B14,[6]Sheet1!$A$1:$F$61,3,FALSE)</f>
        <v>28405</v>
      </c>
      <c r="G14">
        <f>VLOOKUP(B14,[7]Sheet1!$A$1:$F$61,3,FALSE)</f>
        <v>3437</v>
      </c>
      <c r="H14">
        <f>VLOOKUP(B14,[8]Sheet1!$A$1:$C$61,3,FALSE)</f>
        <v>6420</v>
      </c>
    </row>
    <row r="15" spans="1:8">
      <c r="A15">
        <v>4021001706</v>
      </c>
      <c r="B15" t="str">
        <f t="shared" si="0"/>
        <v>1400000US04021001706</v>
      </c>
      <c r="C15" t="s">
        <v>4</v>
      </c>
      <c r="D15">
        <v>2011</v>
      </c>
      <c r="E15">
        <f>VLOOKUP(B15,[5]Sheet1!$A$1:$C$61,3,FALSE)</f>
        <v>1597</v>
      </c>
      <c r="F15">
        <f>VLOOKUP(B15,[6]Sheet1!$A$1:$F$61,3,FALSE)</f>
        <v>31941</v>
      </c>
      <c r="G15">
        <f>VLOOKUP(B15,[7]Sheet1!$A$1:$F$61,3,FALSE)</f>
        <v>2007</v>
      </c>
      <c r="H15">
        <f>VLOOKUP(B15,[8]Sheet1!$A$1:$C$61,3,FALSE)</f>
        <v>4203</v>
      </c>
    </row>
    <row r="16" spans="1:8">
      <c r="A16">
        <v>4021001707</v>
      </c>
      <c r="B16" t="str">
        <f t="shared" si="0"/>
        <v>1400000US04021001707</v>
      </c>
      <c r="C16" t="s">
        <v>4</v>
      </c>
      <c r="D16">
        <v>2011</v>
      </c>
      <c r="E16">
        <f>VLOOKUP(B16,[5]Sheet1!$A$1:$C$61,3,FALSE)</f>
        <v>1393</v>
      </c>
      <c r="F16">
        <f>VLOOKUP(B16,[6]Sheet1!$A$1:$F$61,3,FALSE)</f>
        <v>26120</v>
      </c>
      <c r="G16">
        <f>VLOOKUP(B16,[7]Sheet1!$A$1:$F$61,3,FALSE)</f>
        <v>1852</v>
      </c>
      <c r="H16">
        <f>VLOOKUP(B16,[8]Sheet1!$A$1:$C$61,3,FALSE)</f>
        <v>3920</v>
      </c>
    </row>
    <row r="17" spans="1:8">
      <c r="A17">
        <v>4021001708</v>
      </c>
      <c r="B17" t="str">
        <f t="shared" si="0"/>
        <v>1400000US04021001708</v>
      </c>
      <c r="C17" t="s">
        <v>4</v>
      </c>
      <c r="D17">
        <v>2011</v>
      </c>
      <c r="E17">
        <f>VLOOKUP(B17,[5]Sheet1!$A$1:$C$61,3,FALSE)</f>
        <v>1720</v>
      </c>
      <c r="F17">
        <f>VLOOKUP(B17,[6]Sheet1!$A$1:$F$61,3,FALSE)</f>
        <v>22385</v>
      </c>
      <c r="G17">
        <f>VLOOKUP(B17,[7]Sheet1!$A$1:$F$61,3,FALSE)</f>
        <v>2290</v>
      </c>
      <c r="H17">
        <f>VLOOKUP(B17,[8]Sheet1!$A$1:$C$61,3,FALSE)</f>
        <v>5018</v>
      </c>
    </row>
    <row r="18" spans="1:8">
      <c r="A18">
        <v>4021001709</v>
      </c>
      <c r="B18" t="str">
        <f t="shared" si="0"/>
        <v>1400000US04021001709</v>
      </c>
      <c r="C18" t="s">
        <v>4</v>
      </c>
      <c r="D18">
        <v>2011</v>
      </c>
      <c r="E18">
        <f>VLOOKUP(B18,[5]Sheet1!$A$1:$C$61,3,FALSE)</f>
        <v>667</v>
      </c>
      <c r="F18">
        <f>VLOOKUP(B18,[6]Sheet1!$A$1:$F$61,3,FALSE)</f>
        <v>23291</v>
      </c>
      <c r="G18">
        <f>VLOOKUP(B18,[7]Sheet1!$A$1:$F$61,3,FALSE)</f>
        <v>917</v>
      </c>
      <c r="H18">
        <f>VLOOKUP(B18,[8]Sheet1!$A$1:$C$61,3,FALSE)</f>
        <v>2035</v>
      </c>
    </row>
    <row r="19" spans="1:8">
      <c r="A19">
        <v>4021001710</v>
      </c>
      <c r="B19" t="str">
        <f t="shared" si="0"/>
        <v>1400000US04021001710</v>
      </c>
      <c r="C19" t="s">
        <v>4</v>
      </c>
      <c r="D19">
        <v>2011</v>
      </c>
      <c r="E19">
        <f>VLOOKUP(B19,[5]Sheet1!$A$1:$C$61,3,FALSE)</f>
        <v>1178</v>
      </c>
      <c r="F19">
        <f>VLOOKUP(B19,[6]Sheet1!$A$1:$F$61,3,FALSE)</f>
        <v>21138</v>
      </c>
      <c r="G19">
        <f>VLOOKUP(B19,[7]Sheet1!$A$1:$F$61,3,FALSE)</f>
        <v>1465</v>
      </c>
      <c r="H19">
        <f>VLOOKUP(B19,[8]Sheet1!$A$1:$C$61,3,FALSE)</f>
        <v>3953</v>
      </c>
    </row>
    <row r="20" spans="1:8">
      <c r="A20">
        <v>4021001711</v>
      </c>
      <c r="B20" t="str">
        <f t="shared" si="0"/>
        <v>1400000US04021001711</v>
      </c>
      <c r="C20" t="s">
        <v>4</v>
      </c>
      <c r="D20">
        <v>2011</v>
      </c>
      <c r="E20">
        <f>VLOOKUP(B20,[5]Sheet1!$A$1:$C$61,3,FALSE)</f>
        <v>623</v>
      </c>
      <c r="F20">
        <f>VLOOKUP(B20,[6]Sheet1!$A$1:$F$61,3,FALSE)</f>
        <v>20453</v>
      </c>
      <c r="G20">
        <f>VLOOKUP(B20,[7]Sheet1!$A$1:$F$61,3,FALSE)</f>
        <v>825</v>
      </c>
      <c r="H20">
        <f>VLOOKUP(B20,[8]Sheet1!$A$1:$C$61,3,FALSE)</f>
        <v>1963</v>
      </c>
    </row>
    <row r="21" spans="1:8">
      <c r="A21">
        <v>4021941400</v>
      </c>
      <c r="B21" t="str">
        <f t="shared" si="0"/>
        <v>1400000US04021941400</v>
      </c>
      <c r="C21" t="s">
        <v>4</v>
      </c>
      <c r="D21">
        <v>2011</v>
      </c>
      <c r="E21">
        <f>VLOOKUP(B21,[5]Sheet1!$A$1:$C$61,3,FALSE)</f>
        <v>2736</v>
      </c>
      <c r="F21">
        <f>VLOOKUP(B21,[6]Sheet1!$A$1:$F$61,3,FALSE)</f>
        <v>14127</v>
      </c>
      <c r="G21">
        <f>VLOOKUP(B21,[7]Sheet1!$A$1:$F$61,3,FALSE)</f>
        <v>3256</v>
      </c>
      <c r="H21">
        <f>VLOOKUP(B21,[8]Sheet1!$A$1:$C$61,3,FALSE)</f>
        <v>8019</v>
      </c>
    </row>
    <row r="22" spans="1:8">
      <c r="A22">
        <v>4021000801</v>
      </c>
      <c r="B22" t="str">
        <f t="shared" si="0"/>
        <v>1400000US04021000801</v>
      </c>
      <c r="C22" t="s">
        <v>5</v>
      </c>
      <c r="D22">
        <v>2011</v>
      </c>
      <c r="E22">
        <f>VLOOKUP(B22,[5]Sheet1!$A$1:$C$61,3,FALSE)</f>
        <v>2985</v>
      </c>
      <c r="F22">
        <f>VLOOKUP(B22,[6]Sheet1!$A$1:$F$61,3,FALSE)</f>
        <v>20159</v>
      </c>
      <c r="G22">
        <f>VLOOKUP(B22,[7]Sheet1!$A$1:$F$61,3,FALSE)</f>
        <v>4847</v>
      </c>
      <c r="H22">
        <f>VLOOKUP(B22,[8]Sheet1!$A$1:$C$61,3,FALSE)</f>
        <v>8252</v>
      </c>
    </row>
    <row r="23" spans="1:8">
      <c r="A23">
        <v>4021000803</v>
      </c>
      <c r="B23" t="str">
        <f t="shared" si="0"/>
        <v>1400000US04021000803</v>
      </c>
      <c r="C23" t="s">
        <v>5</v>
      </c>
      <c r="D23">
        <v>2011</v>
      </c>
      <c r="E23">
        <f>VLOOKUP(B23,[5]Sheet1!$A$1:$C$61,3,FALSE)</f>
        <v>360</v>
      </c>
      <c r="F23">
        <f>VLOOKUP(B23,[6]Sheet1!$A$1:$F$61,3,FALSE)</f>
        <v>4417</v>
      </c>
      <c r="G23">
        <f>VLOOKUP(B23,[7]Sheet1!$A$1:$F$61,3,FALSE)</f>
        <v>422</v>
      </c>
      <c r="H23">
        <f>VLOOKUP(B23,[8]Sheet1!$A$1:$C$61,3,FALSE)</f>
        <v>12733</v>
      </c>
    </row>
    <row r="24" spans="1:8">
      <c r="A24">
        <v>4021000901</v>
      </c>
      <c r="B24" t="str">
        <f t="shared" si="0"/>
        <v>1400000US04021000901</v>
      </c>
      <c r="C24" t="s">
        <v>5</v>
      </c>
      <c r="D24">
        <v>2011</v>
      </c>
      <c r="E24">
        <f>VLOOKUP(B24,[5]Sheet1!$A$1:$C$61,3,FALSE)</f>
        <v>260</v>
      </c>
      <c r="F24">
        <f>VLOOKUP(B24,[6]Sheet1!$A$1:$F$61,3,FALSE)</f>
        <v>10126</v>
      </c>
      <c r="G24">
        <f>VLOOKUP(B24,[7]Sheet1!$A$1:$F$61,3,FALSE)</f>
        <v>502</v>
      </c>
      <c r="H24">
        <f>VLOOKUP(B24,[8]Sheet1!$A$1:$C$61,3,FALSE)</f>
        <v>6140</v>
      </c>
    </row>
    <row r="25" spans="1:8">
      <c r="A25">
        <v>4021000902</v>
      </c>
      <c r="B25" t="str">
        <f t="shared" si="0"/>
        <v>1400000US04021000902</v>
      </c>
      <c r="C25" t="s">
        <v>5</v>
      </c>
      <c r="D25">
        <v>2011</v>
      </c>
      <c r="E25">
        <f>VLOOKUP(B25,[5]Sheet1!$A$1:$C$61,3,FALSE)</f>
        <v>851</v>
      </c>
      <c r="F25">
        <f>VLOOKUP(B25,[6]Sheet1!$A$1:$F$61,3,FALSE)</f>
        <v>22459</v>
      </c>
      <c r="G25">
        <f>VLOOKUP(B25,[7]Sheet1!$A$1:$F$61,3,FALSE)</f>
        <v>1106</v>
      </c>
      <c r="H25">
        <f>VLOOKUP(B25,[8]Sheet1!$A$1:$C$61,3,FALSE)</f>
        <v>2189</v>
      </c>
    </row>
    <row r="26" spans="1:8">
      <c r="A26">
        <v>4021001000</v>
      </c>
      <c r="B26" t="str">
        <f t="shared" si="0"/>
        <v>1400000US04021001000</v>
      </c>
      <c r="C26" t="s">
        <v>5</v>
      </c>
      <c r="D26">
        <v>2011</v>
      </c>
      <c r="E26">
        <f>VLOOKUP(B26,[5]Sheet1!$A$1:$C$61,3,FALSE)</f>
        <v>1668</v>
      </c>
      <c r="F26">
        <f>VLOOKUP(B26,[6]Sheet1!$A$1:$F$61,3,FALSE)</f>
        <v>17249</v>
      </c>
      <c r="G26">
        <f>VLOOKUP(B26,[7]Sheet1!$A$1:$F$61,3,FALSE)</f>
        <v>2061</v>
      </c>
      <c r="H26">
        <f>VLOOKUP(B26,[8]Sheet1!$A$1:$C$61,3,FALSE)</f>
        <v>4328</v>
      </c>
    </row>
    <row r="27" spans="1:8">
      <c r="A27">
        <v>4021001100</v>
      </c>
      <c r="B27" t="str">
        <f t="shared" si="0"/>
        <v>1400000US04021001100</v>
      </c>
      <c r="C27" t="s">
        <v>5</v>
      </c>
      <c r="D27">
        <v>2011</v>
      </c>
      <c r="E27">
        <f>VLOOKUP(B27,[5]Sheet1!$A$1:$C$61,3,FALSE)</f>
        <v>2549</v>
      </c>
      <c r="F27">
        <f>VLOOKUP(B27,[6]Sheet1!$A$1:$F$61,3,FALSE)</f>
        <v>23134</v>
      </c>
      <c r="G27">
        <f>VLOOKUP(B27,[7]Sheet1!$A$1:$F$61,3,FALSE)</f>
        <v>3192</v>
      </c>
      <c r="H27">
        <f>VLOOKUP(B27,[8]Sheet1!$A$1:$C$61,3,FALSE)</f>
        <v>6700</v>
      </c>
    </row>
    <row r="28" spans="1:8">
      <c r="A28">
        <v>4021001200</v>
      </c>
      <c r="B28" t="str">
        <f t="shared" si="0"/>
        <v>1400000US04021001200</v>
      </c>
      <c r="C28" t="s">
        <v>5</v>
      </c>
      <c r="D28">
        <v>2011</v>
      </c>
      <c r="E28">
        <f>VLOOKUP(B28,[5]Sheet1!$A$1:$C$61,3,FALSE)</f>
        <v>1617</v>
      </c>
      <c r="F28">
        <f>VLOOKUP(B28,[6]Sheet1!$A$1:$F$61,3,FALSE)</f>
        <v>18952</v>
      </c>
      <c r="G28">
        <f>VLOOKUP(B28,[7]Sheet1!$A$1:$F$61,3,FALSE)</f>
        <v>1985</v>
      </c>
      <c r="H28">
        <f>VLOOKUP(B28,[8]Sheet1!$A$1:$C$61,3,FALSE)</f>
        <v>5231</v>
      </c>
    </row>
    <row r="29" spans="1:8">
      <c r="A29">
        <v>4021001301</v>
      </c>
      <c r="B29" t="str">
        <f t="shared" si="0"/>
        <v>1400000US04021001301</v>
      </c>
      <c r="C29" t="s">
        <v>5</v>
      </c>
      <c r="D29">
        <v>2011</v>
      </c>
      <c r="E29">
        <f>VLOOKUP(B29,[5]Sheet1!$A$1:$C$61,3,FALSE)</f>
        <v>2828</v>
      </c>
      <c r="F29">
        <f>VLOOKUP(B29,[6]Sheet1!$A$1:$F$61,3,FALSE)</f>
        <v>21421</v>
      </c>
      <c r="G29">
        <f>VLOOKUP(B29,[7]Sheet1!$A$1:$F$61,3,FALSE)</f>
        <v>3402</v>
      </c>
      <c r="H29">
        <f>VLOOKUP(B29,[8]Sheet1!$A$1:$C$61,3,FALSE)</f>
        <v>7076</v>
      </c>
    </row>
    <row r="30" spans="1:8">
      <c r="A30">
        <v>4021001303</v>
      </c>
      <c r="B30" t="str">
        <f t="shared" si="0"/>
        <v>1400000US04021001303</v>
      </c>
      <c r="C30" t="s">
        <v>5</v>
      </c>
      <c r="D30">
        <v>2011</v>
      </c>
      <c r="E30">
        <f>VLOOKUP(B30,[5]Sheet1!$A$1:$C$61,3,FALSE)</f>
        <v>512</v>
      </c>
      <c r="F30">
        <f>VLOOKUP(B30,[6]Sheet1!$A$1:$F$61,3,FALSE)</f>
        <v>41459</v>
      </c>
      <c r="G30">
        <f>VLOOKUP(B30,[7]Sheet1!$A$1:$F$61,3,FALSE)</f>
        <v>588</v>
      </c>
      <c r="H30">
        <f>VLOOKUP(B30,[8]Sheet1!$A$1:$C$61,3,FALSE)</f>
        <v>1176</v>
      </c>
    </row>
    <row r="31" spans="1:8">
      <c r="A31">
        <v>4021001304</v>
      </c>
      <c r="B31" t="str">
        <f t="shared" si="0"/>
        <v>1400000US04021001304</v>
      </c>
      <c r="C31" t="s">
        <v>5</v>
      </c>
      <c r="D31">
        <v>2011</v>
      </c>
      <c r="E31">
        <f>VLOOKUP(B31,[5]Sheet1!$A$1:$C$61,3,FALSE)</f>
        <v>2514</v>
      </c>
      <c r="F31">
        <f>VLOOKUP(B31,[6]Sheet1!$A$1:$F$61,3,FALSE)</f>
        <v>24913</v>
      </c>
      <c r="G31">
        <f>VLOOKUP(B31,[7]Sheet1!$A$1:$F$61,3,FALSE)</f>
        <v>2999</v>
      </c>
      <c r="H31">
        <f>VLOOKUP(B31,[8]Sheet1!$A$1:$C$61,3,FALSE)</f>
        <v>7060</v>
      </c>
    </row>
    <row r="32" spans="1:8">
      <c r="A32">
        <v>4021001305</v>
      </c>
      <c r="B32" t="str">
        <f t="shared" si="0"/>
        <v>1400000US04021001305</v>
      </c>
      <c r="C32" t="s">
        <v>5</v>
      </c>
      <c r="D32">
        <v>2011</v>
      </c>
      <c r="E32">
        <f>VLOOKUP(B32,[5]Sheet1!$A$1:$C$61,3,FALSE)</f>
        <v>1989</v>
      </c>
      <c r="F32">
        <f>VLOOKUP(B32,[6]Sheet1!$A$1:$F$61,3,FALSE)</f>
        <v>23376</v>
      </c>
      <c r="G32">
        <f>VLOOKUP(B32,[7]Sheet1!$A$1:$F$61,3,FALSE)</f>
        <v>2345</v>
      </c>
      <c r="H32">
        <f>VLOOKUP(B32,[8]Sheet1!$A$1:$C$61,3,FALSE)</f>
        <v>5487</v>
      </c>
    </row>
    <row r="33" spans="1:8">
      <c r="A33">
        <v>4021001306</v>
      </c>
      <c r="B33" t="str">
        <f t="shared" si="0"/>
        <v>1400000US04021001306</v>
      </c>
      <c r="C33" t="s">
        <v>5</v>
      </c>
      <c r="D33">
        <v>2011</v>
      </c>
      <c r="E33">
        <f>VLOOKUP(B33,[5]Sheet1!$A$1:$C$61,3,FALSE)</f>
        <v>1918</v>
      </c>
      <c r="F33">
        <f>VLOOKUP(B33,[6]Sheet1!$A$1:$F$61,3,FALSE)</f>
        <v>17703</v>
      </c>
      <c r="G33">
        <f>VLOOKUP(B33,[7]Sheet1!$A$1:$F$61,3,FALSE)</f>
        <v>2394</v>
      </c>
      <c r="H33">
        <f>VLOOKUP(B33,[8]Sheet1!$A$1:$C$61,3,FALSE)</f>
        <v>4841</v>
      </c>
    </row>
    <row r="34" spans="1:8">
      <c r="A34">
        <v>4021001403</v>
      </c>
      <c r="B34" t="str">
        <f t="shared" si="0"/>
        <v>1400000US04021001403</v>
      </c>
      <c r="C34" t="s">
        <v>5</v>
      </c>
      <c r="D34">
        <v>2011</v>
      </c>
      <c r="E34">
        <f>VLOOKUP(B34,[5]Sheet1!$A$1:$C$61,3,FALSE)</f>
        <v>1830</v>
      </c>
      <c r="F34">
        <f>VLOOKUP(B34,[6]Sheet1!$A$1:$F$61,3,FALSE)</f>
        <v>23895</v>
      </c>
      <c r="G34">
        <f>VLOOKUP(B34,[7]Sheet1!$A$1:$F$61,3,FALSE)</f>
        <v>2193</v>
      </c>
      <c r="H34">
        <f>VLOOKUP(B34,[8]Sheet1!$A$1:$C$61,3,FALSE)</f>
        <v>4334</v>
      </c>
    </row>
    <row r="35" spans="1:8">
      <c r="A35">
        <v>4021001404</v>
      </c>
      <c r="B35" t="str">
        <f t="shared" si="0"/>
        <v>1400000US04021001404</v>
      </c>
      <c r="C35" t="s">
        <v>5</v>
      </c>
      <c r="D35">
        <v>2011</v>
      </c>
      <c r="E35">
        <f>VLOOKUP(B35,[5]Sheet1!$A$1:$C$61,3,FALSE)</f>
        <v>1237</v>
      </c>
      <c r="F35">
        <f>VLOOKUP(B35,[6]Sheet1!$A$1:$F$61,3,FALSE)</f>
        <v>24007</v>
      </c>
      <c r="G35">
        <f>VLOOKUP(B35,[7]Sheet1!$A$1:$F$61,3,FALSE)</f>
        <v>1539</v>
      </c>
      <c r="H35">
        <f>VLOOKUP(B35,[8]Sheet1!$A$1:$C$61,3,FALSE)</f>
        <v>3827</v>
      </c>
    </row>
    <row r="36" spans="1:8">
      <c r="A36">
        <v>4021001405</v>
      </c>
      <c r="B36" t="str">
        <f t="shared" si="0"/>
        <v>1400000US04021001405</v>
      </c>
      <c r="C36" t="s">
        <v>5</v>
      </c>
      <c r="D36">
        <v>2011</v>
      </c>
      <c r="E36">
        <f>VLOOKUP(B36,[5]Sheet1!$A$1:$C$61,3,FALSE)</f>
        <v>1529</v>
      </c>
      <c r="F36">
        <f>VLOOKUP(B36,[6]Sheet1!$A$1:$F$61,3,FALSE)</f>
        <v>20421</v>
      </c>
      <c r="G36">
        <f>VLOOKUP(B36,[7]Sheet1!$A$1:$F$61,3,FALSE)</f>
        <v>2139</v>
      </c>
      <c r="H36">
        <f>VLOOKUP(B36,[8]Sheet1!$A$1:$C$61,3,FALSE)</f>
        <v>3853</v>
      </c>
    </row>
    <row r="37" spans="1:8">
      <c r="A37">
        <v>4021001406</v>
      </c>
      <c r="B37" t="str">
        <f t="shared" si="0"/>
        <v>1400000US04021001406</v>
      </c>
      <c r="C37" t="s">
        <v>5</v>
      </c>
      <c r="D37">
        <v>2011</v>
      </c>
      <c r="E37">
        <f>VLOOKUP(B37,[5]Sheet1!$A$1:$C$61,3,FALSE)</f>
        <v>1664</v>
      </c>
      <c r="F37">
        <f>VLOOKUP(B37,[6]Sheet1!$A$1:$F$61,3,FALSE)</f>
        <v>13842</v>
      </c>
      <c r="G37">
        <f>VLOOKUP(B37,[7]Sheet1!$A$1:$F$61,3,FALSE)</f>
        <v>1950</v>
      </c>
      <c r="H37">
        <f>VLOOKUP(B37,[8]Sheet1!$A$1:$C$61,3,FALSE)</f>
        <v>5133</v>
      </c>
    </row>
    <row r="38" spans="1:8">
      <c r="A38">
        <v>4021001407</v>
      </c>
      <c r="B38" t="str">
        <f t="shared" si="0"/>
        <v>1400000US04021001407</v>
      </c>
      <c r="C38" t="s">
        <v>5</v>
      </c>
      <c r="D38">
        <v>2011</v>
      </c>
      <c r="E38">
        <f>VLOOKUP(B38,[5]Sheet1!$A$1:$C$61,3,FALSE)</f>
        <v>731</v>
      </c>
      <c r="F38">
        <f>VLOOKUP(B38,[6]Sheet1!$A$1:$F$61,3,FALSE)</f>
        <v>22311</v>
      </c>
      <c r="G38">
        <f>VLOOKUP(B38,[7]Sheet1!$A$1:$F$61,3,FALSE)</f>
        <v>871</v>
      </c>
      <c r="H38">
        <f>VLOOKUP(B38,[8]Sheet1!$A$1:$C$61,3,FALSE)</f>
        <v>2005</v>
      </c>
    </row>
    <row r="39" spans="1:8">
      <c r="A39">
        <v>4021001408</v>
      </c>
      <c r="B39" t="str">
        <f t="shared" si="0"/>
        <v>1400000US04021001408</v>
      </c>
      <c r="C39" t="s">
        <v>5</v>
      </c>
      <c r="D39">
        <v>2011</v>
      </c>
      <c r="E39">
        <f>VLOOKUP(B39,[5]Sheet1!$A$1:$C$61,3,FALSE)</f>
        <v>503</v>
      </c>
      <c r="F39">
        <f>VLOOKUP(B39,[6]Sheet1!$A$1:$F$61,3,FALSE)</f>
        <v>28339</v>
      </c>
      <c r="G39">
        <f>VLOOKUP(B39,[7]Sheet1!$A$1:$F$61,3,FALSE)</f>
        <v>890</v>
      </c>
      <c r="H39">
        <f>VLOOKUP(B39,[8]Sheet1!$A$1:$C$61,3,FALSE)</f>
        <v>1092</v>
      </c>
    </row>
    <row r="40" spans="1:8">
      <c r="A40">
        <v>4021001500</v>
      </c>
      <c r="B40" t="str">
        <f t="shared" si="0"/>
        <v>1400000US04021001500</v>
      </c>
      <c r="C40" t="s">
        <v>5</v>
      </c>
      <c r="D40">
        <v>2011</v>
      </c>
      <c r="E40">
        <f>VLOOKUP(B40,[5]Sheet1!$A$1:$C$61,3,FALSE)</f>
        <v>1091</v>
      </c>
      <c r="F40">
        <f>VLOOKUP(B40,[6]Sheet1!$A$1:$F$61,3,FALSE)</f>
        <v>11541</v>
      </c>
      <c r="G40">
        <f>VLOOKUP(B40,[7]Sheet1!$A$1:$F$61,3,FALSE)</f>
        <v>1413</v>
      </c>
      <c r="H40">
        <f>VLOOKUP(B40,[8]Sheet1!$A$1:$C$61,3,FALSE)</f>
        <v>3776</v>
      </c>
    </row>
    <row r="41" spans="1:8">
      <c r="A41">
        <v>4021001900</v>
      </c>
      <c r="B41" t="str">
        <f t="shared" si="0"/>
        <v>1400000US04021001900</v>
      </c>
      <c r="C41" t="s">
        <v>5</v>
      </c>
      <c r="D41">
        <v>2011</v>
      </c>
      <c r="E41">
        <f>VLOOKUP(B41,[5]Sheet1!$A$1:$C$61,3,FALSE)</f>
        <v>924</v>
      </c>
      <c r="F41">
        <f>VLOOKUP(B41,[6]Sheet1!$A$1:$F$61,3,FALSE)</f>
        <v>11315</v>
      </c>
      <c r="G41">
        <f>VLOOKUP(B41,[7]Sheet1!$A$1:$F$61,3,FALSE)</f>
        <v>1230</v>
      </c>
      <c r="H41">
        <f>VLOOKUP(B41,[8]Sheet1!$A$1:$C$61,3,FALSE)</f>
        <v>2992</v>
      </c>
    </row>
    <row r="42" spans="1:8">
      <c r="A42">
        <v>4021002001</v>
      </c>
      <c r="B42" t="str">
        <f t="shared" si="0"/>
        <v>1400000US04021002001</v>
      </c>
      <c r="C42" t="s">
        <v>5</v>
      </c>
      <c r="D42">
        <v>2011</v>
      </c>
      <c r="E42">
        <f>VLOOKUP(B42,[5]Sheet1!$A$1:$C$61,3,FALSE)</f>
        <v>1368</v>
      </c>
      <c r="F42">
        <f>VLOOKUP(B42,[6]Sheet1!$A$1:$F$61,3,FALSE)</f>
        <v>18997</v>
      </c>
      <c r="G42">
        <f>VLOOKUP(B42,[7]Sheet1!$A$1:$F$61,3,FALSE)</f>
        <v>1792</v>
      </c>
      <c r="H42">
        <f>VLOOKUP(B42,[8]Sheet1!$A$1:$C$61,3,FALSE)</f>
        <v>3620</v>
      </c>
    </row>
    <row r="43" spans="1:8">
      <c r="A43">
        <v>4021002002</v>
      </c>
      <c r="B43" t="str">
        <f t="shared" si="0"/>
        <v>1400000US04021002002</v>
      </c>
      <c r="C43" t="s">
        <v>5</v>
      </c>
      <c r="D43">
        <v>2011</v>
      </c>
      <c r="E43">
        <f>VLOOKUP(B43,[5]Sheet1!$A$1:$C$61,3,FALSE)</f>
        <v>242</v>
      </c>
      <c r="F43">
        <f>VLOOKUP(B43,[6]Sheet1!$A$1:$F$61,3,FALSE)</f>
        <v>4584</v>
      </c>
      <c r="G43">
        <f>VLOOKUP(B43,[7]Sheet1!$A$1:$F$61,3,FALSE)</f>
        <v>276</v>
      </c>
      <c r="H43">
        <f>VLOOKUP(B43,[8]Sheet1!$A$1:$C$61,3,FALSE)</f>
        <v>5456</v>
      </c>
    </row>
    <row r="44" spans="1:8">
      <c r="A44">
        <v>4021002003</v>
      </c>
      <c r="B44" t="str">
        <f t="shared" si="0"/>
        <v>1400000US04021002003</v>
      </c>
      <c r="C44" t="s">
        <v>5</v>
      </c>
      <c r="D44">
        <v>2011</v>
      </c>
      <c r="E44">
        <f>VLOOKUP(B44,[5]Sheet1!$A$1:$C$61,3,FALSE)</f>
        <v>1726</v>
      </c>
      <c r="F44">
        <f>VLOOKUP(B44,[6]Sheet1!$A$1:$F$61,3,FALSE)</f>
        <v>12115</v>
      </c>
      <c r="G44">
        <f>VLOOKUP(B44,[7]Sheet1!$A$1:$F$61,3,FALSE)</f>
        <v>1970</v>
      </c>
      <c r="H44">
        <f>VLOOKUP(B44,[8]Sheet1!$A$1:$C$61,3,FALSE)</f>
        <v>5034</v>
      </c>
    </row>
    <row r="45" spans="1:8">
      <c r="A45">
        <v>4021002103</v>
      </c>
      <c r="B45" t="str">
        <f t="shared" si="0"/>
        <v>1400000US04021002103</v>
      </c>
      <c r="C45" t="s">
        <v>5</v>
      </c>
      <c r="D45">
        <v>2011</v>
      </c>
      <c r="E45">
        <f>VLOOKUP(B45,[5]Sheet1!$A$1:$C$61,3,FALSE)</f>
        <v>1061</v>
      </c>
      <c r="F45">
        <f>VLOOKUP(B45,[6]Sheet1!$A$1:$F$61,3,FALSE)</f>
        <v>22137</v>
      </c>
      <c r="G45">
        <f>VLOOKUP(B45,[7]Sheet1!$A$1:$F$61,3,FALSE)</f>
        <v>1290</v>
      </c>
      <c r="H45">
        <f>VLOOKUP(B45,[8]Sheet1!$A$1:$C$61,3,FALSE)</f>
        <v>2871</v>
      </c>
    </row>
    <row r="46" spans="1:8">
      <c r="A46">
        <v>4021002102</v>
      </c>
      <c r="B46" t="str">
        <f t="shared" si="0"/>
        <v>1400000US04021002102</v>
      </c>
      <c r="C46" t="s">
        <v>5</v>
      </c>
      <c r="D46">
        <v>2011</v>
      </c>
      <c r="E46">
        <f>VLOOKUP(B46,[5]Sheet1!$A$1:$C$61,3,FALSE)</f>
        <v>365</v>
      </c>
      <c r="F46">
        <f>VLOOKUP(B46,[6]Sheet1!$A$1:$F$61,3,FALSE)</f>
        <v>13373</v>
      </c>
      <c r="G46">
        <f>VLOOKUP(B46,[7]Sheet1!$A$1:$F$61,3,FALSE)</f>
        <v>421</v>
      </c>
      <c r="H46">
        <f>VLOOKUP(B46,[8]Sheet1!$A$1:$C$61,3,FALSE)</f>
        <v>1120</v>
      </c>
    </row>
    <row r="47" spans="1:8">
      <c r="A47">
        <v>4019004313</v>
      </c>
      <c r="B47" t="str">
        <f t="shared" si="0"/>
        <v>1400000US04019004313</v>
      </c>
      <c r="C47" t="s">
        <v>6</v>
      </c>
      <c r="D47">
        <v>2011</v>
      </c>
      <c r="E47">
        <f>VLOOKUP(B47,[5]Sheet1!$A$1:$C$61,3,FALSE)</f>
        <v>1602</v>
      </c>
      <c r="F47">
        <f>VLOOKUP(B47,[6]Sheet1!$A$1:$F$61,3,FALSE)</f>
        <v>16032</v>
      </c>
      <c r="G47">
        <f>VLOOKUP(B47,[7]Sheet1!$A$1:$F$61,3,FALSE)</f>
        <v>1989</v>
      </c>
      <c r="H47">
        <f>VLOOKUP(B47,[8]Sheet1!$A$1:$C$61,3,FALSE)</f>
        <v>4687</v>
      </c>
    </row>
    <row r="48" spans="1:8">
      <c r="A48">
        <v>4019004316</v>
      </c>
      <c r="B48" t="str">
        <f t="shared" si="0"/>
        <v>1400000US04019004316</v>
      </c>
      <c r="C48" t="s">
        <v>6</v>
      </c>
      <c r="D48">
        <v>2011</v>
      </c>
      <c r="E48">
        <f>VLOOKUP(B48,[5]Sheet1!$A$1:$C$61,3,FALSE)</f>
        <v>1250</v>
      </c>
      <c r="F48">
        <f>VLOOKUP(B48,[6]Sheet1!$A$1:$F$61,3,FALSE)</f>
        <v>20799</v>
      </c>
      <c r="G48">
        <f>VLOOKUP(B48,[7]Sheet1!$A$1:$F$61,3,FALSE)</f>
        <v>1695</v>
      </c>
      <c r="H48">
        <f>VLOOKUP(B48,[8]Sheet1!$A$1:$C$61,3,FALSE)</f>
        <v>3372</v>
      </c>
    </row>
    <row r="49" spans="1:8">
      <c r="A49">
        <v>4019004320</v>
      </c>
      <c r="B49" t="str">
        <f t="shared" si="0"/>
        <v>1400000US04019004320</v>
      </c>
      <c r="C49" t="s">
        <v>6</v>
      </c>
      <c r="D49">
        <v>2011</v>
      </c>
      <c r="E49">
        <f>VLOOKUP(B49,[5]Sheet1!$A$1:$C$61,3,FALSE)</f>
        <v>843</v>
      </c>
      <c r="F49">
        <f>VLOOKUP(B49,[6]Sheet1!$A$1:$F$61,3,FALSE)</f>
        <v>10389</v>
      </c>
      <c r="G49">
        <f>VLOOKUP(B49,[7]Sheet1!$A$1:$F$61,3,FALSE)</f>
        <v>1014</v>
      </c>
      <c r="H49">
        <f>VLOOKUP(B49,[8]Sheet1!$A$1:$C$61,3,FALSE)</f>
        <v>3041</v>
      </c>
    </row>
    <row r="50" spans="1:8">
      <c r="A50">
        <v>4019004333</v>
      </c>
      <c r="B50" t="str">
        <f t="shared" si="0"/>
        <v>1400000US04019004333</v>
      </c>
      <c r="C50" t="s">
        <v>6</v>
      </c>
      <c r="D50">
        <v>2011</v>
      </c>
      <c r="E50">
        <f>VLOOKUP(B50,[5]Sheet1!$A$1:$C$61,3,FALSE)</f>
        <v>1213</v>
      </c>
      <c r="F50">
        <f>VLOOKUP(B50,[6]Sheet1!$A$1:$F$61,3,FALSE)</f>
        <v>21727</v>
      </c>
      <c r="G50">
        <f>VLOOKUP(B50,[7]Sheet1!$A$1:$F$61,3,FALSE)</f>
        <v>1269</v>
      </c>
      <c r="H50">
        <f>VLOOKUP(B50,[8]Sheet1!$A$1:$C$61,3,FALSE)</f>
        <v>3954</v>
      </c>
    </row>
    <row r="51" spans="1:8">
      <c r="A51">
        <v>4019004334</v>
      </c>
      <c r="B51" t="str">
        <f t="shared" si="0"/>
        <v>1400000US04019004334</v>
      </c>
      <c r="C51" t="s">
        <v>6</v>
      </c>
      <c r="D51">
        <v>2011</v>
      </c>
      <c r="E51">
        <f>VLOOKUP(B51,[5]Sheet1!$A$1:$C$61,3,FALSE)</f>
        <v>2353</v>
      </c>
      <c r="F51">
        <f>VLOOKUP(B51,[6]Sheet1!$A$1:$F$61,3,FALSE)</f>
        <v>18867</v>
      </c>
      <c r="G51">
        <f>VLOOKUP(B51,[7]Sheet1!$A$1:$F$61,3,FALSE)</f>
        <v>2611</v>
      </c>
      <c r="H51">
        <f>VLOOKUP(B51,[8]Sheet1!$A$1:$C$61,3,FALSE)</f>
        <v>7561</v>
      </c>
    </row>
    <row r="52" spans="1:8">
      <c r="A52">
        <v>4019004404</v>
      </c>
      <c r="B52" t="str">
        <f t="shared" si="0"/>
        <v>1400000US04019004404</v>
      </c>
      <c r="C52" t="s">
        <v>6</v>
      </c>
      <c r="D52">
        <v>2011</v>
      </c>
      <c r="E52">
        <f>VLOOKUP(B52,[5]Sheet1!$A$1:$C$61,3,FALSE)</f>
        <v>1811</v>
      </c>
      <c r="F52">
        <f>VLOOKUP(B52,[6]Sheet1!$A$1:$F$61,3,FALSE)</f>
        <v>30347</v>
      </c>
      <c r="G52">
        <f>VLOOKUP(B52,[7]Sheet1!$A$1:$F$61,3,FALSE)</f>
        <v>2548</v>
      </c>
      <c r="H52">
        <f>VLOOKUP(B52,[8]Sheet1!$A$1:$C$61,3,FALSE)</f>
        <v>3131</v>
      </c>
    </row>
    <row r="53" spans="1:8">
      <c r="A53">
        <v>4019004419</v>
      </c>
      <c r="B53" t="str">
        <f t="shared" si="0"/>
        <v>1400000US04019004419</v>
      </c>
      <c r="C53" t="s">
        <v>6</v>
      </c>
      <c r="D53">
        <v>2011</v>
      </c>
      <c r="E53">
        <f>VLOOKUP(B53,[5]Sheet1!$A$1:$C$61,3,FALSE)</f>
        <v>2022</v>
      </c>
      <c r="F53">
        <f>VLOOKUP(B53,[6]Sheet1!$A$1:$F$61,3,FALSE)</f>
        <v>18334</v>
      </c>
      <c r="G53">
        <f>VLOOKUP(B53,[7]Sheet1!$A$1:$F$61,3,FALSE)</f>
        <v>2512</v>
      </c>
      <c r="H53">
        <f>VLOOKUP(B53,[8]Sheet1!$A$1:$C$61,3,FALSE)</f>
        <v>5982</v>
      </c>
    </row>
    <row r="54" spans="1:8">
      <c r="A54">
        <v>4019004421</v>
      </c>
      <c r="B54" t="str">
        <f t="shared" si="0"/>
        <v>1400000US04019004421</v>
      </c>
      <c r="C54" t="s">
        <v>6</v>
      </c>
      <c r="D54">
        <v>2011</v>
      </c>
      <c r="E54">
        <f>VLOOKUP(B54,[5]Sheet1!$A$1:$C$61,3,FALSE)</f>
        <v>2721</v>
      </c>
      <c r="F54">
        <f>VLOOKUP(B54,[6]Sheet1!$A$1:$F$61,3,FALSE)</f>
        <v>20271</v>
      </c>
      <c r="G54">
        <f>VLOOKUP(B54,[7]Sheet1!$A$1:$F$61,3,FALSE)</f>
        <v>2813</v>
      </c>
      <c r="H54">
        <f>VLOOKUP(B54,[8]Sheet1!$A$1:$C$61,3,FALSE)</f>
        <v>7870</v>
      </c>
    </row>
    <row r="55" spans="1:8">
      <c r="A55">
        <v>4019004423</v>
      </c>
      <c r="B55" t="str">
        <f t="shared" si="0"/>
        <v>1400000US04019004423</v>
      </c>
      <c r="C55" t="s">
        <v>6</v>
      </c>
      <c r="D55">
        <v>2011</v>
      </c>
      <c r="E55">
        <f>VLOOKUP(B55,[5]Sheet1!$A$1:$C$61,3,FALSE)</f>
        <v>1635</v>
      </c>
      <c r="F55">
        <f>VLOOKUP(B55,[6]Sheet1!$A$1:$F$61,3,FALSE)</f>
        <v>24842</v>
      </c>
      <c r="G55">
        <f>VLOOKUP(B55,[7]Sheet1!$A$1:$F$61,3,FALSE)</f>
        <v>1858</v>
      </c>
      <c r="H55">
        <f>VLOOKUP(B55,[8]Sheet1!$A$1:$C$61,3,FALSE)</f>
        <v>4017</v>
      </c>
    </row>
    <row r="56" spans="1:8">
      <c r="A56">
        <v>4019004424</v>
      </c>
      <c r="B56" t="str">
        <f t="shared" si="0"/>
        <v>1400000US04019004424</v>
      </c>
      <c r="C56" t="s">
        <v>6</v>
      </c>
      <c r="D56">
        <v>2011</v>
      </c>
      <c r="E56">
        <f>VLOOKUP(B56,[5]Sheet1!$A$1:$C$61,3,FALSE)</f>
        <v>1144</v>
      </c>
      <c r="F56">
        <f>VLOOKUP(B56,[6]Sheet1!$A$1:$F$61,3,FALSE)</f>
        <v>20189</v>
      </c>
      <c r="G56">
        <f>VLOOKUP(B56,[7]Sheet1!$A$1:$F$61,3,FALSE)</f>
        <v>1406</v>
      </c>
      <c r="H56">
        <f>VLOOKUP(B56,[8]Sheet1!$A$1:$C$61,3,FALSE)</f>
        <v>3328</v>
      </c>
    </row>
    <row r="57" spans="1:8">
      <c r="A57">
        <v>4019004425</v>
      </c>
      <c r="B57" t="str">
        <f t="shared" si="0"/>
        <v>1400000US04019004425</v>
      </c>
      <c r="C57" t="s">
        <v>6</v>
      </c>
      <c r="D57">
        <v>2011</v>
      </c>
      <c r="E57">
        <f>VLOOKUP(B57,[5]Sheet1!$A$1:$C$61,3,FALSE)</f>
        <v>2144</v>
      </c>
      <c r="F57">
        <f>VLOOKUP(B57,[6]Sheet1!$A$1:$F$61,3,FALSE)</f>
        <v>21636</v>
      </c>
      <c r="G57">
        <f>VLOOKUP(B57,[7]Sheet1!$A$1:$F$61,3,FALSE)</f>
        <v>2521</v>
      </c>
      <c r="H57">
        <f>VLOOKUP(B57,[8]Sheet1!$A$1:$C$61,3,FALSE)</f>
        <v>5818</v>
      </c>
    </row>
    <row r="58" spans="1:8">
      <c r="A58">
        <v>4019004430</v>
      </c>
      <c r="B58" t="str">
        <f t="shared" si="0"/>
        <v>1400000US04019004430</v>
      </c>
      <c r="C58" t="s">
        <v>6</v>
      </c>
      <c r="D58">
        <v>2011</v>
      </c>
      <c r="E58">
        <f>VLOOKUP(B58,[5]Sheet1!$A$1:$C$61,3,FALSE)</f>
        <v>605</v>
      </c>
      <c r="F58">
        <f>VLOOKUP(B58,[6]Sheet1!$A$1:$F$61,3,FALSE)</f>
        <v>14079</v>
      </c>
      <c r="G58">
        <f>VLOOKUP(B58,[7]Sheet1!$A$1:$F$61,3,FALSE)</f>
        <v>696</v>
      </c>
      <c r="H58">
        <f>VLOOKUP(B58,[8]Sheet1!$A$1:$C$61,3,FALSE)</f>
        <v>2631</v>
      </c>
    </row>
    <row r="59" spans="1:8">
      <c r="A59">
        <v>4019004431</v>
      </c>
      <c r="B59" t="str">
        <f t="shared" si="0"/>
        <v>1400000US04019004431</v>
      </c>
      <c r="C59" t="s">
        <v>6</v>
      </c>
      <c r="D59">
        <v>2011</v>
      </c>
      <c r="E59">
        <f>VLOOKUP(B59,[5]Sheet1!$A$1:$C$61,3,FALSE)</f>
        <v>937</v>
      </c>
      <c r="F59">
        <f>VLOOKUP(B59,[6]Sheet1!$A$1:$F$61,3,FALSE)</f>
        <v>23175</v>
      </c>
      <c r="G59">
        <f>VLOOKUP(B59,[7]Sheet1!$A$1:$F$61,3,FALSE)</f>
        <v>1157</v>
      </c>
      <c r="H59">
        <f>VLOOKUP(B59,[8]Sheet1!$A$1:$C$61,3,FALSE)</f>
        <v>2911</v>
      </c>
    </row>
    <row r="60" spans="1:8">
      <c r="A60">
        <v>4019941000</v>
      </c>
      <c r="B60" t="str">
        <f t="shared" si="0"/>
        <v>1400000US04019941000</v>
      </c>
      <c r="C60" t="s">
        <v>6</v>
      </c>
      <c r="D60">
        <v>2011</v>
      </c>
      <c r="E60">
        <f>VLOOKUP(B60,[5]Sheet1!$A$1:$C$61,3,FALSE)</f>
        <v>892</v>
      </c>
      <c r="F60">
        <f>VLOOKUP(B60,[6]Sheet1!$A$1:$F$61,3,FALSE)</f>
        <v>9784</v>
      </c>
      <c r="G60">
        <f>VLOOKUP(B60,[7]Sheet1!$A$1:$F$61,3,FALSE)</f>
        <v>939</v>
      </c>
      <c r="H60">
        <f>VLOOKUP(B60,[8]Sheet1!$A$1:$C$61,3,FALSE)</f>
        <v>4247</v>
      </c>
    </row>
    <row r="61" spans="1:8">
      <c r="A61">
        <v>4021000802</v>
      </c>
      <c r="B61" t="str">
        <f t="shared" si="0"/>
        <v>1400000US04021000802</v>
      </c>
      <c r="C61" t="s">
        <v>6</v>
      </c>
      <c r="D61">
        <v>2011</v>
      </c>
      <c r="E61">
        <f>VLOOKUP(B61,[5]Sheet1!$A$1:$C$61,3,FALSE)</f>
        <v>1357</v>
      </c>
      <c r="F61">
        <f>VLOOKUP(B61,[6]Sheet1!$A$1:$F$61,3,FALSE)</f>
        <v>18125</v>
      </c>
      <c r="G61">
        <f>VLOOKUP(B61,[7]Sheet1!$A$1:$F$61,3,FALSE)</f>
        <v>1745</v>
      </c>
      <c r="H61">
        <f>VLOOKUP(B61,[8]Sheet1!$A$1:$C$61,3,FALSE)</f>
        <v>4822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4DACE-7E9F-4B9F-AF6E-CAD8B2C7AD86}">
  <dimension ref="A1:H61"/>
  <sheetViews>
    <sheetView workbookViewId="0">
      <selection activeCell="H2" sqref="H2:H61"/>
    </sheetView>
  </sheetViews>
  <sheetFormatPr defaultRowHeight="14.25"/>
  <cols>
    <col min="1" max="1" width="11" bestFit="1" customWidth="1"/>
    <col min="2" max="2" width="21.875" bestFit="1" customWidth="1"/>
    <col min="3" max="3" width="17.625" bestFit="1" customWidth="1"/>
    <col min="5" max="5" width="16.875" bestFit="1" customWidth="1"/>
    <col min="6" max="6" width="21.375" bestFit="1" customWidth="1"/>
    <col min="7" max="7" width="13.75" bestFit="1" customWidth="1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4013723304</v>
      </c>
      <c r="B2" t="str">
        <f>CONCATENATE("1400000US0",A2)</f>
        <v>1400000US04013723304</v>
      </c>
      <c r="C2" t="s">
        <v>3</v>
      </c>
      <c r="D2">
        <v>2012</v>
      </c>
      <c r="E2">
        <f>VLOOKUP(B2,[9]Sheet1!$A$1:$C$61,3,FALSE)</f>
        <v>1277</v>
      </c>
      <c r="F2">
        <f>VLOOKUP(B2,[10]Sheet1!$A$1:$F$61,3,FALSE)</f>
        <v>17960</v>
      </c>
      <c r="G2">
        <f>VLOOKUP(B2,[11]Sheet1!$A$1:$F$61,3,FALSE)</f>
        <v>1546</v>
      </c>
      <c r="H2">
        <f>VLOOKUP(B2,[12]Sheet1!$A$1:$C$61,3,FALSE)</f>
        <v>4064</v>
      </c>
    </row>
    <row r="3" spans="1:8">
      <c r="A3">
        <v>4013116725</v>
      </c>
      <c r="B3" t="str">
        <f t="shared" ref="B3:B61" si="0">CONCATENATE("1400000US0",A3)</f>
        <v>1400000US04013116725</v>
      </c>
      <c r="C3" t="s">
        <v>4</v>
      </c>
      <c r="D3">
        <v>2012</v>
      </c>
      <c r="E3">
        <f>VLOOKUP(B3,[9]Sheet1!$A$1:$C$61,3,FALSE)</f>
        <v>2213</v>
      </c>
      <c r="F3">
        <f>VLOOKUP(B3,[10]Sheet1!$A$1:$F$61,3,FALSE)</f>
        <v>43789</v>
      </c>
      <c r="G3">
        <f>VLOOKUP(B3,[11]Sheet1!$A$1:$F$61,3,FALSE)</f>
        <v>2354</v>
      </c>
      <c r="H3">
        <f>VLOOKUP(B3,[12]Sheet1!$A$1:$C$61,3,FALSE)</f>
        <v>4975</v>
      </c>
    </row>
    <row r="4" spans="1:8">
      <c r="A4">
        <v>4013116727</v>
      </c>
      <c r="B4" t="str">
        <f t="shared" si="0"/>
        <v>1400000US04013116727</v>
      </c>
      <c r="C4" t="s">
        <v>4</v>
      </c>
      <c r="D4">
        <v>2012</v>
      </c>
      <c r="E4">
        <f>VLOOKUP(B4,[9]Sheet1!$A$1:$C$61,3,FALSE)</f>
        <v>1405</v>
      </c>
      <c r="F4">
        <f>VLOOKUP(B4,[10]Sheet1!$A$1:$F$61,3,FALSE)</f>
        <v>46812</v>
      </c>
      <c r="G4">
        <f>VLOOKUP(B4,[11]Sheet1!$A$1:$F$61,3,FALSE)</f>
        <v>1575</v>
      </c>
      <c r="H4">
        <f>VLOOKUP(B4,[12]Sheet1!$A$1:$C$61,3,FALSE)</f>
        <v>4171</v>
      </c>
    </row>
    <row r="5" spans="1:8">
      <c r="A5">
        <v>4013116728</v>
      </c>
      <c r="B5" t="str">
        <f t="shared" si="0"/>
        <v>1400000US04013116728</v>
      </c>
      <c r="C5" t="s">
        <v>4</v>
      </c>
      <c r="D5">
        <v>2012</v>
      </c>
      <c r="E5">
        <f>VLOOKUP(B5,[9]Sheet1!$A$1:$C$61,3,FALSE)</f>
        <v>1653</v>
      </c>
      <c r="F5">
        <f>VLOOKUP(B5,[10]Sheet1!$A$1:$F$61,3,FALSE)</f>
        <v>61264</v>
      </c>
      <c r="G5">
        <f>VLOOKUP(B5,[11]Sheet1!$A$1:$F$61,3,FALSE)</f>
        <v>1726</v>
      </c>
      <c r="H5">
        <f>VLOOKUP(B5,[12]Sheet1!$A$1:$C$61,3,FALSE)</f>
        <v>4915</v>
      </c>
    </row>
    <row r="6" spans="1:8">
      <c r="A6">
        <v>4013116730</v>
      </c>
      <c r="B6" t="str">
        <f t="shared" si="0"/>
        <v>1400000US04013116730</v>
      </c>
      <c r="C6" t="s">
        <v>4</v>
      </c>
      <c r="D6">
        <v>2012</v>
      </c>
      <c r="E6">
        <f>VLOOKUP(B6,[9]Sheet1!$A$1:$C$61,3,FALSE)</f>
        <v>637</v>
      </c>
      <c r="F6">
        <f>VLOOKUP(B6,[10]Sheet1!$A$1:$F$61,3,FALSE)</f>
        <v>45223</v>
      </c>
      <c r="G6">
        <f>VLOOKUP(B6,[11]Sheet1!$A$1:$F$61,3,FALSE)</f>
        <v>654</v>
      </c>
      <c r="H6">
        <f>VLOOKUP(B6,[12]Sheet1!$A$1:$C$61,3,FALSE)</f>
        <v>1976</v>
      </c>
    </row>
    <row r="7" spans="1:8">
      <c r="A7">
        <v>4013116731</v>
      </c>
      <c r="B7" t="str">
        <f t="shared" si="0"/>
        <v>1400000US04013116731</v>
      </c>
      <c r="C7" t="s">
        <v>4</v>
      </c>
      <c r="D7">
        <v>2012</v>
      </c>
      <c r="E7">
        <f>VLOOKUP(B7,[9]Sheet1!$A$1:$C$61,3,FALSE)</f>
        <v>1230</v>
      </c>
      <c r="F7">
        <f>VLOOKUP(B7,[10]Sheet1!$A$1:$F$61,3,FALSE)</f>
        <v>45793</v>
      </c>
      <c r="G7">
        <f>VLOOKUP(B7,[11]Sheet1!$A$1:$F$61,3,FALSE)</f>
        <v>1273</v>
      </c>
      <c r="H7">
        <f>VLOOKUP(B7,[12]Sheet1!$A$1:$C$61,3,FALSE)</f>
        <v>3555</v>
      </c>
    </row>
    <row r="8" spans="1:8">
      <c r="A8">
        <v>4013941000</v>
      </c>
      <c r="B8" t="str">
        <f t="shared" si="0"/>
        <v>1400000US04013941000</v>
      </c>
      <c r="C8" t="s">
        <v>4</v>
      </c>
      <c r="D8">
        <v>2012</v>
      </c>
      <c r="E8">
        <f>VLOOKUP(B8,[9]Sheet1!$A$1:$C$61,3,FALSE)</f>
        <v>550</v>
      </c>
      <c r="F8">
        <f>VLOOKUP(B8,[10]Sheet1!$A$1:$F$61,3,FALSE)</f>
        <v>7528</v>
      </c>
      <c r="G8">
        <f>VLOOKUP(B8,[11]Sheet1!$A$1:$F$61,3,FALSE)</f>
        <v>633</v>
      </c>
      <c r="H8">
        <f>VLOOKUP(B8,[12]Sheet1!$A$1:$C$61,3,FALSE)</f>
        <v>2696</v>
      </c>
    </row>
    <row r="9" spans="1:8">
      <c r="A9">
        <v>4021001600</v>
      </c>
      <c r="B9" t="str">
        <f t="shared" si="0"/>
        <v>1400000US04021001600</v>
      </c>
      <c r="C9" t="s">
        <v>4</v>
      </c>
      <c r="D9">
        <v>2012</v>
      </c>
      <c r="E9">
        <f>VLOOKUP(B9,[9]Sheet1!$A$1:$C$61,3,FALSE)</f>
        <v>1984</v>
      </c>
      <c r="F9">
        <f>VLOOKUP(B9,[10]Sheet1!$A$1:$F$61,3,FALSE)</f>
        <v>19909</v>
      </c>
      <c r="G9">
        <f>VLOOKUP(B9,[11]Sheet1!$A$1:$F$61,3,FALSE)</f>
        <v>2460</v>
      </c>
      <c r="H9">
        <f>VLOOKUP(B9,[12]Sheet1!$A$1:$C$61,3,FALSE)</f>
        <v>6156</v>
      </c>
    </row>
    <row r="10" spans="1:8">
      <c r="A10">
        <v>4021001701</v>
      </c>
      <c r="B10" t="str">
        <f t="shared" si="0"/>
        <v>1400000US04021001701</v>
      </c>
      <c r="C10" t="s">
        <v>4</v>
      </c>
      <c r="D10">
        <v>2012</v>
      </c>
      <c r="E10">
        <f>VLOOKUP(B10,[9]Sheet1!$A$1:$C$61,3,FALSE)</f>
        <v>334</v>
      </c>
      <c r="F10">
        <f>VLOOKUP(B10,[10]Sheet1!$A$1:$F$61,3,FALSE)</f>
        <v>21090</v>
      </c>
      <c r="G10">
        <f>VLOOKUP(B10,[11]Sheet1!$A$1:$F$61,3,FALSE)</f>
        <v>405</v>
      </c>
      <c r="H10">
        <f>VLOOKUP(B10,[12]Sheet1!$A$1:$C$61,3,FALSE)</f>
        <v>693</v>
      </c>
    </row>
    <row r="11" spans="1:8">
      <c r="A11">
        <v>4021001702</v>
      </c>
      <c r="B11" t="str">
        <f t="shared" si="0"/>
        <v>1400000US04021001702</v>
      </c>
      <c r="C11" t="s">
        <v>4</v>
      </c>
      <c r="D11">
        <v>2012</v>
      </c>
      <c r="E11">
        <f>VLOOKUP(B11,[9]Sheet1!$A$1:$C$61,3,FALSE)</f>
        <v>787</v>
      </c>
      <c r="F11">
        <f>VLOOKUP(B11,[10]Sheet1!$A$1:$F$61,3,FALSE)</f>
        <v>26679</v>
      </c>
      <c r="G11">
        <f>VLOOKUP(B11,[11]Sheet1!$A$1:$F$61,3,FALSE)</f>
        <v>1047</v>
      </c>
      <c r="H11">
        <f>VLOOKUP(B11,[12]Sheet1!$A$1:$C$61,3,FALSE)</f>
        <v>2686</v>
      </c>
    </row>
    <row r="12" spans="1:8">
      <c r="A12">
        <v>4021001703</v>
      </c>
      <c r="B12" t="str">
        <f t="shared" si="0"/>
        <v>1400000US04021001703</v>
      </c>
      <c r="C12" t="s">
        <v>4</v>
      </c>
      <c r="D12">
        <v>2012</v>
      </c>
      <c r="E12">
        <f>VLOOKUP(B12,[9]Sheet1!$A$1:$C$61,3,FALSE)</f>
        <v>595</v>
      </c>
      <c r="F12">
        <f>VLOOKUP(B12,[10]Sheet1!$A$1:$F$61,3,FALSE)</f>
        <v>30034</v>
      </c>
      <c r="G12">
        <f>VLOOKUP(B12,[11]Sheet1!$A$1:$F$61,3,FALSE)</f>
        <v>820</v>
      </c>
      <c r="H12">
        <f>VLOOKUP(B12,[12]Sheet1!$A$1:$C$61,3,FALSE)</f>
        <v>1822</v>
      </c>
    </row>
    <row r="13" spans="1:8">
      <c r="A13">
        <v>4021001704</v>
      </c>
      <c r="B13" t="str">
        <f t="shared" si="0"/>
        <v>1400000US04021001704</v>
      </c>
      <c r="C13" t="s">
        <v>4</v>
      </c>
      <c r="D13">
        <v>2012</v>
      </c>
      <c r="E13">
        <f>VLOOKUP(B13,[9]Sheet1!$A$1:$C$61,3,FALSE)</f>
        <v>2140</v>
      </c>
      <c r="F13">
        <f>VLOOKUP(B13,[10]Sheet1!$A$1:$F$61,3,FALSE)</f>
        <v>23208</v>
      </c>
      <c r="G13">
        <f>VLOOKUP(B13,[11]Sheet1!$A$1:$F$61,3,FALSE)</f>
        <v>2593</v>
      </c>
      <c r="H13">
        <f>VLOOKUP(B13,[12]Sheet1!$A$1:$C$61,3,FALSE)</f>
        <v>6294</v>
      </c>
    </row>
    <row r="14" spans="1:8">
      <c r="A14">
        <v>4021001705</v>
      </c>
      <c r="B14" t="str">
        <f t="shared" si="0"/>
        <v>1400000US04021001705</v>
      </c>
      <c r="C14" t="s">
        <v>4</v>
      </c>
      <c r="D14">
        <v>2012</v>
      </c>
      <c r="E14">
        <f>VLOOKUP(B14,[9]Sheet1!$A$1:$C$61,3,FALSE)</f>
        <v>2353</v>
      </c>
      <c r="F14">
        <f>VLOOKUP(B14,[10]Sheet1!$A$1:$F$61,3,FALSE)</f>
        <v>27520</v>
      </c>
      <c r="G14">
        <f>VLOOKUP(B14,[11]Sheet1!$A$1:$F$61,3,FALSE)</f>
        <v>3315</v>
      </c>
      <c r="H14">
        <f>VLOOKUP(B14,[12]Sheet1!$A$1:$C$61,3,FALSE)</f>
        <v>6152</v>
      </c>
    </row>
    <row r="15" spans="1:8">
      <c r="A15">
        <v>4021001706</v>
      </c>
      <c r="B15" t="str">
        <f t="shared" si="0"/>
        <v>1400000US04021001706</v>
      </c>
      <c r="C15" t="s">
        <v>4</v>
      </c>
      <c r="D15">
        <v>2012</v>
      </c>
      <c r="E15">
        <f>VLOOKUP(B15,[9]Sheet1!$A$1:$C$61,3,FALSE)</f>
        <v>1638</v>
      </c>
      <c r="F15">
        <f>VLOOKUP(B15,[10]Sheet1!$A$1:$F$61,3,FALSE)</f>
        <v>28653</v>
      </c>
      <c r="G15">
        <f>VLOOKUP(B15,[11]Sheet1!$A$1:$F$61,3,FALSE)</f>
        <v>2019</v>
      </c>
      <c r="H15">
        <f>VLOOKUP(B15,[12]Sheet1!$A$1:$C$61,3,FALSE)</f>
        <v>4834</v>
      </c>
    </row>
    <row r="16" spans="1:8">
      <c r="A16">
        <v>4021001707</v>
      </c>
      <c r="B16" t="str">
        <f t="shared" si="0"/>
        <v>1400000US04021001707</v>
      </c>
      <c r="C16" t="s">
        <v>4</v>
      </c>
      <c r="D16">
        <v>2012</v>
      </c>
      <c r="E16">
        <f>VLOOKUP(B16,[9]Sheet1!$A$1:$C$61,3,FALSE)</f>
        <v>1527</v>
      </c>
      <c r="F16">
        <f>VLOOKUP(B16,[10]Sheet1!$A$1:$F$61,3,FALSE)</f>
        <v>23261</v>
      </c>
      <c r="G16">
        <f>VLOOKUP(B16,[11]Sheet1!$A$1:$F$61,3,FALSE)</f>
        <v>1927</v>
      </c>
      <c r="H16">
        <f>VLOOKUP(B16,[12]Sheet1!$A$1:$C$61,3,FALSE)</f>
        <v>4924</v>
      </c>
    </row>
    <row r="17" spans="1:8">
      <c r="A17">
        <v>4021001708</v>
      </c>
      <c r="B17" t="str">
        <f t="shared" si="0"/>
        <v>1400000US04021001708</v>
      </c>
      <c r="C17" t="s">
        <v>4</v>
      </c>
      <c r="D17">
        <v>2012</v>
      </c>
      <c r="E17">
        <f>VLOOKUP(B17,[9]Sheet1!$A$1:$C$61,3,FALSE)</f>
        <v>1974</v>
      </c>
      <c r="F17">
        <f>VLOOKUP(B17,[10]Sheet1!$A$1:$F$61,3,FALSE)</f>
        <v>23259</v>
      </c>
      <c r="G17">
        <f>VLOOKUP(B17,[11]Sheet1!$A$1:$F$61,3,FALSE)</f>
        <v>2703</v>
      </c>
      <c r="H17">
        <f>VLOOKUP(B17,[12]Sheet1!$A$1:$C$61,3,FALSE)</f>
        <v>5507</v>
      </c>
    </row>
    <row r="18" spans="1:8">
      <c r="A18">
        <v>4021001709</v>
      </c>
      <c r="B18" t="str">
        <f t="shared" si="0"/>
        <v>1400000US04021001709</v>
      </c>
      <c r="C18" t="s">
        <v>4</v>
      </c>
      <c r="D18">
        <v>2012</v>
      </c>
      <c r="E18">
        <f>VLOOKUP(B18,[9]Sheet1!$A$1:$C$61,3,FALSE)</f>
        <v>797</v>
      </c>
      <c r="F18">
        <f>VLOOKUP(B18,[10]Sheet1!$A$1:$F$61,3,FALSE)</f>
        <v>22304</v>
      </c>
      <c r="G18">
        <f>VLOOKUP(B18,[11]Sheet1!$A$1:$F$61,3,FALSE)</f>
        <v>1115</v>
      </c>
      <c r="H18">
        <f>VLOOKUP(B18,[12]Sheet1!$A$1:$C$61,3,FALSE)</f>
        <v>2611</v>
      </c>
    </row>
    <row r="19" spans="1:8">
      <c r="A19">
        <v>4021001710</v>
      </c>
      <c r="B19" t="str">
        <f t="shared" si="0"/>
        <v>1400000US04021001710</v>
      </c>
      <c r="C19" t="s">
        <v>4</v>
      </c>
      <c r="D19">
        <v>2012</v>
      </c>
      <c r="E19">
        <f>VLOOKUP(B19,[9]Sheet1!$A$1:$C$61,3,FALSE)</f>
        <v>1474</v>
      </c>
      <c r="F19">
        <f>VLOOKUP(B19,[10]Sheet1!$A$1:$F$61,3,FALSE)</f>
        <v>22930</v>
      </c>
      <c r="G19">
        <f>VLOOKUP(B19,[11]Sheet1!$A$1:$F$61,3,FALSE)</f>
        <v>1752</v>
      </c>
      <c r="H19">
        <f>VLOOKUP(B19,[12]Sheet1!$A$1:$C$61,3,FALSE)</f>
        <v>4467</v>
      </c>
    </row>
    <row r="20" spans="1:8">
      <c r="A20">
        <v>4021001711</v>
      </c>
      <c r="B20" t="str">
        <f t="shared" si="0"/>
        <v>1400000US04021001711</v>
      </c>
      <c r="C20" t="s">
        <v>4</v>
      </c>
      <c r="D20">
        <v>2012</v>
      </c>
      <c r="E20">
        <f>VLOOKUP(B20,[9]Sheet1!$A$1:$C$61,3,FALSE)</f>
        <v>705</v>
      </c>
      <c r="F20">
        <f>VLOOKUP(B20,[10]Sheet1!$A$1:$F$61,3,FALSE)</f>
        <v>22931</v>
      </c>
      <c r="G20">
        <f>VLOOKUP(B20,[11]Sheet1!$A$1:$F$61,3,FALSE)</f>
        <v>997</v>
      </c>
      <c r="H20">
        <f>VLOOKUP(B20,[12]Sheet1!$A$1:$C$61,3,FALSE)</f>
        <v>2182</v>
      </c>
    </row>
    <row r="21" spans="1:8">
      <c r="A21">
        <v>4021941400</v>
      </c>
      <c r="B21" t="str">
        <f t="shared" si="0"/>
        <v>1400000US04021941400</v>
      </c>
      <c r="C21" t="s">
        <v>4</v>
      </c>
      <c r="D21">
        <v>2012</v>
      </c>
      <c r="E21">
        <f>VLOOKUP(B21,[9]Sheet1!$A$1:$C$61,3,FALSE)</f>
        <v>2411</v>
      </c>
      <c r="F21">
        <f>VLOOKUP(B21,[10]Sheet1!$A$1:$F$61,3,FALSE)</f>
        <v>14826</v>
      </c>
      <c r="G21">
        <f>VLOOKUP(B21,[11]Sheet1!$A$1:$F$61,3,FALSE)</f>
        <v>3026</v>
      </c>
      <c r="H21">
        <f>VLOOKUP(B21,[12]Sheet1!$A$1:$C$61,3,FALSE)</f>
        <v>7431</v>
      </c>
    </row>
    <row r="22" spans="1:8">
      <c r="A22">
        <v>4021000801</v>
      </c>
      <c r="B22" t="str">
        <f t="shared" si="0"/>
        <v>1400000US04021000801</v>
      </c>
      <c r="C22" t="s">
        <v>5</v>
      </c>
      <c r="D22">
        <v>2012</v>
      </c>
      <c r="E22">
        <f>VLOOKUP(B22,[9]Sheet1!$A$1:$C$61,3,FALSE)</f>
        <v>4027</v>
      </c>
      <c r="F22">
        <f>VLOOKUP(B22,[10]Sheet1!$A$1:$F$61,3,FALSE)</f>
        <v>20723</v>
      </c>
      <c r="G22">
        <f>VLOOKUP(B22,[11]Sheet1!$A$1:$F$61,3,FALSE)</f>
        <v>6064</v>
      </c>
      <c r="H22">
        <f>VLOOKUP(B22,[12]Sheet1!$A$1:$C$61,3,FALSE)</f>
        <v>10925</v>
      </c>
    </row>
    <row r="23" spans="1:8">
      <c r="A23">
        <v>4021000803</v>
      </c>
      <c r="B23" t="str">
        <f t="shared" si="0"/>
        <v>1400000US04021000803</v>
      </c>
      <c r="C23" t="s">
        <v>5</v>
      </c>
      <c r="D23">
        <v>2012</v>
      </c>
      <c r="E23">
        <f>VLOOKUP(B23,[9]Sheet1!$A$1:$C$61,3,FALSE)</f>
        <v>370</v>
      </c>
      <c r="F23">
        <f>VLOOKUP(B23,[10]Sheet1!$A$1:$F$61,3,FALSE)</f>
        <v>4566</v>
      </c>
      <c r="G23">
        <f>VLOOKUP(B23,[11]Sheet1!$A$1:$F$61,3,FALSE)</f>
        <v>448</v>
      </c>
      <c r="H23">
        <f>VLOOKUP(B23,[12]Sheet1!$A$1:$C$61,3,FALSE)</f>
        <v>12018</v>
      </c>
    </row>
    <row r="24" spans="1:8">
      <c r="A24">
        <v>4021000901</v>
      </c>
      <c r="B24" t="str">
        <f t="shared" si="0"/>
        <v>1400000US04021000901</v>
      </c>
      <c r="C24" t="s">
        <v>5</v>
      </c>
      <c r="D24">
        <v>2012</v>
      </c>
      <c r="E24">
        <f>VLOOKUP(B24,[9]Sheet1!$A$1:$C$61,3,FALSE)</f>
        <v>385</v>
      </c>
      <c r="F24">
        <f>VLOOKUP(B24,[10]Sheet1!$A$1:$F$61,3,FALSE)</f>
        <v>10510</v>
      </c>
      <c r="G24">
        <f>VLOOKUP(B24,[11]Sheet1!$A$1:$F$61,3,FALSE)</f>
        <v>621</v>
      </c>
      <c r="H24">
        <f>VLOOKUP(B24,[12]Sheet1!$A$1:$C$61,3,FALSE)</f>
        <v>5736</v>
      </c>
    </row>
    <row r="25" spans="1:8">
      <c r="A25">
        <v>4021000902</v>
      </c>
      <c r="B25" t="str">
        <f t="shared" si="0"/>
        <v>1400000US04021000902</v>
      </c>
      <c r="C25" t="s">
        <v>5</v>
      </c>
      <c r="D25">
        <v>2012</v>
      </c>
      <c r="E25">
        <f>VLOOKUP(B25,[9]Sheet1!$A$1:$C$61,3,FALSE)</f>
        <v>1219</v>
      </c>
      <c r="F25">
        <f>VLOOKUP(B25,[10]Sheet1!$A$1:$F$61,3,FALSE)</f>
        <v>22763</v>
      </c>
      <c r="G25">
        <f>VLOOKUP(B25,[11]Sheet1!$A$1:$F$61,3,FALSE)</f>
        <v>1478</v>
      </c>
      <c r="H25">
        <f>VLOOKUP(B25,[12]Sheet1!$A$1:$C$61,3,FALSE)</f>
        <v>3150</v>
      </c>
    </row>
    <row r="26" spans="1:8">
      <c r="A26">
        <v>4021001000</v>
      </c>
      <c r="B26" t="str">
        <f t="shared" si="0"/>
        <v>1400000US04021001000</v>
      </c>
      <c r="C26" t="s">
        <v>5</v>
      </c>
      <c r="D26">
        <v>2012</v>
      </c>
      <c r="E26">
        <f>VLOOKUP(B26,[9]Sheet1!$A$1:$C$61,3,FALSE)</f>
        <v>1543</v>
      </c>
      <c r="F26">
        <f>VLOOKUP(B26,[10]Sheet1!$A$1:$F$61,3,FALSE)</f>
        <v>14586</v>
      </c>
      <c r="G26">
        <f>VLOOKUP(B26,[11]Sheet1!$A$1:$F$61,3,FALSE)</f>
        <v>1911</v>
      </c>
      <c r="H26">
        <f>VLOOKUP(B26,[12]Sheet1!$A$1:$C$61,3,FALSE)</f>
        <v>4501</v>
      </c>
    </row>
    <row r="27" spans="1:8">
      <c r="A27">
        <v>4021001100</v>
      </c>
      <c r="B27" t="str">
        <f t="shared" si="0"/>
        <v>1400000US04021001100</v>
      </c>
      <c r="C27" t="s">
        <v>5</v>
      </c>
      <c r="D27">
        <v>2012</v>
      </c>
      <c r="E27">
        <f>VLOOKUP(B27,[9]Sheet1!$A$1:$C$61,3,FALSE)</f>
        <v>2340</v>
      </c>
      <c r="F27">
        <f>VLOOKUP(B27,[10]Sheet1!$A$1:$F$61,3,FALSE)</f>
        <v>21569</v>
      </c>
      <c r="G27">
        <f>VLOOKUP(B27,[11]Sheet1!$A$1:$F$61,3,FALSE)</f>
        <v>3076</v>
      </c>
      <c r="H27">
        <f>VLOOKUP(B27,[12]Sheet1!$A$1:$C$61,3,FALSE)</f>
        <v>6901</v>
      </c>
    </row>
    <row r="28" spans="1:8">
      <c r="A28">
        <v>4021001200</v>
      </c>
      <c r="B28" t="str">
        <f t="shared" si="0"/>
        <v>1400000US04021001200</v>
      </c>
      <c r="C28" t="s">
        <v>5</v>
      </c>
      <c r="D28">
        <v>2012</v>
      </c>
      <c r="E28">
        <f>VLOOKUP(B28,[9]Sheet1!$A$1:$C$61,3,FALSE)</f>
        <v>1681</v>
      </c>
      <c r="F28">
        <f>VLOOKUP(B28,[10]Sheet1!$A$1:$F$61,3,FALSE)</f>
        <v>19834</v>
      </c>
      <c r="G28">
        <f>VLOOKUP(B28,[11]Sheet1!$A$1:$F$61,3,FALSE)</f>
        <v>2016</v>
      </c>
      <c r="H28">
        <f>VLOOKUP(B28,[12]Sheet1!$A$1:$C$61,3,FALSE)</f>
        <v>5520</v>
      </c>
    </row>
    <row r="29" spans="1:8">
      <c r="A29">
        <v>4021001301</v>
      </c>
      <c r="B29" t="str">
        <f t="shared" si="0"/>
        <v>1400000US04021001301</v>
      </c>
      <c r="C29" t="s">
        <v>5</v>
      </c>
      <c r="D29">
        <v>2012</v>
      </c>
      <c r="E29">
        <f>VLOOKUP(B29,[9]Sheet1!$A$1:$C$61,3,FALSE)</f>
        <v>2728</v>
      </c>
      <c r="F29">
        <f>VLOOKUP(B29,[10]Sheet1!$A$1:$F$61,3,FALSE)</f>
        <v>21557</v>
      </c>
      <c r="G29">
        <f>VLOOKUP(B29,[11]Sheet1!$A$1:$F$61,3,FALSE)</f>
        <v>3422</v>
      </c>
      <c r="H29">
        <f>VLOOKUP(B29,[12]Sheet1!$A$1:$C$61,3,FALSE)</f>
        <v>7368</v>
      </c>
    </row>
    <row r="30" spans="1:8">
      <c r="A30">
        <v>4021001303</v>
      </c>
      <c r="B30" t="str">
        <f t="shared" si="0"/>
        <v>1400000US04021001303</v>
      </c>
      <c r="C30" t="s">
        <v>5</v>
      </c>
      <c r="D30">
        <v>2012</v>
      </c>
      <c r="E30">
        <f>VLOOKUP(B30,[9]Sheet1!$A$1:$C$61,3,FALSE)</f>
        <v>439</v>
      </c>
      <c r="F30">
        <f>VLOOKUP(B30,[10]Sheet1!$A$1:$F$61,3,FALSE)</f>
        <v>47117</v>
      </c>
      <c r="G30">
        <f>VLOOKUP(B30,[11]Sheet1!$A$1:$F$61,3,FALSE)</f>
        <v>544</v>
      </c>
      <c r="H30">
        <f>VLOOKUP(B30,[12]Sheet1!$A$1:$C$61,3,FALSE)</f>
        <v>961</v>
      </c>
    </row>
    <row r="31" spans="1:8">
      <c r="A31">
        <v>4021001304</v>
      </c>
      <c r="B31" t="str">
        <f t="shared" si="0"/>
        <v>1400000US04021001304</v>
      </c>
      <c r="C31" t="s">
        <v>5</v>
      </c>
      <c r="D31">
        <v>2012</v>
      </c>
      <c r="E31">
        <f>VLOOKUP(B31,[9]Sheet1!$A$1:$C$61,3,FALSE)</f>
        <v>2760</v>
      </c>
      <c r="F31">
        <f>VLOOKUP(B31,[10]Sheet1!$A$1:$F$61,3,FALSE)</f>
        <v>24963</v>
      </c>
      <c r="G31">
        <f>VLOOKUP(B31,[11]Sheet1!$A$1:$F$61,3,FALSE)</f>
        <v>3241</v>
      </c>
      <c r="H31">
        <f>VLOOKUP(B31,[12]Sheet1!$A$1:$C$61,3,FALSE)</f>
        <v>8081</v>
      </c>
    </row>
    <row r="32" spans="1:8">
      <c r="A32">
        <v>4021001305</v>
      </c>
      <c r="B32" t="str">
        <f t="shared" si="0"/>
        <v>1400000US04021001305</v>
      </c>
      <c r="C32" t="s">
        <v>5</v>
      </c>
      <c r="D32">
        <v>2012</v>
      </c>
      <c r="E32">
        <f>VLOOKUP(B32,[9]Sheet1!$A$1:$C$61,3,FALSE)</f>
        <v>1998</v>
      </c>
      <c r="F32">
        <f>VLOOKUP(B32,[10]Sheet1!$A$1:$F$61,3,FALSE)</f>
        <v>22659</v>
      </c>
      <c r="G32">
        <f>VLOOKUP(B32,[11]Sheet1!$A$1:$F$61,3,FALSE)</f>
        <v>2355</v>
      </c>
      <c r="H32">
        <f>VLOOKUP(B32,[12]Sheet1!$A$1:$C$61,3,FALSE)</f>
        <v>6222</v>
      </c>
    </row>
    <row r="33" spans="1:8">
      <c r="A33">
        <v>4021001306</v>
      </c>
      <c r="B33" t="str">
        <f t="shared" si="0"/>
        <v>1400000US04021001306</v>
      </c>
      <c r="C33" t="s">
        <v>5</v>
      </c>
      <c r="D33">
        <v>2012</v>
      </c>
      <c r="E33">
        <f>VLOOKUP(B33,[9]Sheet1!$A$1:$C$61,3,FALSE)</f>
        <v>1739</v>
      </c>
      <c r="F33">
        <f>VLOOKUP(B33,[10]Sheet1!$A$1:$F$61,3,FALSE)</f>
        <v>17854</v>
      </c>
      <c r="G33">
        <f>VLOOKUP(B33,[11]Sheet1!$A$1:$F$61,3,FALSE)</f>
        <v>2185</v>
      </c>
      <c r="H33">
        <f>VLOOKUP(B33,[12]Sheet1!$A$1:$C$61,3,FALSE)</f>
        <v>4429</v>
      </c>
    </row>
    <row r="34" spans="1:8">
      <c r="A34">
        <v>4021001403</v>
      </c>
      <c r="B34" t="str">
        <f t="shared" si="0"/>
        <v>1400000US04021001403</v>
      </c>
      <c r="C34" t="s">
        <v>5</v>
      </c>
      <c r="D34">
        <v>2012</v>
      </c>
      <c r="E34">
        <f>VLOOKUP(B34,[9]Sheet1!$A$1:$C$61,3,FALSE)</f>
        <v>1698</v>
      </c>
      <c r="F34">
        <f>VLOOKUP(B34,[10]Sheet1!$A$1:$F$61,3,FALSE)</f>
        <v>25016</v>
      </c>
      <c r="G34">
        <f>VLOOKUP(B34,[11]Sheet1!$A$1:$F$61,3,FALSE)</f>
        <v>2022</v>
      </c>
      <c r="H34">
        <f>VLOOKUP(B34,[12]Sheet1!$A$1:$C$61,3,FALSE)</f>
        <v>4031</v>
      </c>
    </row>
    <row r="35" spans="1:8">
      <c r="A35">
        <v>4021001404</v>
      </c>
      <c r="B35" t="str">
        <f t="shared" si="0"/>
        <v>1400000US04021001404</v>
      </c>
      <c r="C35" t="s">
        <v>5</v>
      </c>
      <c r="D35">
        <v>2012</v>
      </c>
      <c r="E35">
        <f>VLOOKUP(B35,[9]Sheet1!$A$1:$C$61,3,FALSE)</f>
        <v>1179</v>
      </c>
      <c r="F35">
        <f>VLOOKUP(B35,[10]Sheet1!$A$1:$F$61,3,FALSE)</f>
        <v>24566</v>
      </c>
      <c r="G35">
        <f>VLOOKUP(B35,[11]Sheet1!$A$1:$F$61,3,FALSE)</f>
        <v>1481</v>
      </c>
      <c r="H35">
        <f>VLOOKUP(B35,[12]Sheet1!$A$1:$C$61,3,FALSE)</f>
        <v>3735</v>
      </c>
    </row>
    <row r="36" spans="1:8">
      <c r="A36">
        <v>4021001405</v>
      </c>
      <c r="B36" t="str">
        <f t="shared" si="0"/>
        <v>1400000US04021001405</v>
      </c>
      <c r="C36" t="s">
        <v>5</v>
      </c>
      <c r="D36">
        <v>2012</v>
      </c>
      <c r="E36">
        <f>VLOOKUP(B36,[9]Sheet1!$A$1:$C$61,3,FALSE)</f>
        <v>1598</v>
      </c>
      <c r="F36">
        <f>VLOOKUP(B36,[10]Sheet1!$A$1:$F$61,3,FALSE)</f>
        <v>21419</v>
      </c>
      <c r="G36">
        <f>VLOOKUP(B36,[11]Sheet1!$A$1:$F$61,3,FALSE)</f>
        <v>2263</v>
      </c>
      <c r="H36">
        <f>VLOOKUP(B36,[12]Sheet1!$A$1:$C$61,3,FALSE)</f>
        <v>3822</v>
      </c>
    </row>
    <row r="37" spans="1:8">
      <c r="A37">
        <v>4021001406</v>
      </c>
      <c r="B37" t="str">
        <f t="shared" si="0"/>
        <v>1400000US04021001406</v>
      </c>
      <c r="C37" t="s">
        <v>5</v>
      </c>
      <c r="D37">
        <v>2012</v>
      </c>
      <c r="E37">
        <f>VLOOKUP(B37,[9]Sheet1!$A$1:$C$61,3,FALSE)</f>
        <v>1580</v>
      </c>
      <c r="F37">
        <f>VLOOKUP(B37,[10]Sheet1!$A$1:$F$61,3,FALSE)</f>
        <v>12682</v>
      </c>
      <c r="G37">
        <f>VLOOKUP(B37,[11]Sheet1!$A$1:$F$61,3,FALSE)</f>
        <v>1874</v>
      </c>
      <c r="H37">
        <f>VLOOKUP(B37,[12]Sheet1!$A$1:$C$61,3,FALSE)</f>
        <v>5067</v>
      </c>
    </row>
    <row r="38" spans="1:8">
      <c r="A38">
        <v>4021001407</v>
      </c>
      <c r="B38" t="str">
        <f t="shared" si="0"/>
        <v>1400000US04021001407</v>
      </c>
      <c r="C38" t="s">
        <v>5</v>
      </c>
      <c r="D38">
        <v>2012</v>
      </c>
      <c r="E38">
        <f>VLOOKUP(B38,[9]Sheet1!$A$1:$C$61,3,FALSE)</f>
        <v>700</v>
      </c>
      <c r="F38">
        <f>VLOOKUP(B38,[10]Sheet1!$A$1:$F$61,3,FALSE)</f>
        <v>22774</v>
      </c>
      <c r="G38">
        <f>VLOOKUP(B38,[11]Sheet1!$A$1:$F$61,3,FALSE)</f>
        <v>933</v>
      </c>
      <c r="H38">
        <f>VLOOKUP(B38,[12]Sheet1!$A$1:$C$61,3,FALSE)</f>
        <v>1751</v>
      </c>
    </row>
    <row r="39" spans="1:8">
      <c r="A39">
        <v>4021001408</v>
      </c>
      <c r="B39" t="str">
        <f t="shared" si="0"/>
        <v>1400000US04021001408</v>
      </c>
      <c r="C39" t="s">
        <v>5</v>
      </c>
      <c r="D39">
        <v>2012</v>
      </c>
      <c r="E39">
        <f>VLOOKUP(B39,[9]Sheet1!$A$1:$C$61,3,FALSE)</f>
        <v>701</v>
      </c>
      <c r="F39">
        <f>VLOOKUP(B39,[10]Sheet1!$A$1:$F$61,3,FALSE)</f>
        <v>33294</v>
      </c>
      <c r="G39">
        <f>VLOOKUP(B39,[11]Sheet1!$A$1:$F$61,3,FALSE)</f>
        <v>1152</v>
      </c>
      <c r="H39">
        <f>VLOOKUP(B39,[12]Sheet1!$A$1:$C$61,3,FALSE)</f>
        <v>1611</v>
      </c>
    </row>
    <row r="40" spans="1:8">
      <c r="A40">
        <v>4021001500</v>
      </c>
      <c r="B40" t="str">
        <f t="shared" si="0"/>
        <v>1400000US04021001500</v>
      </c>
      <c r="C40" t="s">
        <v>5</v>
      </c>
      <c r="D40">
        <v>2012</v>
      </c>
      <c r="E40">
        <f>VLOOKUP(B40,[9]Sheet1!$A$1:$C$61,3,FALSE)</f>
        <v>1111</v>
      </c>
      <c r="F40">
        <f>VLOOKUP(B40,[10]Sheet1!$A$1:$F$61,3,FALSE)</f>
        <v>10563</v>
      </c>
      <c r="G40">
        <f>VLOOKUP(B40,[11]Sheet1!$A$1:$F$61,3,FALSE)</f>
        <v>1435</v>
      </c>
      <c r="H40">
        <f>VLOOKUP(B40,[12]Sheet1!$A$1:$C$61,3,FALSE)</f>
        <v>4047</v>
      </c>
    </row>
    <row r="41" spans="1:8">
      <c r="A41">
        <v>4021001900</v>
      </c>
      <c r="B41" t="str">
        <f t="shared" si="0"/>
        <v>1400000US04021001900</v>
      </c>
      <c r="C41" t="s">
        <v>5</v>
      </c>
      <c r="D41">
        <v>2012</v>
      </c>
      <c r="E41">
        <f>VLOOKUP(B41,[9]Sheet1!$A$1:$C$61,3,FALSE)</f>
        <v>857</v>
      </c>
      <c r="F41">
        <f>VLOOKUP(B41,[10]Sheet1!$A$1:$F$61,3,FALSE)</f>
        <v>12513</v>
      </c>
      <c r="G41">
        <f>VLOOKUP(B41,[11]Sheet1!$A$1:$F$61,3,FALSE)</f>
        <v>1164</v>
      </c>
      <c r="H41">
        <f>VLOOKUP(B41,[12]Sheet1!$A$1:$C$61,3,FALSE)</f>
        <v>3067</v>
      </c>
    </row>
    <row r="42" spans="1:8">
      <c r="A42">
        <v>4021002001</v>
      </c>
      <c r="B42" t="str">
        <f t="shared" si="0"/>
        <v>1400000US04021002001</v>
      </c>
      <c r="C42" t="s">
        <v>5</v>
      </c>
      <c r="D42">
        <v>2012</v>
      </c>
      <c r="E42">
        <f>VLOOKUP(B42,[9]Sheet1!$A$1:$C$61,3,FALSE)</f>
        <v>1374</v>
      </c>
      <c r="F42">
        <f>VLOOKUP(B42,[10]Sheet1!$A$1:$F$61,3,FALSE)</f>
        <v>16752</v>
      </c>
      <c r="G42">
        <f>VLOOKUP(B42,[11]Sheet1!$A$1:$F$61,3,FALSE)</f>
        <v>1700</v>
      </c>
      <c r="H42">
        <f>VLOOKUP(B42,[12]Sheet1!$A$1:$C$61,3,FALSE)</f>
        <v>4063</v>
      </c>
    </row>
    <row r="43" spans="1:8">
      <c r="A43">
        <v>4021002002</v>
      </c>
      <c r="B43" t="str">
        <f t="shared" si="0"/>
        <v>1400000US04021002002</v>
      </c>
      <c r="C43" t="s">
        <v>5</v>
      </c>
      <c r="D43">
        <v>2012</v>
      </c>
      <c r="E43">
        <f>VLOOKUP(B43,[9]Sheet1!$A$1:$C$61,3,FALSE)</f>
        <v>250</v>
      </c>
      <c r="F43">
        <f>VLOOKUP(B43,[10]Sheet1!$A$1:$F$61,3,FALSE)</f>
        <v>4073</v>
      </c>
      <c r="G43">
        <f>VLOOKUP(B43,[11]Sheet1!$A$1:$F$61,3,FALSE)</f>
        <v>281</v>
      </c>
      <c r="H43">
        <f>VLOOKUP(B43,[12]Sheet1!$A$1:$C$61,3,FALSE)</f>
        <v>6343</v>
      </c>
    </row>
    <row r="44" spans="1:8">
      <c r="A44">
        <v>4021002003</v>
      </c>
      <c r="B44" t="str">
        <f t="shared" si="0"/>
        <v>1400000US04021002003</v>
      </c>
      <c r="C44" t="s">
        <v>5</v>
      </c>
      <c r="D44">
        <v>2012</v>
      </c>
      <c r="E44">
        <f>VLOOKUP(B44,[9]Sheet1!$A$1:$C$61,3,FALSE)</f>
        <v>1427</v>
      </c>
      <c r="F44">
        <f>VLOOKUP(B44,[10]Sheet1!$A$1:$F$61,3,FALSE)</f>
        <v>11202</v>
      </c>
      <c r="G44">
        <f>VLOOKUP(B44,[11]Sheet1!$A$1:$F$61,3,FALSE)</f>
        <v>1692</v>
      </c>
      <c r="H44">
        <f>VLOOKUP(B44,[12]Sheet1!$A$1:$C$61,3,FALSE)</f>
        <v>4450</v>
      </c>
    </row>
    <row r="45" spans="1:8">
      <c r="A45">
        <v>4021002103</v>
      </c>
      <c r="B45" t="str">
        <f t="shared" si="0"/>
        <v>1400000US04021002103</v>
      </c>
      <c r="C45" t="s">
        <v>5</v>
      </c>
      <c r="D45">
        <v>2012</v>
      </c>
      <c r="E45">
        <f>VLOOKUP(B45,[9]Sheet1!$A$1:$C$61,3,FALSE)</f>
        <v>1245</v>
      </c>
      <c r="F45">
        <f>VLOOKUP(B45,[10]Sheet1!$A$1:$F$61,3,FALSE)</f>
        <v>20529</v>
      </c>
      <c r="G45">
        <f>VLOOKUP(B45,[11]Sheet1!$A$1:$F$61,3,FALSE)</f>
        <v>1630</v>
      </c>
      <c r="H45">
        <f>VLOOKUP(B45,[12]Sheet1!$A$1:$C$61,3,FALSE)</f>
        <v>3311</v>
      </c>
    </row>
    <row r="46" spans="1:8">
      <c r="A46">
        <v>4021002102</v>
      </c>
      <c r="B46" t="str">
        <f t="shared" si="0"/>
        <v>1400000US04021002102</v>
      </c>
      <c r="C46" t="s">
        <v>5</v>
      </c>
      <c r="D46">
        <v>2012</v>
      </c>
      <c r="E46">
        <f>VLOOKUP(B46,[9]Sheet1!$A$1:$C$61,3,FALSE)</f>
        <v>372</v>
      </c>
      <c r="F46">
        <f>VLOOKUP(B46,[10]Sheet1!$A$1:$F$61,3,FALSE)</f>
        <v>17497</v>
      </c>
      <c r="G46">
        <f>VLOOKUP(B46,[11]Sheet1!$A$1:$F$61,3,FALSE)</f>
        <v>494</v>
      </c>
      <c r="H46">
        <f>VLOOKUP(B46,[12]Sheet1!$A$1:$C$61,3,FALSE)</f>
        <v>1072</v>
      </c>
    </row>
    <row r="47" spans="1:8">
      <c r="A47">
        <v>4019004313</v>
      </c>
      <c r="B47" t="str">
        <f t="shared" si="0"/>
        <v>1400000US04019004313</v>
      </c>
      <c r="C47" t="s">
        <v>6</v>
      </c>
      <c r="D47">
        <v>2012</v>
      </c>
      <c r="E47">
        <f>VLOOKUP(B47,[9]Sheet1!$A$1:$C$61,3,FALSE)</f>
        <v>1546</v>
      </c>
      <c r="F47">
        <f>VLOOKUP(B47,[10]Sheet1!$A$1:$F$61,3,FALSE)</f>
        <v>18287</v>
      </c>
      <c r="G47">
        <f>VLOOKUP(B47,[11]Sheet1!$A$1:$F$61,3,FALSE)</f>
        <v>2030</v>
      </c>
      <c r="H47">
        <f>VLOOKUP(B47,[12]Sheet1!$A$1:$C$61,3,FALSE)</f>
        <v>4480</v>
      </c>
    </row>
    <row r="48" spans="1:8">
      <c r="A48">
        <v>4019004316</v>
      </c>
      <c r="B48" t="str">
        <f t="shared" si="0"/>
        <v>1400000US04019004316</v>
      </c>
      <c r="C48" t="s">
        <v>6</v>
      </c>
      <c r="D48">
        <v>2012</v>
      </c>
      <c r="E48">
        <f>VLOOKUP(B48,[9]Sheet1!$A$1:$C$61,3,FALSE)</f>
        <v>1268</v>
      </c>
      <c r="F48">
        <f>VLOOKUP(B48,[10]Sheet1!$A$1:$F$61,3,FALSE)</f>
        <v>21953</v>
      </c>
      <c r="G48">
        <f>VLOOKUP(B48,[11]Sheet1!$A$1:$F$61,3,FALSE)</f>
        <v>1702</v>
      </c>
      <c r="H48">
        <f>VLOOKUP(B48,[12]Sheet1!$A$1:$C$61,3,FALSE)</f>
        <v>3486</v>
      </c>
    </row>
    <row r="49" spans="1:8">
      <c r="A49">
        <v>4019004320</v>
      </c>
      <c r="B49" t="str">
        <f t="shared" si="0"/>
        <v>1400000US04019004320</v>
      </c>
      <c r="C49" t="s">
        <v>6</v>
      </c>
      <c r="D49">
        <v>2012</v>
      </c>
      <c r="E49">
        <f>VLOOKUP(B49,[9]Sheet1!$A$1:$C$61,3,FALSE)</f>
        <v>829</v>
      </c>
      <c r="F49">
        <f>VLOOKUP(B49,[10]Sheet1!$A$1:$F$61,3,FALSE)</f>
        <v>11106</v>
      </c>
      <c r="G49">
        <f>VLOOKUP(B49,[11]Sheet1!$A$1:$F$61,3,FALSE)</f>
        <v>1008</v>
      </c>
      <c r="H49">
        <f>VLOOKUP(B49,[12]Sheet1!$A$1:$C$61,3,FALSE)</f>
        <v>3013</v>
      </c>
    </row>
    <row r="50" spans="1:8">
      <c r="A50">
        <v>4019004333</v>
      </c>
      <c r="B50" t="str">
        <f t="shared" si="0"/>
        <v>1400000US04019004333</v>
      </c>
      <c r="C50" t="s">
        <v>6</v>
      </c>
      <c r="D50">
        <v>2012</v>
      </c>
      <c r="E50">
        <f>VLOOKUP(B50,[9]Sheet1!$A$1:$C$61,3,FALSE)</f>
        <v>1246</v>
      </c>
      <c r="F50">
        <f>VLOOKUP(B50,[10]Sheet1!$A$1:$F$61,3,FALSE)</f>
        <v>20889</v>
      </c>
      <c r="G50">
        <f>VLOOKUP(B50,[11]Sheet1!$A$1:$F$61,3,FALSE)</f>
        <v>1308</v>
      </c>
      <c r="H50">
        <f>VLOOKUP(B50,[12]Sheet1!$A$1:$C$61,3,FALSE)</f>
        <v>3981</v>
      </c>
    </row>
    <row r="51" spans="1:8">
      <c r="A51">
        <v>4019004334</v>
      </c>
      <c r="B51" t="str">
        <f t="shared" si="0"/>
        <v>1400000US04019004334</v>
      </c>
      <c r="C51" t="s">
        <v>6</v>
      </c>
      <c r="D51">
        <v>2012</v>
      </c>
      <c r="E51">
        <f>VLOOKUP(B51,[9]Sheet1!$A$1:$C$61,3,FALSE)</f>
        <v>2391</v>
      </c>
      <c r="F51">
        <f>VLOOKUP(B51,[10]Sheet1!$A$1:$F$61,3,FALSE)</f>
        <v>18871</v>
      </c>
      <c r="G51">
        <f>VLOOKUP(B51,[11]Sheet1!$A$1:$F$61,3,FALSE)</f>
        <v>2706</v>
      </c>
      <c r="H51">
        <f>VLOOKUP(B51,[12]Sheet1!$A$1:$C$61,3,FALSE)</f>
        <v>7514</v>
      </c>
    </row>
    <row r="52" spans="1:8">
      <c r="A52">
        <v>4019004404</v>
      </c>
      <c r="B52" t="str">
        <f t="shared" si="0"/>
        <v>1400000US04019004404</v>
      </c>
      <c r="C52" t="s">
        <v>6</v>
      </c>
      <c r="D52">
        <v>2012</v>
      </c>
      <c r="E52">
        <f>VLOOKUP(B52,[9]Sheet1!$A$1:$C$61,3,FALSE)</f>
        <v>1838</v>
      </c>
      <c r="F52">
        <f>VLOOKUP(B52,[10]Sheet1!$A$1:$F$61,3,FALSE)</f>
        <v>29730</v>
      </c>
      <c r="G52">
        <f>VLOOKUP(B52,[11]Sheet1!$A$1:$F$61,3,FALSE)</f>
        <v>2578</v>
      </c>
      <c r="H52">
        <f>VLOOKUP(B52,[12]Sheet1!$A$1:$C$61,3,FALSE)</f>
        <v>3295</v>
      </c>
    </row>
    <row r="53" spans="1:8">
      <c r="A53">
        <v>4019004419</v>
      </c>
      <c r="B53" t="str">
        <f t="shared" si="0"/>
        <v>1400000US04019004419</v>
      </c>
      <c r="C53" t="s">
        <v>6</v>
      </c>
      <c r="D53">
        <v>2012</v>
      </c>
      <c r="E53">
        <f>VLOOKUP(B53,[9]Sheet1!$A$1:$C$61,3,FALSE)</f>
        <v>2058</v>
      </c>
      <c r="F53">
        <f>VLOOKUP(B53,[10]Sheet1!$A$1:$F$61,3,FALSE)</f>
        <v>20674</v>
      </c>
      <c r="G53">
        <f>VLOOKUP(B53,[11]Sheet1!$A$1:$F$61,3,FALSE)</f>
        <v>2523</v>
      </c>
      <c r="H53">
        <f>VLOOKUP(B53,[12]Sheet1!$A$1:$C$61,3,FALSE)</f>
        <v>5822</v>
      </c>
    </row>
    <row r="54" spans="1:8">
      <c r="A54">
        <v>4019004421</v>
      </c>
      <c r="B54" t="str">
        <f t="shared" si="0"/>
        <v>1400000US04019004421</v>
      </c>
      <c r="C54" t="s">
        <v>6</v>
      </c>
      <c r="D54">
        <v>2012</v>
      </c>
      <c r="E54">
        <f>VLOOKUP(B54,[9]Sheet1!$A$1:$C$61,3,FALSE)</f>
        <v>2660</v>
      </c>
      <c r="F54">
        <f>VLOOKUP(B54,[10]Sheet1!$A$1:$F$61,3,FALSE)</f>
        <v>22344</v>
      </c>
      <c r="G54">
        <f>VLOOKUP(B54,[11]Sheet1!$A$1:$F$61,3,FALSE)</f>
        <v>2803</v>
      </c>
      <c r="H54">
        <f>VLOOKUP(B54,[12]Sheet1!$A$1:$C$61,3,FALSE)</f>
        <v>7780</v>
      </c>
    </row>
    <row r="55" spans="1:8">
      <c r="A55">
        <v>4019004423</v>
      </c>
      <c r="B55" t="str">
        <f t="shared" si="0"/>
        <v>1400000US04019004423</v>
      </c>
      <c r="C55" t="s">
        <v>6</v>
      </c>
      <c r="D55">
        <v>2012</v>
      </c>
      <c r="E55">
        <f>VLOOKUP(B55,[9]Sheet1!$A$1:$C$61,3,FALSE)</f>
        <v>1688</v>
      </c>
      <c r="F55">
        <f>VLOOKUP(B55,[10]Sheet1!$A$1:$F$61,3,FALSE)</f>
        <v>28434</v>
      </c>
      <c r="G55">
        <f>VLOOKUP(B55,[11]Sheet1!$A$1:$F$61,3,FALSE)</f>
        <v>1931</v>
      </c>
      <c r="H55">
        <f>VLOOKUP(B55,[12]Sheet1!$A$1:$C$61,3,FALSE)</f>
        <v>4004</v>
      </c>
    </row>
    <row r="56" spans="1:8">
      <c r="A56">
        <v>4019004424</v>
      </c>
      <c r="B56" t="str">
        <f t="shared" si="0"/>
        <v>1400000US04019004424</v>
      </c>
      <c r="C56" t="s">
        <v>6</v>
      </c>
      <c r="D56">
        <v>2012</v>
      </c>
      <c r="E56">
        <f>VLOOKUP(B56,[9]Sheet1!$A$1:$C$61,3,FALSE)</f>
        <v>1307</v>
      </c>
      <c r="F56">
        <f>VLOOKUP(B56,[10]Sheet1!$A$1:$F$61,3,FALSE)</f>
        <v>20226</v>
      </c>
      <c r="G56">
        <f>VLOOKUP(B56,[11]Sheet1!$A$1:$F$61,3,FALSE)</f>
        <v>1502</v>
      </c>
      <c r="H56">
        <f>VLOOKUP(B56,[12]Sheet1!$A$1:$C$61,3,FALSE)</f>
        <v>3776</v>
      </c>
    </row>
    <row r="57" spans="1:8">
      <c r="A57">
        <v>4019004425</v>
      </c>
      <c r="B57" t="str">
        <f t="shared" si="0"/>
        <v>1400000US04019004425</v>
      </c>
      <c r="C57" t="s">
        <v>6</v>
      </c>
      <c r="D57">
        <v>2012</v>
      </c>
      <c r="E57">
        <f>VLOOKUP(B57,[9]Sheet1!$A$1:$C$61,3,FALSE)</f>
        <v>2102</v>
      </c>
      <c r="F57">
        <f>VLOOKUP(B57,[10]Sheet1!$A$1:$F$61,3,FALSE)</f>
        <v>25161</v>
      </c>
      <c r="G57">
        <f>VLOOKUP(B57,[11]Sheet1!$A$1:$F$61,3,FALSE)</f>
        <v>2573</v>
      </c>
      <c r="H57">
        <f>VLOOKUP(B57,[12]Sheet1!$A$1:$C$61,3,FALSE)</f>
        <v>5501</v>
      </c>
    </row>
    <row r="58" spans="1:8">
      <c r="A58">
        <v>4019004430</v>
      </c>
      <c r="B58" t="str">
        <f t="shared" si="0"/>
        <v>1400000US04019004430</v>
      </c>
      <c r="C58" t="s">
        <v>6</v>
      </c>
      <c r="D58">
        <v>2012</v>
      </c>
      <c r="E58">
        <f>VLOOKUP(B58,[9]Sheet1!$A$1:$C$61,3,FALSE)</f>
        <v>673</v>
      </c>
      <c r="F58">
        <f>VLOOKUP(B58,[10]Sheet1!$A$1:$F$61,3,FALSE)</f>
        <v>15671</v>
      </c>
      <c r="G58">
        <f>VLOOKUP(B58,[11]Sheet1!$A$1:$F$61,3,FALSE)</f>
        <v>761</v>
      </c>
      <c r="H58">
        <f>VLOOKUP(B58,[12]Sheet1!$A$1:$C$61,3,FALSE)</f>
        <v>2817</v>
      </c>
    </row>
    <row r="59" spans="1:8">
      <c r="A59">
        <v>4019004431</v>
      </c>
      <c r="B59" t="str">
        <f t="shared" si="0"/>
        <v>1400000US04019004431</v>
      </c>
      <c r="C59" t="s">
        <v>6</v>
      </c>
      <c r="D59">
        <v>2012</v>
      </c>
      <c r="E59">
        <f>VLOOKUP(B59,[9]Sheet1!$A$1:$C$61,3,FALSE)</f>
        <v>1041</v>
      </c>
      <c r="F59">
        <f>VLOOKUP(B59,[10]Sheet1!$A$1:$F$61,3,FALSE)</f>
        <v>24632</v>
      </c>
      <c r="G59">
        <f>VLOOKUP(B59,[11]Sheet1!$A$1:$F$61,3,FALSE)</f>
        <v>1232</v>
      </c>
      <c r="H59">
        <f>VLOOKUP(B59,[12]Sheet1!$A$1:$C$61,3,FALSE)</f>
        <v>3363</v>
      </c>
    </row>
    <row r="60" spans="1:8">
      <c r="A60">
        <v>4019941000</v>
      </c>
      <c r="B60" t="str">
        <f t="shared" si="0"/>
        <v>1400000US04019941000</v>
      </c>
      <c r="C60" t="s">
        <v>6</v>
      </c>
      <c r="D60">
        <v>2012</v>
      </c>
      <c r="E60">
        <f>VLOOKUP(B60,[9]Sheet1!$A$1:$C$61,3,FALSE)</f>
        <v>842</v>
      </c>
      <c r="F60">
        <f>VLOOKUP(B60,[10]Sheet1!$A$1:$F$61,3,FALSE)</f>
        <v>9184</v>
      </c>
      <c r="G60">
        <f>VLOOKUP(B60,[11]Sheet1!$A$1:$F$61,3,FALSE)</f>
        <v>891</v>
      </c>
      <c r="H60">
        <f>VLOOKUP(B60,[12]Sheet1!$A$1:$C$61,3,FALSE)</f>
        <v>4067</v>
      </c>
    </row>
    <row r="61" spans="1:8">
      <c r="A61">
        <v>4021000802</v>
      </c>
      <c r="B61" t="str">
        <f t="shared" si="0"/>
        <v>1400000US04021000802</v>
      </c>
      <c r="C61" t="s">
        <v>6</v>
      </c>
      <c r="D61">
        <v>2012</v>
      </c>
      <c r="E61">
        <f>VLOOKUP(B61,[9]Sheet1!$A$1:$C$61,3,FALSE)</f>
        <v>1331</v>
      </c>
      <c r="F61">
        <f>VLOOKUP(B61,[10]Sheet1!$A$1:$F$61,3,FALSE)</f>
        <v>21651</v>
      </c>
      <c r="G61">
        <f>VLOOKUP(B61,[11]Sheet1!$A$1:$F$61,3,FALSE)</f>
        <v>1834</v>
      </c>
      <c r="H61">
        <f>VLOOKUP(B61,[12]Sheet1!$A$1:$C$61,3,FALSE)</f>
        <v>4454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04431-E82D-4097-A7EC-223213841F0A}">
  <dimension ref="A1:H61"/>
  <sheetViews>
    <sheetView workbookViewId="0">
      <selection activeCell="H2" sqref="H2:H61"/>
    </sheetView>
  </sheetViews>
  <sheetFormatPr defaultRowHeight="14.25"/>
  <cols>
    <col min="1" max="1" width="11" bestFit="1" customWidth="1"/>
    <col min="2" max="2" width="21.875" bestFit="1" customWidth="1"/>
    <col min="3" max="3" width="17.625" bestFit="1" customWidth="1"/>
    <col min="5" max="5" width="16.875" bestFit="1" customWidth="1"/>
    <col min="6" max="6" width="21.375" bestFit="1" customWidth="1"/>
    <col min="7" max="7" width="13.75" bestFit="1" customWidth="1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4013723304</v>
      </c>
      <c r="B2" t="str">
        <f>CONCATENATE("1400000US0",A2)</f>
        <v>1400000US04013723304</v>
      </c>
      <c r="C2" t="s">
        <v>3</v>
      </c>
      <c r="D2">
        <v>2013</v>
      </c>
      <c r="E2">
        <f>VLOOKUP(B2,[13]Sheet1!$A$1:$C$61,3,FALSE)</f>
        <v>1273</v>
      </c>
      <c r="F2">
        <f>VLOOKUP(B2,[14]Sheet1!$A$1:$F$61,3,FALSE)</f>
        <v>18824</v>
      </c>
      <c r="G2">
        <f>VLOOKUP(B2,[15]Sheet1!$A$1:$F$61,3,FALSE)</f>
        <v>1576</v>
      </c>
      <c r="H2">
        <f>VLOOKUP(B2,[16]Sheet1!$A$1:$C$61,3,FALSE)</f>
        <v>3925</v>
      </c>
    </row>
    <row r="3" spans="1:8">
      <c r="A3">
        <v>4013116725</v>
      </c>
      <c r="B3" t="str">
        <f t="shared" ref="B3:B61" si="0">CONCATENATE("1400000US0",A3)</f>
        <v>1400000US04013116725</v>
      </c>
      <c r="C3" t="s">
        <v>4</v>
      </c>
      <c r="D3">
        <v>2013</v>
      </c>
      <c r="E3">
        <f>VLOOKUP(B3,[13]Sheet1!$A$1:$C$61,3,FALSE)</f>
        <v>2269</v>
      </c>
      <c r="F3">
        <f>VLOOKUP(B3,[14]Sheet1!$A$1:$F$61,3,FALSE)</f>
        <v>44207</v>
      </c>
      <c r="G3">
        <f>VLOOKUP(B3,[15]Sheet1!$A$1:$F$61,3,FALSE)</f>
        <v>2327</v>
      </c>
      <c r="H3">
        <f>VLOOKUP(B3,[16]Sheet1!$A$1:$C$61,3,FALSE)</f>
        <v>5173</v>
      </c>
    </row>
    <row r="4" spans="1:8">
      <c r="A4">
        <v>4013116727</v>
      </c>
      <c r="B4" t="str">
        <f t="shared" si="0"/>
        <v>1400000US04013116727</v>
      </c>
      <c r="C4" t="s">
        <v>4</v>
      </c>
      <c r="D4">
        <v>2013</v>
      </c>
      <c r="E4">
        <f>VLOOKUP(B4,[13]Sheet1!$A$1:$C$61,3,FALSE)</f>
        <v>1358</v>
      </c>
      <c r="F4">
        <f>VLOOKUP(B4,[14]Sheet1!$A$1:$F$61,3,FALSE)</f>
        <v>48334</v>
      </c>
      <c r="G4">
        <f>VLOOKUP(B4,[15]Sheet1!$A$1:$F$61,3,FALSE)</f>
        <v>1561</v>
      </c>
      <c r="H4">
        <f>VLOOKUP(B4,[16]Sheet1!$A$1:$C$61,3,FALSE)</f>
        <v>3958</v>
      </c>
    </row>
    <row r="5" spans="1:8">
      <c r="A5">
        <v>4013116728</v>
      </c>
      <c r="B5" t="str">
        <f t="shared" si="0"/>
        <v>1400000US04013116728</v>
      </c>
      <c r="C5" t="s">
        <v>4</v>
      </c>
      <c r="D5">
        <v>2013</v>
      </c>
      <c r="E5">
        <f>VLOOKUP(B5,[13]Sheet1!$A$1:$C$61,3,FALSE)</f>
        <v>1593</v>
      </c>
      <c r="F5">
        <f>VLOOKUP(B5,[14]Sheet1!$A$1:$F$61,3,FALSE)</f>
        <v>64568</v>
      </c>
      <c r="G5">
        <f>VLOOKUP(B5,[15]Sheet1!$A$1:$F$61,3,FALSE)</f>
        <v>1717</v>
      </c>
      <c r="H5">
        <f>VLOOKUP(B5,[16]Sheet1!$A$1:$C$61,3,FALSE)</f>
        <v>4706</v>
      </c>
    </row>
    <row r="6" spans="1:8">
      <c r="A6">
        <v>4013116730</v>
      </c>
      <c r="B6" t="str">
        <f t="shared" si="0"/>
        <v>1400000US04013116730</v>
      </c>
      <c r="C6" t="s">
        <v>4</v>
      </c>
      <c r="D6">
        <v>2013</v>
      </c>
      <c r="E6">
        <f>VLOOKUP(B6,[13]Sheet1!$A$1:$C$61,3,FALSE)</f>
        <v>621</v>
      </c>
      <c r="F6">
        <f>VLOOKUP(B6,[14]Sheet1!$A$1:$F$61,3,FALSE)</f>
        <v>38073</v>
      </c>
      <c r="G6">
        <f>VLOOKUP(B6,[15]Sheet1!$A$1:$F$61,3,FALSE)</f>
        <v>642</v>
      </c>
      <c r="H6">
        <f>VLOOKUP(B6,[16]Sheet1!$A$1:$C$61,3,FALSE)</f>
        <v>2129</v>
      </c>
    </row>
    <row r="7" spans="1:8">
      <c r="A7">
        <v>4013116731</v>
      </c>
      <c r="B7" t="str">
        <f t="shared" si="0"/>
        <v>1400000US04013116731</v>
      </c>
      <c r="C7" t="s">
        <v>4</v>
      </c>
      <c r="D7">
        <v>2013</v>
      </c>
      <c r="E7">
        <f>VLOOKUP(B7,[13]Sheet1!$A$1:$C$61,3,FALSE)</f>
        <v>1214</v>
      </c>
      <c r="F7">
        <f>VLOOKUP(B7,[14]Sheet1!$A$1:$F$61,3,FALSE)</f>
        <v>46359</v>
      </c>
      <c r="G7">
        <f>VLOOKUP(B7,[15]Sheet1!$A$1:$F$61,3,FALSE)</f>
        <v>1250</v>
      </c>
      <c r="H7">
        <f>VLOOKUP(B7,[16]Sheet1!$A$1:$C$61,3,FALSE)</f>
        <v>3439</v>
      </c>
    </row>
    <row r="8" spans="1:8">
      <c r="A8">
        <v>4013941000</v>
      </c>
      <c r="B8" t="str">
        <f t="shared" si="0"/>
        <v>1400000US04013941000</v>
      </c>
      <c r="C8" t="s">
        <v>4</v>
      </c>
      <c r="D8">
        <v>2013</v>
      </c>
      <c r="E8">
        <f>VLOOKUP(B8,[13]Sheet1!$A$1:$C$61,3,FALSE)</f>
        <v>572</v>
      </c>
      <c r="F8">
        <f>VLOOKUP(B8,[14]Sheet1!$A$1:$F$61,3,FALSE)</f>
        <v>7462</v>
      </c>
      <c r="G8">
        <f>VLOOKUP(B8,[15]Sheet1!$A$1:$F$61,3,FALSE)</f>
        <v>683</v>
      </c>
      <c r="H8">
        <f>VLOOKUP(B8,[16]Sheet1!$A$1:$C$61,3,FALSE)</f>
        <v>2792</v>
      </c>
    </row>
    <row r="9" spans="1:8">
      <c r="A9">
        <v>4021001600</v>
      </c>
      <c r="B9" t="str">
        <f t="shared" si="0"/>
        <v>1400000US04021001600</v>
      </c>
      <c r="C9" t="s">
        <v>4</v>
      </c>
      <c r="D9">
        <v>2013</v>
      </c>
      <c r="E9">
        <f>VLOOKUP(B9,[13]Sheet1!$A$1:$C$61,3,FALSE)</f>
        <v>1746</v>
      </c>
      <c r="F9">
        <f>VLOOKUP(B9,[14]Sheet1!$A$1:$F$61,3,FALSE)</f>
        <v>19893</v>
      </c>
      <c r="G9">
        <f>VLOOKUP(B9,[15]Sheet1!$A$1:$F$61,3,FALSE)</f>
        <v>2230</v>
      </c>
      <c r="H9">
        <f>VLOOKUP(B9,[16]Sheet1!$A$1:$C$61,3,FALSE)</f>
        <v>5852</v>
      </c>
    </row>
    <row r="10" spans="1:8">
      <c r="A10">
        <v>4021001701</v>
      </c>
      <c r="B10" t="str">
        <f t="shared" si="0"/>
        <v>1400000US04021001701</v>
      </c>
      <c r="C10" t="s">
        <v>4</v>
      </c>
      <c r="D10">
        <v>2013</v>
      </c>
      <c r="E10">
        <f>VLOOKUP(B10,[13]Sheet1!$A$1:$C$61,3,FALSE)</f>
        <v>313</v>
      </c>
      <c r="F10">
        <f>VLOOKUP(B10,[14]Sheet1!$A$1:$F$61,3,FALSE)</f>
        <v>15686</v>
      </c>
      <c r="G10">
        <f>VLOOKUP(B10,[15]Sheet1!$A$1:$F$61,3,FALSE)</f>
        <v>427</v>
      </c>
      <c r="H10">
        <f>VLOOKUP(B10,[16]Sheet1!$A$1:$C$61,3,FALSE)</f>
        <v>770</v>
      </c>
    </row>
    <row r="11" spans="1:8">
      <c r="A11">
        <v>4021001702</v>
      </c>
      <c r="B11" t="str">
        <f t="shared" si="0"/>
        <v>1400000US04021001702</v>
      </c>
      <c r="C11" t="s">
        <v>4</v>
      </c>
      <c r="D11">
        <v>2013</v>
      </c>
      <c r="E11">
        <f>VLOOKUP(B11,[13]Sheet1!$A$1:$C$61,3,FALSE)</f>
        <v>757</v>
      </c>
      <c r="F11">
        <f>VLOOKUP(B11,[14]Sheet1!$A$1:$F$61,3,FALSE)</f>
        <v>25030</v>
      </c>
      <c r="G11">
        <f>VLOOKUP(B11,[15]Sheet1!$A$1:$F$61,3,FALSE)</f>
        <v>1011</v>
      </c>
      <c r="H11">
        <f>VLOOKUP(B11,[16]Sheet1!$A$1:$C$61,3,FALSE)</f>
        <v>2732</v>
      </c>
    </row>
    <row r="12" spans="1:8">
      <c r="A12">
        <v>4021001703</v>
      </c>
      <c r="B12" t="str">
        <f t="shared" si="0"/>
        <v>1400000US04021001703</v>
      </c>
      <c r="C12" t="s">
        <v>4</v>
      </c>
      <c r="D12">
        <v>2013</v>
      </c>
      <c r="E12">
        <f>VLOOKUP(B12,[13]Sheet1!$A$1:$C$61,3,FALSE)</f>
        <v>600</v>
      </c>
      <c r="F12">
        <f>VLOOKUP(B12,[14]Sheet1!$A$1:$F$61,3,FALSE)</f>
        <v>28790</v>
      </c>
      <c r="G12">
        <f>VLOOKUP(B12,[15]Sheet1!$A$1:$F$61,3,FALSE)</f>
        <v>811</v>
      </c>
      <c r="H12">
        <f>VLOOKUP(B12,[16]Sheet1!$A$1:$C$61,3,FALSE)</f>
        <v>1776</v>
      </c>
    </row>
    <row r="13" spans="1:8">
      <c r="A13">
        <v>4021001704</v>
      </c>
      <c r="B13" t="str">
        <f t="shared" si="0"/>
        <v>1400000US04021001704</v>
      </c>
      <c r="C13" t="s">
        <v>4</v>
      </c>
      <c r="D13">
        <v>2013</v>
      </c>
      <c r="E13">
        <f>VLOOKUP(B13,[13]Sheet1!$A$1:$C$61,3,FALSE)</f>
        <v>2191</v>
      </c>
      <c r="F13">
        <f>VLOOKUP(B13,[14]Sheet1!$A$1:$F$61,3,FALSE)</f>
        <v>24204</v>
      </c>
      <c r="G13">
        <f>VLOOKUP(B13,[15]Sheet1!$A$1:$F$61,3,FALSE)</f>
        <v>2535</v>
      </c>
      <c r="H13">
        <f>VLOOKUP(B13,[16]Sheet1!$A$1:$C$61,3,FALSE)</f>
        <v>6749</v>
      </c>
    </row>
    <row r="14" spans="1:8">
      <c r="A14">
        <v>4021001705</v>
      </c>
      <c r="B14" t="str">
        <f t="shared" si="0"/>
        <v>1400000US04021001705</v>
      </c>
      <c r="C14" t="s">
        <v>4</v>
      </c>
      <c r="D14">
        <v>2013</v>
      </c>
      <c r="E14">
        <f>VLOOKUP(B14,[13]Sheet1!$A$1:$C$61,3,FALSE)</f>
        <v>2382</v>
      </c>
      <c r="F14">
        <f>VLOOKUP(B14,[14]Sheet1!$A$1:$F$61,3,FALSE)</f>
        <v>26769</v>
      </c>
      <c r="G14">
        <f>VLOOKUP(B14,[15]Sheet1!$A$1:$F$61,3,FALSE)</f>
        <v>3182</v>
      </c>
      <c r="H14">
        <f>VLOOKUP(B14,[16]Sheet1!$A$1:$C$61,3,FALSE)</f>
        <v>6434</v>
      </c>
    </row>
    <row r="15" spans="1:8">
      <c r="A15">
        <v>4021001706</v>
      </c>
      <c r="B15" t="str">
        <f t="shared" si="0"/>
        <v>1400000US04021001706</v>
      </c>
      <c r="C15" t="s">
        <v>4</v>
      </c>
      <c r="D15">
        <v>2013</v>
      </c>
      <c r="E15">
        <f>VLOOKUP(B15,[13]Sheet1!$A$1:$C$61,3,FALSE)</f>
        <v>1595</v>
      </c>
      <c r="F15">
        <f>VLOOKUP(B15,[14]Sheet1!$A$1:$F$61,3,FALSE)</f>
        <v>29011</v>
      </c>
      <c r="G15">
        <f>VLOOKUP(B15,[15]Sheet1!$A$1:$F$61,3,FALSE)</f>
        <v>1930</v>
      </c>
      <c r="H15">
        <f>VLOOKUP(B15,[16]Sheet1!$A$1:$C$61,3,FALSE)</f>
        <v>4878</v>
      </c>
    </row>
    <row r="16" spans="1:8">
      <c r="A16">
        <v>4021001707</v>
      </c>
      <c r="B16" t="str">
        <f t="shared" si="0"/>
        <v>1400000US04021001707</v>
      </c>
      <c r="C16" t="s">
        <v>4</v>
      </c>
      <c r="D16">
        <v>2013</v>
      </c>
      <c r="E16">
        <f>VLOOKUP(B16,[13]Sheet1!$A$1:$C$61,3,FALSE)</f>
        <v>1617</v>
      </c>
      <c r="F16">
        <f>VLOOKUP(B16,[14]Sheet1!$A$1:$F$61,3,FALSE)</f>
        <v>23369</v>
      </c>
      <c r="G16">
        <f>VLOOKUP(B16,[15]Sheet1!$A$1:$F$61,3,FALSE)</f>
        <v>1978</v>
      </c>
      <c r="H16">
        <f>VLOOKUP(B16,[16]Sheet1!$A$1:$C$61,3,FALSE)</f>
        <v>5652</v>
      </c>
    </row>
    <row r="17" spans="1:8">
      <c r="A17">
        <v>4021001708</v>
      </c>
      <c r="B17" t="str">
        <f t="shared" si="0"/>
        <v>1400000US04021001708</v>
      </c>
      <c r="C17" t="s">
        <v>4</v>
      </c>
      <c r="D17">
        <v>2013</v>
      </c>
      <c r="E17">
        <f>VLOOKUP(B17,[13]Sheet1!$A$1:$C$61,3,FALSE)</f>
        <v>2084</v>
      </c>
      <c r="F17">
        <f>VLOOKUP(B17,[14]Sheet1!$A$1:$F$61,3,FALSE)</f>
        <v>27333</v>
      </c>
      <c r="G17">
        <f>VLOOKUP(B17,[15]Sheet1!$A$1:$F$61,3,FALSE)</f>
        <v>2650</v>
      </c>
      <c r="H17">
        <f>VLOOKUP(B17,[16]Sheet1!$A$1:$C$61,3,FALSE)</f>
        <v>5864</v>
      </c>
    </row>
    <row r="18" spans="1:8">
      <c r="A18">
        <v>4021001709</v>
      </c>
      <c r="B18" t="str">
        <f t="shared" si="0"/>
        <v>1400000US04021001709</v>
      </c>
      <c r="C18" t="s">
        <v>4</v>
      </c>
      <c r="D18">
        <v>2013</v>
      </c>
      <c r="E18">
        <f>VLOOKUP(B18,[13]Sheet1!$A$1:$C$61,3,FALSE)</f>
        <v>883</v>
      </c>
      <c r="F18">
        <f>VLOOKUP(B18,[14]Sheet1!$A$1:$F$61,3,FALSE)</f>
        <v>26977</v>
      </c>
      <c r="G18">
        <f>VLOOKUP(B18,[15]Sheet1!$A$1:$F$61,3,FALSE)</f>
        <v>1202</v>
      </c>
      <c r="H18">
        <f>VLOOKUP(B18,[16]Sheet1!$A$1:$C$61,3,FALSE)</f>
        <v>2785</v>
      </c>
    </row>
    <row r="19" spans="1:8">
      <c r="A19">
        <v>4021001710</v>
      </c>
      <c r="B19" t="str">
        <f t="shared" si="0"/>
        <v>1400000US04021001710</v>
      </c>
      <c r="C19" t="s">
        <v>4</v>
      </c>
      <c r="D19">
        <v>2013</v>
      </c>
      <c r="E19">
        <f>VLOOKUP(B19,[13]Sheet1!$A$1:$C$61,3,FALSE)</f>
        <v>1436</v>
      </c>
      <c r="F19">
        <f>VLOOKUP(B19,[14]Sheet1!$A$1:$F$61,3,FALSE)</f>
        <v>23279</v>
      </c>
      <c r="G19">
        <f>VLOOKUP(B19,[15]Sheet1!$A$1:$F$61,3,FALSE)</f>
        <v>1752</v>
      </c>
      <c r="H19">
        <f>VLOOKUP(B19,[16]Sheet1!$A$1:$C$61,3,FALSE)</f>
        <v>4625</v>
      </c>
    </row>
    <row r="20" spans="1:8">
      <c r="A20">
        <v>4021001711</v>
      </c>
      <c r="B20" t="str">
        <f t="shared" si="0"/>
        <v>1400000US04021001711</v>
      </c>
      <c r="C20" t="s">
        <v>4</v>
      </c>
      <c r="D20">
        <v>2013</v>
      </c>
      <c r="E20">
        <f>VLOOKUP(B20,[13]Sheet1!$A$1:$C$61,3,FALSE)</f>
        <v>655</v>
      </c>
      <c r="F20">
        <f>VLOOKUP(B20,[14]Sheet1!$A$1:$F$61,3,FALSE)</f>
        <v>24691</v>
      </c>
      <c r="G20">
        <f>VLOOKUP(B20,[15]Sheet1!$A$1:$F$61,3,FALSE)</f>
        <v>917</v>
      </c>
      <c r="H20">
        <f>VLOOKUP(B20,[16]Sheet1!$A$1:$C$61,3,FALSE)</f>
        <v>2130</v>
      </c>
    </row>
    <row r="21" spans="1:8">
      <c r="A21">
        <v>4021941400</v>
      </c>
      <c r="B21" t="str">
        <f t="shared" si="0"/>
        <v>1400000US04021941400</v>
      </c>
      <c r="C21" t="s">
        <v>4</v>
      </c>
      <c r="D21">
        <v>2013</v>
      </c>
      <c r="E21">
        <f>VLOOKUP(B21,[13]Sheet1!$A$1:$C$61,3,FALSE)</f>
        <v>2596</v>
      </c>
      <c r="F21">
        <f>VLOOKUP(B21,[14]Sheet1!$A$1:$F$61,3,FALSE)</f>
        <v>14051</v>
      </c>
      <c r="G21">
        <f>VLOOKUP(B21,[15]Sheet1!$A$1:$F$61,3,FALSE)</f>
        <v>3284</v>
      </c>
      <c r="H21">
        <f>VLOOKUP(B21,[16]Sheet1!$A$1:$C$61,3,FALSE)</f>
        <v>8045</v>
      </c>
    </row>
    <row r="22" spans="1:8">
      <c r="A22">
        <v>4021000801</v>
      </c>
      <c r="B22" t="str">
        <f t="shared" si="0"/>
        <v>1400000US04021000801</v>
      </c>
      <c r="C22" t="s">
        <v>5</v>
      </c>
      <c r="D22">
        <v>2013</v>
      </c>
      <c r="E22">
        <f>VLOOKUP(B22,[13]Sheet1!$A$1:$C$61,3,FALSE)</f>
        <v>4242</v>
      </c>
      <c r="F22">
        <f>VLOOKUP(B22,[14]Sheet1!$A$1:$F$61,3,FALSE)</f>
        <v>20938</v>
      </c>
      <c r="G22">
        <f>VLOOKUP(B22,[15]Sheet1!$A$1:$F$61,3,FALSE)</f>
        <v>6351</v>
      </c>
      <c r="H22">
        <f>VLOOKUP(B22,[16]Sheet1!$A$1:$C$61,3,FALSE)</f>
        <v>11520</v>
      </c>
    </row>
    <row r="23" spans="1:8">
      <c r="A23">
        <v>4021000803</v>
      </c>
      <c r="B23" t="str">
        <f t="shared" si="0"/>
        <v>1400000US04021000803</v>
      </c>
      <c r="C23" t="s">
        <v>5</v>
      </c>
      <c r="D23">
        <v>2013</v>
      </c>
      <c r="E23">
        <f>VLOOKUP(B23,[13]Sheet1!$A$1:$C$61,3,FALSE)</f>
        <v>391</v>
      </c>
      <c r="F23">
        <f>VLOOKUP(B23,[14]Sheet1!$A$1:$F$61,3,FALSE)</f>
        <v>4715</v>
      </c>
      <c r="G23">
        <f>VLOOKUP(B23,[15]Sheet1!$A$1:$F$61,3,FALSE)</f>
        <v>468</v>
      </c>
      <c r="H23">
        <f>VLOOKUP(B23,[16]Sheet1!$A$1:$C$61,3,FALSE)</f>
        <v>11861</v>
      </c>
    </row>
    <row r="24" spans="1:8">
      <c r="A24">
        <v>4021000901</v>
      </c>
      <c r="B24" t="str">
        <f t="shared" si="0"/>
        <v>1400000US04021000901</v>
      </c>
      <c r="C24" t="s">
        <v>5</v>
      </c>
      <c r="D24">
        <v>2013</v>
      </c>
      <c r="E24">
        <f>VLOOKUP(B24,[13]Sheet1!$A$1:$C$61,3,FALSE)</f>
        <v>447</v>
      </c>
      <c r="F24">
        <f>VLOOKUP(B24,[14]Sheet1!$A$1:$F$61,3,FALSE)</f>
        <v>12088</v>
      </c>
      <c r="G24">
        <f>VLOOKUP(B24,[15]Sheet1!$A$1:$F$61,3,FALSE)</f>
        <v>645</v>
      </c>
      <c r="H24">
        <f>VLOOKUP(B24,[16]Sheet1!$A$1:$C$61,3,FALSE)</f>
        <v>5434</v>
      </c>
    </row>
    <row r="25" spans="1:8">
      <c r="A25">
        <v>4021000902</v>
      </c>
      <c r="B25" t="str">
        <f t="shared" si="0"/>
        <v>1400000US04021000902</v>
      </c>
      <c r="C25" t="s">
        <v>5</v>
      </c>
      <c r="D25">
        <v>2013</v>
      </c>
      <c r="E25">
        <f>VLOOKUP(B25,[13]Sheet1!$A$1:$C$61,3,FALSE)</f>
        <v>1270</v>
      </c>
      <c r="F25">
        <f>VLOOKUP(B25,[14]Sheet1!$A$1:$F$61,3,FALSE)</f>
        <v>17083</v>
      </c>
      <c r="G25">
        <f>VLOOKUP(B25,[15]Sheet1!$A$1:$F$61,3,FALSE)</f>
        <v>1550</v>
      </c>
      <c r="H25">
        <f>VLOOKUP(B25,[16]Sheet1!$A$1:$C$61,3,FALSE)</f>
        <v>3445</v>
      </c>
    </row>
    <row r="26" spans="1:8">
      <c r="A26">
        <v>4021001000</v>
      </c>
      <c r="B26" t="str">
        <f t="shared" si="0"/>
        <v>1400000US04021001000</v>
      </c>
      <c r="C26" t="s">
        <v>5</v>
      </c>
      <c r="D26">
        <v>2013</v>
      </c>
      <c r="E26">
        <f>VLOOKUP(B26,[13]Sheet1!$A$1:$C$61,3,FALSE)</f>
        <v>1586</v>
      </c>
      <c r="F26">
        <f>VLOOKUP(B26,[14]Sheet1!$A$1:$F$61,3,FALSE)</f>
        <v>13849</v>
      </c>
      <c r="G26">
        <f>VLOOKUP(B26,[15]Sheet1!$A$1:$F$61,3,FALSE)</f>
        <v>1948</v>
      </c>
      <c r="H26">
        <f>VLOOKUP(B26,[16]Sheet1!$A$1:$C$61,3,FALSE)</f>
        <v>4687</v>
      </c>
    </row>
    <row r="27" spans="1:8">
      <c r="A27">
        <v>4021001100</v>
      </c>
      <c r="B27" t="str">
        <f t="shared" si="0"/>
        <v>1400000US04021001100</v>
      </c>
      <c r="C27" t="s">
        <v>5</v>
      </c>
      <c r="D27">
        <v>2013</v>
      </c>
      <c r="E27">
        <f>VLOOKUP(B27,[13]Sheet1!$A$1:$C$61,3,FALSE)</f>
        <v>2317</v>
      </c>
      <c r="F27">
        <f>VLOOKUP(B27,[14]Sheet1!$A$1:$F$61,3,FALSE)</f>
        <v>19572</v>
      </c>
      <c r="G27">
        <f>VLOOKUP(B27,[15]Sheet1!$A$1:$F$61,3,FALSE)</f>
        <v>3087</v>
      </c>
      <c r="H27">
        <f>VLOOKUP(B27,[16]Sheet1!$A$1:$C$61,3,FALSE)</f>
        <v>6921</v>
      </c>
    </row>
    <row r="28" spans="1:8">
      <c r="A28">
        <v>4021001200</v>
      </c>
      <c r="B28" t="str">
        <f t="shared" si="0"/>
        <v>1400000US04021001200</v>
      </c>
      <c r="C28" t="s">
        <v>5</v>
      </c>
      <c r="D28">
        <v>2013</v>
      </c>
      <c r="E28">
        <f>VLOOKUP(B28,[13]Sheet1!$A$1:$C$61,3,FALSE)</f>
        <v>1693</v>
      </c>
      <c r="F28">
        <f>VLOOKUP(B28,[14]Sheet1!$A$1:$F$61,3,FALSE)</f>
        <v>19403</v>
      </c>
      <c r="G28">
        <f>VLOOKUP(B28,[15]Sheet1!$A$1:$F$61,3,FALSE)</f>
        <v>2142</v>
      </c>
      <c r="H28">
        <f>VLOOKUP(B28,[16]Sheet1!$A$1:$C$61,3,FALSE)</f>
        <v>5534</v>
      </c>
    </row>
    <row r="29" spans="1:8">
      <c r="A29">
        <v>4021001301</v>
      </c>
      <c r="B29" t="str">
        <f t="shared" si="0"/>
        <v>1400000US04021001301</v>
      </c>
      <c r="C29" t="s">
        <v>5</v>
      </c>
      <c r="D29">
        <v>2013</v>
      </c>
      <c r="E29">
        <f>VLOOKUP(B29,[13]Sheet1!$A$1:$C$61,3,FALSE)</f>
        <v>2654</v>
      </c>
      <c r="F29">
        <f>VLOOKUP(B29,[14]Sheet1!$A$1:$F$61,3,FALSE)</f>
        <v>22013</v>
      </c>
      <c r="G29">
        <f>VLOOKUP(B29,[15]Sheet1!$A$1:$F$61,3,FALSE)</f>
        <v>3377</v>
      </c>
      <c r="H29">
        <f>VLOOKUP(B29,[16]Sheet1!$A$1:$C$61,3,FALSE)</f>
        <v>7219</v>
      </c>
    </row>
    <row r="30" spans="1:8">
      <c r="A30">
        <v>4021001303</v>
      </c>
      <c r="B30" t="str">
        <f t="shared" si="0"/>
        <v>1400000US04021001303</v>
      </c>
      <c r="C30" t="s">
        <v>5</v>
      </c>
      <c r="D30">
        <v>2013</v>
      </c>
      <c r="E30">
        <f>VLOOKUP(B30,[13]Sheet1!$A$1:$C$61,3,FALSE)</f>
        <v>454</v>
      </c>
      <c r="F30">
        <f>VLOOKUP(B30,[14]Sheet1!$A$1:$F$61,3,FALSE)</f>
        <v>27531</v>
      </c>
      <c r="G30">
        <f>VLOOKUP(B30,[15]Sheet1!$A$1:$F$61,3,FALSE)</f>
        <v>566</v>
      </c>
      <c r="H30">
        <f>VLOOKUP(B30,[16]Sheet1!$A$1:$C$61,3,FALSE)</f>
        <v>1141</v>
      </c>
    </row>
    <row r="31" spans="1:8">
      <c r="A31">
        <v>4021001304</v>
      </c>
      <c r="B31" t="str">
        <f t="shared" si="0"/>
        <v>1400000US04021001304</v>
      </c>
      <c r="C31" t="s">
        <v>5</v>
      </c>
      <c r="D31">
        <v>2013</v>
      </c>
      <c r="E31">
        <f>VLOOKUP(B31,[13]Sheet1!$A$1:$C$61,3,FALSE)</f>
        <v>2639</v>
      </c>
      <c r="F31">
        <f>VLOOKUP(B31,[14]Sheet1!$A$1:$F$61,3,FALSE)</f>
        <v>26137</v>
      </c>
      <c r="G31">
        <f>VLOOKUP(B31,[15]Sheet1!$A$1:$F$61,3,FALSE)</f>
        <v>3199</v>
      </c>
      <c r="H31">
        <f>VLOOKUP(B31,[16]Sheet1!$A$1:$C$61,3,FALSE)</f>
        <v>8100</v>
      </c>
    </row>
    <row r="32" spans="1:8">
      <c r="A32">
        <v>4021001305</v>
      </c>
      <c r="B32" t="str">
        <f t="shared" si="0"/>
        <v>1400000US04021001305</v>
      </c>
      <c r="C32" t="s">
        <v>5</v>
      </c>
      <c r="D32">
        <v>2013</v>
      </c>
      <c r="E32">
        <f>VLOOKUP(B32,[13]Sheet1!$A$1:$C$61,3,FALSE)</f>
        <v>2015</v>
      </c>
      <c r="F32">
        <f>VLOOKUP(B32,[14]Sheet1!$A$1:$F$61,3,FALSE)</f>
        <v>21388</v>
      </c>
      <c r="G32">
        <f>VLOOKUP(B32,[15]Sheet1!$A$1:$F$61,3,FALSE)</f>
        <v>2392</v>
      </c>
      <c r="H32">
        <f>VLOOKUP(B32,[16]Sheet1!$A$1:$C$61,3,FALSE)</f>
        <v>6294</v>
      </c>
    </row>
    <row r="33" spans="1:8">
      <c r="A33">
        <v>4021001306</v>
      </c>
      <c r="B33" t="str">
        <f t="shared" si="0"/>
        <v>1400000US04021001306</v>
      </c>
      <c r="C33" t="s">
        <v>5</v>
      </c>
      <c r="D33">
        <v>2013</v>
      </c>
      <c r="E33">
        <f>VLOOKUP(B33,[13]Sheet1!$A$1:$C$61,3,FALSE)</f>
        <v>1696</v>
      </c>
      <c r="F33">
        <f>VLOOKUP(B33,[14]Sheet1!$A$1:$F$61,3,FALSE)</f>
        <v>19978</v>
      </c>
      <c r="G33">
        <f>VLOOKUP(B33,[15]Sheet1!$A$1:$F$61,3,FALSE)</f>
        <v>2071</v>
      </c>
      <c r="H33">
        <f>VLOOKUP(B33,[16]Sheet1!$A$1:$C$61,3,FALSE)</f>
        <v>4501</v>
      </c>
    </row>
    <row r="34" spans="1:8">
      <c r="A34">
        <v>4021001403</v>
      </c>
      <c r="B34" t="str">
        <f t="shared" si="0"/>
        <v>1400000US04021001403</v>
      </c>
      <c r="C34" t="s">
        <v>5</v>
      </c>
      <c r="D34">
        <v>2013</v>
      </c>
      <c r="E34">
        <f>VLOOKUP(B34,[13]Sheet1!$A$1:$C$61,3,FALSE)</f>
        <v>1586</v>
      </c>
      <c r="F34">
        <f>VLOOKUP(B34,[14]Sheet1!$A$1:$F$61,3,FALSE)</f>
        <v>27988</v>
      </c>
      <c r="G34">
        <f>VLOOKUP(B34,[15]Sheet1!$A$1:$F$61,3,FALSE)</f>
        <v>1960</v>
      </c>
      <c r="H34">
        <f>VLOOKUP(B34,[16]Sheet1!$A$1:$C$61,3,FALSE)</f>
        <v>3907</v>
      </c>
    </row>
    <row r="35" spans="1:8">
      <c r="A35">
        <v>4021001404</v>
      </c>
      <c r="B35" t="str">
        <f t="shared" si="0"/>
        <v>1400000US04021001404</v>
      </c>
      <c r="C35" t="s">
        <v>5</v>
      </c>
      <c r="D35">
        <v>2013</v>
      </c>
      <c r="E35">
        <f>VLOOKUP(B35,[13]Sheet1!$A$1:$C$61,3,FALSE)</f>
        <v>1157</v>
      </c>
      <c r="F35">
        <f>VLOOKUP(B35,[14]Sheet1!$A$1:$F$61,3,FALSE)</f>
        <v>23851</v>
      </c>
      <c r="G35">
        <f>VLOOKUP(B35,[15]Sheet1!$A$1:$F$61,3,FALSE)</f>
        <v>1500</v>
      </c>
      <c r="H35">
        <f>VLOOKUP(B35,[16]Sheet1!$A$1:$C$61,3,FALSE)</f>
        <v>3779</v>
      </c>
    </row>
    <row r="36" spans="1:8">
      <c r="A36">
        <v>4021001405</v>
      </c>
      <c r="B36" t="str">
        <f t="shared" si="0"/>
        <v>1400000US04021001405</v>
      </c>
      <c r="C36" t="s">
        <v>5</v>
      </c>
      <c r="D36">
        <v>2013</v>
      </c>
      <c r="E36">
        <f>VLOOKUP(B36,[13]Sheet1!$A$1:$C$61,3,FALSE)</f>
        <v>1789</v>
      </c>
      <c r="F36">
        <f>VLOOKUP(B36,[14]Sheet1!$A$1:$F$61,3,FALSE)</f>
        <v>21674</v>
      </c>
      <c r="G36">
        <f>VLOOKUP(B36,[15]Sheet1!$A$1:$F$61,3,FALSE)</f>
        <v>2450</v>
      </c>
      <c r="H36">
        <f>VLOOKUP(B36,[16]Sheet1!$A$1:$C$61,3,FALSE)</f>
        <v>4232</v>
      </c>
    </row>
    <row r="37" spans="1:8">
      <c r="A37">
        <v>4021001406</v>
      </c>
      <c r="B37" t="str">
        <f t="shared" si="0"/>
        <v>1400000US04021001406</v>
      </c>
      <c r="C37" t="s">
        <v>5</v>
      </c>
      <c r="D37">
        <v>2013</v>
      </c>
      <c r="E37">
        <f>VLOOKUP(B37,[13]Sheet1!$A$1:$C$61,3,FALSE)</f>
        <v>1544</v>
      </c>
      <c r="F37">
        <f>VLOOKUP(B37,[14]Sheet1!$A$1:$F$61,3,FALSE)</f>
        <v>12554</v>
      </c>
      <c r="G37">
        <f>VLOOKUP(B37,[15]Sheet1!$A$1:$F$61,3,FALSE)</f>
        <v>1898</v>
      </c>
      <c r="H37">
        <f>VLOOKUP(B37,[16]Sheet1!$A$1:$C$61,3,FALSE)</f>
        <v>4981</v>
      </c>
    </row>
    <row r="38" spans="1:8">
      <c r="A38">
        <v>4021001407</v>
      </c>
      <c r="B38" t="str">
        <f t="shared" si="0"/>
        <v>1400000US04021001407</v>
      </c>
      <c r="C38" t="s">
        <v>5</v>
      </c>
      <c r="D38">
        <v>2013</v>
      </c>
      <c r="E38">
        <f>VLOOKUP(B38,[13]Sheet1!$A$1:$C$61,3,FALSE)</f>
        <v>779</v>
      </c>
      <c r="F38">
        <f>VLOOKUP(B38,[14]Sheet1!$A$1:$F$61,3,FALSE)</f>
        <v>19994</v>
      </c>
      <c r="G38">
        <f>VLOOKUP(B38,[15]Sheet1!$A$1:$F$61,3,FALSE)</f>
        <v>1021</v>
      </c>
      <c r="H38">
        <f>VLOOKUP(B38,[16]Sheet1!$A$1:$C$61,3,FALSE)</f>
        <v>1928</v>
      </c>
    </row>
    <row r="39" spans="1:8">
      <c r="A39">
        <v>4021001408</v>
      </c>
      <c r="B39" t="str">
        <f t="shared" si="0"/>
        <v>1400000US04021001408</v>
      </c>
      <c r="C39" t="s">
        <v>5</v>
      </c>
      <c r="D39">
        <v>2013</v>
      </c>
      <c r="E39">
        <f>VLOOKUP(B39,[13]Sheet1!$A$1:$C$61,3,FALSE)</f>
        <v>795</v>
      </c>
      <c r="F39">
        <f>VLOOKUP(B39,[14]Sheet1!$A$1:$F$61,3,FALSE)</f>
        <v>33214</v>
      </c>
      <c r="G39">
        <f>VLOOKUP(B39,[15]Sheet1!$A$1:$F$61,3,FALSE)</f>
        <v>1289</v>
      </c>
      <c r="H39">
        <f>VLOOKUP(B39,[16]Sheet1!$A$1:$C$61,3,FALSE)</f>
        <v>1759</v>
      </c>
    </row>
    <row r="40" spans="1:8">
      <c r="A40">
        <v>4021001500</v>
      </c>
      <c r="B40" t="str">
        <f t="shared" si="0"/>
        <v>1400000US04021001500</v>
      </c>
      <c r="C40" t="s">
        <v>5</v>
      </c>
      <c r="D40">
        <v>2013</v>
      </c>
      <c r="E40">
        <f>VLOOKUP(B40,[13]Sheet1!$A$1:$C$61,3,FALSE)</f>
        <v>1334</v>
      </c>
      <c r="F40">
        <f>VLOOKUP(B40,[14]Sheet1!$A$1:$F$61,3,FALSE)</f>
        <v>11157</v>
      </c>
      <c r="G40">
        <f>VLOOKUP(B40,[15]Sheet1!$A$1:$F$61,3,FALSE)</f>
        <v>1622</v>
      </c>
      <c r="H40">
        <f>VLOOKUP(B40,[16]Sheet1!$A$1:$C$61,3,FALSE)</f>
        <v>4308</v>
      </c>
    </row>
    <row r="41" spans="1:8">
      <c r="A41">
        <v>4021001900</v>
      </c>
      <c r="B41" t="str">
        <f t="shared" si="0"/>
        <v>1400000US04021001900</v>
      </c>
      <c r="C41" t="s">
        <v>5</v>
      </c>
      <c r="D41">
        <v>2013</v>
      </c>
      <c r="E41">
        <f>VLOOKUP(B41,[13]Sheet1!$A$1:$C$61,3,FALSE)</f>
        <v>868</v>
      </c>
      <c r="F41">
        <f>VLOOKUP(B41,[14]Sheet1!$A$1:$F$61,3,FALSE)</f>
        <v>13434</v>
      </c>
      <c r="G41">
        <f>VLOOKUP(B41,[15]Sheet1!$A$1:$F$61,3,FALSE)</f>
        <v>1198</v>
      </c>
      <c r="H41">
        <f>VLOOKUP(B41,[16]Sheet1!$A$1:$C$61,3,FALSE)</f>
        <v>3041</v>
      </c>
    </row>
    <row r="42" spans="1:8">
      <c r="A42">
        <v>4021002001</v>
      </c>
      <c r="B42" t="str">
        <f t="shared" si="0"/>
        <v>1400000US04021002001</v>
      </c>
      <c r="C42" t="s">
        <v>5</v>
      </c>
      <c r="D42">
        <v>2013</v>
      </c>
      <c r="E42">
        <f>VLOOKUP(B42,[13]Sheet1!$A$1:$C$61,3,FALSE)</f>
        <v>1334</v>
      </c>
      <c r="F42">
        <f>VLOOKUP(B42,[14]Sheet1!$A$1:$F$61,3,FALSE)</f>
        <v>18156</v>
      </c>
      <c r="G42">
        <f>VLOOKUP(B42,[15]Sheet1!$A$1:$F$61,3,FALSE)</f>
        <v>1700</v>
      </c>
      <c r="H42">
        <f>VLOOKUP(B42,[16]Sheet1!$A$1:$C$61,3,FALSE)</f>
        <v>3607</v>
      </c>
    </row>
    <row r="43" spans="1:8">
      <c r="A43">
        <v>4021002002</v>
      </c>
      <c r="B43" t="str">
        <f t="shared" si="0"/>
        <v>1400000US04021002002</v>
      </c>
      <c r="C43" t="s">
        <v>5</v>
      </c>
      <c r="D43">
        <v>2013</v>
      </c>
      <c r="E43">
        <f>VLOOKUP(B43,[13]Sheet1!$A$1:$C$61,3,FALSE)</f>
        <v>180</v>
      </c>
      <c r="F43">
        <f>VLOOKUP(B43,[14]Sheet1!$A$1:$F$61,3,FALSE)</f>
        <v>3721</v>
      </c>
      <c r="G43">
        <f>VLOOKUP(B43,[15]Sheet1!$A$1:$F$61,3,FALSE)</f>
        <v>208</v>
      </c>
      <c r="H43">
        <f>VLOOKUP(B43,[16]Sheet1!$A$1:$C$61,3,FALSE)</f>
        <v>6773</v>
      </c>
    </row>
    <row r="44" spans="1:8">
      <c r="A44">
        <v>4021002003</v>
      </c>
      <c r="B44" t="str">
        <f t="shared" si="0"/>
        <v>1400000US04021002003</v>
      </c>
      <c r="C44" t="s">
        <v>5</v>
      </c>
      <c r="D44">
        <v>2013</v>
      </c>
      <c r="E44">
        <f>VLOOKUP(B44,[13]Sheet1!$A$1:$C$61,3,FALSE)</f>
        <v>1349</v>
      </c>
      <c r="F44">
        <f>VLOOKUP(B44,[14]Sheet1!$A$1:$F$61,3,FALSE)</f>
        <v>10343</v>
      </c>
      <c r="G44">
        <f>VLOOKUP(B44,[15]Sheet1!$A$1:$F$61,3,FALSE)</f>
        <v>1629</v>
      </c>
      <c r="H44">
        <f>VLOOKUP(B44,[16]Sheet1!$A$1:$C$61,3,FALSE)</f>
        <v>4661</v>
      </c>
    </row>
    <row r="45" spans="1:8">
      <c r="A45">
        <v>4021002103</v>
      </c>
      <c r="B45" t="str">
        <f t="shared" si="0"/>
        <v>1400000US04021002103</v>
      </c>
      <c r="C45" t="s">
        <v>5</v>
      </c>
      <c r="D45">
        <v>2013</v>
      </c>
      <c r="E45">
        <f>VLOOKUP(B45,[13]Sheet1!$A$1:$C$61,3,FALSE)</f>
        <v>1281</v>
      </c>
      <c r="F45">
        <f>VLOOKUP(B45,[14]Sheet1!$A$1:$F$61,3,FALSE)</f>
        <v>20467</v>
      </c>
      <c r="G45">
        <f>VLOOKUP(B45,[15]Sheet1!$A$1:$F$61,3,FALSE)</f>
        <v>1843</v>
      </c>
      <c r="H45">
        <f>VLOOKUP(B45,[16]Sheet1!$A$1:$C$61,3,FALSE)</f>
        <v>3397</v>
      </c>
    </row>
    <row r="46" spans="1:8">
      <c r="A46">
        <v>4021002102</v>
      </c>
      <c r="B46" t="str">
        <f t="shared" si="0"/>
        <v>1400000US04021002102</v>
      </c>
      <c r="C46" t="s">
        <v>5</v>
      </c>
      <c r="D46">
        <v>2013</v>
      </c>
      <c r="E46">
        <f>VLOOKUP(B46,[13]Sheet1!$A$1:$C$61,3,FALSE)</f>
        <v>408</v>
      </c>
      <c r="F46">
        <f>VLOOKUP(B46,[14]Sheet1!$A$1:$F$61,3,FALSE)</f>
        <v>19751</v>
      </c>
      <c r="G46">
        <f>VLOOKUP(B46,[15]Sheet1!$A$1:$F$61,3,FALSE)</f>
        <v>532</v>
      </c>
      <c r="H46">
        <f>VLOOKUP(B46,[16]Sheet1!$A$1:$C$61,3,FALSE)</f>
        <v>1142</v>
      </c>
    </row>
    <row r="47" spans="1:8">
      <c r="A47">
        <v>4019004313</v>
      </c>
      <c r="B47" t="str">
        <f t="shared" si="0"/>
        <v>1400000US04019004313</v>
      </c>
      <c r="C47" t="s">
        <v>6</v>
      </c>
      <c r="D47">
        <v>2013</v>
      </c>
      <c r="E47">
        <f>VLOOKUP(B47,[13]Sheet1!$A$1:$C$61,3,FALSE)</f>
        <v>1502</v>
      </c>
      <c r="F47">
        <f>VLOOKUP(B47,[14]Sheet1!$A$1:$F$61,3,FALSE)</f>
        <v>16458</v>
      </c>
      <c r="G47">
        <f>VLOOKUP(B47,[15]Sheet1!$A$1:$F$61,3,FALSE)</f>
        <v>2049</v>
      </c>
      <c r="H47">
        <f>VLOOKUP(B47,[16]Sheet1!$A$1:$C$61,3,FALSE)</f>
        <v>4487</v>
      </c>
    </row>
    <row r="48" spans="1:8">
      <c r="A48">
        <v>4019004316</v>
      </c>
      <c r="B48" t="str">
        <f t="shared" si="0"/>
        <v>1400000US04019004316</v>
      </c>
      <c r="C48" t="s">
        <v>6</v>
      </c>
      <c r="D48">
        <v>2013</v>
      </c>
      <c r="E48">
        <f>VLOOKUP(B48,[13]Sheet1!$A$1:$C$61,3,FALSE)</f>
        <v>1288</v>
      </c>
      <c r="F48">
        <f>VLOOKUP(B48,[14]Sheet1!$A$1:$F$61,3,FALSE)</f>
        <v>21778</v>
      </c>
      <c r="G48">
        <f>VLOOKUP(B48,[15]Sheet1!$A$1:$F$61,3,FALSE)</f>
        <v>1725</v>
      </c>
      <c r="H48">
        <f>VLOOKUP(B48,[16]Sheet1!$A$1:$C$61,3,FALSE)</f>
        <v>3467</v>
      </c>
    </row>
    <row r="49" spans="1:8">
      <c r="A49">
        <v>4019004320</v>
      </c>
      <c r="B49" t="str">
        <f t="shared" si="0"/>
        <v>1400000US04019004320</v>
      </c>
      <c r="C49" t="s">
        <v>6</v>
      </c>
      <c r="D49">
        <v>2013</v>
      </c>
      <c r="E49">
        <f>VLOOKUP(B49,[13]Sheet1!$A$1:$C$61,3,FALSE)</f>
        <v>847</v>
      </c>
      <c r="F49">
        <f>VLOOKUP(B49,[14]Sheet1!$A$1:$F$61,3,FALSE)</f>
        <v>11310</v>
      </c>
      <c r="G49">
        <f>VLOOKUP(B49,[15]Sheet1!$A$1:$F$61,3,FALSE)</f>
        <v>1079</v>
      </c>
      <c r="H49">
        <f>VLOOKUP(B49,[16]Sheet1!$A$1:$C$61,3,FALSE)</f>
        <v>2909</v>
      </c>
    </row>
    <row r="50" spans="1:8">
      <c r="A50">
        <v>4019004333</v>
      </c>
      <c r="B50" t="str">
        <f t="shared" si="0"/>
        <v>1400000US04019004333</v>
      </c>
      <c r="C50" t="s">
        <v>6</v>
      </c>
      <c r="D50">
        <v>2013</v>
      </c>
      <c r="E50">
        <f>VLOOKUP(B50,[13]Sheet1!$A$1:$C$61,3,FALSE)</f>
        <v>1277</v>
      </c>
      <c r="F50">
        <f>VLOOKUP(B50,[14]Sheet1!$A$1:$F$61,3,FALSE)</f>
        <v>21285</v>
      </c>
      <c r="G50">
        <f>VLOOKUP(B50,[15]Sheet1!$A$1:$F$61,3,FALSE)</f>
        <v>1318</v>
      </c>
      <c r="H50">
        <f>VLOOKUP(B50,[16]Sheet1!$A$1:$C$61,3,FALSE)</f>
        <v>3995</v>
      </c>
    </row>
    <row r="51" spans="1:8">
      <c r="A51">
        <v>4019004334</v>
      </c>
      <c r="B51" t="str">
        <f t="shared" si="0"/>
        <v>1400000US04019004334</v>
      </c>
      <c r="C51" t="s">
        <v>6</v>
      </c>
      <c r="D51">
        <v>2013</v>
      </c>
      <c r="E51">
        <f>VLOOKUP(B51,[13]Sheet1!$A$1:$C$61,3,FALSE)</f>
        <v>2483</v>
      </c>
      <c r="F51">
        <f>VLOOKUP(B51,[14]Sheet1!$A$1:$F$61,3,FALSE)</f>
        <v>18328</v>
      </c>
      <c r="G51">
        <f>VLOOKUP(B51,[15]Sheet1!$A$1:$F$61,3,FALSE)</f>
        <v>2849</v>
      </c>
      <c r="H51">
        <f>VLOOKUP(B51,[16]Sheet1!$A$1:$C$61,3,FALSE)</f>
        <v>8239</v>
      </c>
    </row>
    <row r="52" spans="1:8">
      <c r="A52">
        <v>4019004404</v>
      </c>
      <c r="B52" t="str">
        <f t="shared" si="0"/>
        <v>1400000US04019004404</v>
      </c>
      <c r="C52" t="s">
        <v>6</v>
      </c>
      <c r="D52">
        <v>2013</v>
      </c>
      <c r="E52">
        <f>VLOOKUP(B52,[13]Sheet1!$A$1:$C$61,3,FALSE)</f>
        <v>1781</v>
      </c>
      <c r="F52">
        <f>VLOOKUP(B52,[14]Sheet1!$A$1:$F$61,3,FALSE)</f>
        <v>28580</v>
      </c>
      <c r="G52">
        <f>VLOOKUP(B52,[15]Sheet1!$A$1:$F$61,3,FALSE)</f>
        <v>2588</v>
      </c>
      <c r="H52">
        <f>VLOOKUP(B52,[16]Sheet1!$A$1:$C$61,3,FALSE)</f>
        <v>3249</v>
      </c>
    </row>
    <row r="53" spans="1:8">
      <c r="A53">
        <v>4019004419</v>
      </c>
      <c r="B53" t="str">
        <f t="shared" si="0"/>
        <v>1400000US04019004419</v>
      </c>
      <c r="C53" t="s">
        <v>6</v>
      </c>
      <c r="D53">
        <v>2013</v>
      </c>
      <c r="E53">
        <f>VLOOKUP(B53,[13]Sheet1!$A$1:$C$61,3,FALSE)</f>
        <v>2051</v>
      </c>
      <c r="F53">
        <f>VLOOKUP(B53,[14]Sheet1!$A$1:$F$61,3,FALSE)</f>
        <v>22617</v>
      </c>
      <c r="G53">
        <f>VLOOKUP(B53,[15]Sheet1!$A$1:$F$61,3,FALSE)</f>
        <v>2513</v>
      </c>
      <c r="H53">
        <f>VLOOKUP(B53,[16]Sheet1!$A$1:$C$61,3,FALSE)</f>
        <v>5400</v>
      </c>
    </row>
    <row r="54" spans="1:8">
      <c r="A54">
        <v>4019004421</v>
      </c>
      <c r="B54" t="str">
        <f t="shared" si="0"/>
        <v>1400000US04019004421</v>
      </c>
      <c r="C54" t="s">
        <v>6</v>
      </c>
      <c r="D54">
        <v>2013</v>
      </c>
      <c r="E54">
        <f>VLOOKUP(B54,[13]Sheet1!$A$1:$C$61,3,FALSE)</f>
        <v>2600</v>
      </c>
      <c r="F54">
        <f>VLOOKUP(B54,[14]Sheet1!$A$1:$F$61,3,FALSE)</f>
        <v>22739</v>
      </c>
      <c r="G54">
        <f>VLOOKUP(B54,[15]Sheet1!$A$1:$F$61,3,FALSE)</f>
        <v>2756</v>
      </c>
      <c r="H54">
        <f>VLOOKUP(B54,[16]Sheet1!$A$1:$C$61,3,FALSE)</f>
        <v>7988</v>
      </c>
    </row>
    <row r="55" spans="1:8">
      <c r="A55">
        <v>4019004423</v>
      </c>
      <c r="B55" t="str">
        <f t="shared" si="0"/>
        <v>1400000US04019004423</v>
      </c>
      <c r="C55" t="s">
        <v>6</v>
      </c>
      <c r="D55">
        <v>2013</v>
      </c>
      <c r="E55">
        <f>VLOOKUP(B55,[13]Sheet1!$A$1:$C$61,3,FALSE)</f>
        <v>1633</v>
      </c>
      <c r="F55">
        <f>VLOOKUP(B55,[14]Sheet1!$A$1:$F$61,3,FALSE)</f>
        <v>25695</v>
      </c>
      <c r="G55">
        <f>VLOOKUP(B55,[15]Sheet1!$A$1:$F$61,3,FALSE)</f>
        <v>1922</v>
      </c>
      <c r="H55">
        <f>VLOOKUP(B55,[16]Sheet1!$A$1:$C$61,3,FALSE)</f>
        <v>4018</v>
      </c>
    </row>
    <row r="56" spans="1:8">
      <c r="A56">
        <v>4019004424</v>
      </c>
      <c r="B56" t="str">
        <f t="shared" si="0"/>
        <v>1400000US04019004424</v>
      </c>
      <c r="C56" t="s">
        <v>6</v>
      </c>
      <c r="D56">
        <v>2013</v>
      </c>
      <c r="E56">
        <f>VLOOKUP(B56,[13]Sheet1!$A$1:$C$61,3,FALSE)</f>
        <v>1295</v>
      </c>
      <c r="F56">
        <f>VLOOKUP(B56,[14]Sheet1!$A$1:$F$61,3,FALSE)</f>
        <v>20173</v>
      </c>
      <c r="G56">
        <f>VLOOKUP(B56,[15]Sheet1!$A$1:$F$61,3,FALSE)</f>
        <v>1576</v>
      </c>
      <c r="H56">
        <f>VLOOKUP(B56,[16]Sheet1!$A$1:$C$61,3,FALSE)</f>
        <v>3502</v>
      </c>
    </row>
    <row r="57" spans="1:8">
      <c r="A57">
        <v>4019004425</v>
      </c>
      <c r="B57" t="str">
        <f t="shared" si="0"/>
        <v>1400000US04019004425</v>
      </c>
      <c r="C57" t="s">
        <v>6</v>
      </c>
      <c r="D57">
        <v>2013</v>
      </c>
      <c r="E57">
        <f>VLOOKUP(B57,[13]Sheet1!$A$1:$C$61,3,FALSE)</f>
        <v>2155</v>
      </c>
      <c r="F57">
        <f>VLOOKUP(B57,[14]Sheet1!$A$1:$F$61,3,FALSE)</f>
        <v>27890</v>
      </c>
      <c r="G57">
        <f>VLOOKUP(B57,[15]Sheet1!$A$1:$F$61,3,FALSE)</f>
        <v>2741</v>
      </c>
      <c r="H57">
        <f>VLOOKUP(B57,[16]Sheet1!$A$1:$C$61,3,FALSE)</f>
        <v>5675</v>
      </c>
    </row>
    <row r="58" spans="1:8">
      <c r="A58">
        <v>4019004430</v>
      </c>
      <c r="B58" t="str">
        <f t="shared" si="0"/>
        <v>1400000US04019004430</v>
      </c>
      <c r="C58" t="s">
        <v>6</v>
      </c>
      <c r="D58">
        <v>2013</v>
      </c>
      <c r="E58">
        <f>VLOOKUP(B58,[13]Sheet1!$A$1:$C$61,3,FALSE)</f>
        <v>738</v>
      </c>
      <c r="F58">
        <f>VLOOKUP(B58,[14]Sheet1!$A$1:$F$61,3,FALSE)</f>
        <v>16943</v>
      </c>
      <c r="G58">
        <f>VLOOKUP(B58,[15]Sheet1!$A$1:$F$61,3,FALSE)</f>
        <v>830</v>
      </c>
      <c r="H58">
        <f>VLOOKUP(B58,[16]Sheet1!$A$1:$C$61,3,FALSE)</f>
        <v>2989</v>
      </c>
    </row>
    <row r="59" spans="1:8">
      <c r="A59">
        <v>4019004431</v>
      </c>
      <c r="B59" t="str">
        <f t="shared" si="0"/>
        <v>1400000US04019004431</v>
      </c>
      <c r="C59" t="s">
        <v>6</v>
      </c>
      <c r="D59">
        <v>2013</v>
      </c>
      <c r="E59">
        <f>VLOOKUP(B59,[13]Sheet1!$A$1:$C$61,3,FALSE)</f>
        <v>1091</v>
      </c>
      <c r="F59">
        <f>VLOOKUP(B59,[14]Sheet1!$A$1:$F$61,3,FALSE)</f>
        <v>22546</v>
      </c>
      <c r="G59">
        <f>VLOOKUP(B59,[15]Sheet1!$A$1:$F$61,3,FALSE)</f>
        <v>1241</v>
      </c>
      <c r="H59">
        <f>VLOOKUP(B59,[16]Sheet1!$A$1:$C$61,3,FALSE)</f>
        <v>3734</v>
      </c>
    </row>
    <row r="60" spans="1:8">
      <c r="A60">
        <v>4019941000</v>
      </c>
      <c r="B60" t="str">
        <f t="shared" si="0"/>
        <v>1400000US04019941000</v>
      </c>
      <c r="C60" t="s">
        <v>6</v>
      </c>
      <c r="D60">
        <v>2013</v>
      </c>
      <c r="E60">
        <f>VLOOKUP(B60,[13]Sheet1!$A$1:$C$61,3,FALSE)</f>
        <v>860</v>
      </c>
      <c r="F60">
        <f>VLOOKUP(B60,[14]Sheet1!$A$1:$F$61,3,FALSE)</f>
        <v>9303</v>
      </c>
      <c r="G60">
        <f>VLOOKUP(B60,[15]Sheet1!$A$1:$F$61,3,FALSE)</f>
        <v>909</v>
      </c>
      <c r="H60">
        <f>VLOOKUP(B60,[16]Sheet1!$A$1:$C$61,3,FALSE)</f>
        <v>4043</v>
      </c>
    </row>
    <row r="61" spans="1:8">
      <c r="A61">
        <v>4021000802</v>
      </c>
      <c r="B61" t="str">
        <f t="shared" si="0"/>
        <v>1400000US04021000802</v>
      </c>
      <c r="C61" t="s">
        <v>6</v>
      </c>
      <c r="D61">
        <v>2013</v>
      </c>
      <c r="E61">
        <f>VLOOKUP(B61,[13]Sheet1!$A$1:$C$61,3,FALSE)</f>
        <v>1453</v>
      </c>
      <c r="F61">
        <f>VLOOKUP(B61,[14]Sheet1!$A$1:$F$61,3,FALSE)</f>
        <v>24535</v>
      </c>
      <c r="G61">
        <f>VLOOKUP(B61,[15]Sheet1!$A$1:$F$61,3,FALSE)</f>
        <v>1977</v>
      </c>
      <c r="H61">
        <f>VLOOKUP(B61,[16]Sheet1!$A$1:$C$61,3,FALSE)</f>
        <v>4469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8AA98-3070-4929-99F1-3B270F091FC6}">
  <dimension ref="A1:H61"/>
  <sheetViews>
    <sheetView workbookViewId="0">
      <selection activeCell="H2" sqref="H2:H61"/>
    </sheetView>
  </sheetViews>
  <sheetFormatPr defaultRowHeight="14.25"/>
  <cols>
    <col min="1" max="1" width="11" bestFit="1" customWidth="1"/>
    <col min="2" max="2" width="21.875" bestFit="1" customWidth="1"/>
    <col min="3" max="3" width="17.625" bestFit="1" customWidth="1"/>
    <col min="5" max="5" width="16.875" bestFit="1" customWidth="1"/>
    <col min="6" max="6" width="21.375" bestFit="1" customWidth="1"/>
    <col min="7" max="7" width="13.75" bestFit="1" customWidth="1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4013723304</v>
      </c>
      <c r="B2" t="str">
        <f>CONCATENATE("1400000US0",A2)</f>
        <v>1400000US04013723304</v>
      </c>
      <c r="C2" t="s">
        <v>3</v>
      </c>
      <c r="D2">
        <v>2014</v>
      </c>
      <c r="E2">
        <f>VLOOKUP(B2,[17]Sheet1!$A$1:$C$61,3,FALSE)</f>
        <v>1387</v>
      </c>
      <c r="F2">
        <f>VLOOKUP(B2,[18]Sheet1!$A$1:$F$61,3,FALSE)</f>
        <v>21684</v>
      </c>
      <c r="G2">
        <f>VLOOKUP(B2,[19]Sheet1!$A$1:$F$61,3,FALSE)</f>
        <v>1635</v>
      </c>
      <c r="H2">
        <f>VLOOKUP(B2,[20]Sheet1!$A$1:$C$61,3,FALSE)</f>
        <v>4073</v>
      </c>
    </row>
    <row r="3" spans="1:8">
      <c r="A3">
        <v>4013116725</v>
      </c>
      <c r="B3" t="str">
        <f t="shared" ref="B3:B61" si="0">CONCATENATE("1400000US0",A3)</f>
        <v>1400000US04013116725</v>
      </c>
      <c r="C3" t="s">
        <v>4</v>
      </c>
      <c r="D3">
        <v>2014</v>
      </c>
      <c r="E3">
        <f>VLOOKUP(B3,[17]Sheet1!$A$1:$C$61,3,FALSE)</f>
        <v>2203</v>
      </c>
      <c r="F3">
        <f>VLOOKUP(B3,[18]Sheet1!$A$1:$F$61,3,FALSE)</f>
        <v>47285</v>
      </c>
      <c r="G3">
        <f>VLOOKUP(B3,[19]Sheet1!$A$1:$F$61,3,FALSE)</f>
        <v>2310</v>
      </c>
      <c r="H3">
        <f>VLOOKUP(B3,[20]Sheet1!$A$1:$C$61,3,FALSE)</f>
        <v>4914</v>
      </c>
    </row>
    <row r="4" spans="1:8">
      <c r="A4">
        <v>4013116727</v>
      </c>
      <c r="B4" t="str">
        <f t="shared" si="0"/>
        <v>1400000US04013116727</v>
      </c>
      <c r="C4" t="s">
        <v>4</v>
      </c>
      <c r="D4">
        <v>2014</v>
      </c>
      <c r="E4">
        <f>VLOOKUP(B4,[17]Sheet1!$A$1:$C$61,3,FALSE)</f>
        <v>1329</v>
      </c>
      <c r="F4">
        <f>VLOOKUP(B4,[18]Sheet1!$A$1:$F$61,3,FALSE)</f>
        <v>50382</v>
      </c>
      <c r="G4">
        <f>VLOOKUP(B4,[19]Sheet1!$A$1:$F$61,3,FALSE)</f>
        <v>1548</v>
      </c>
      <c r="H4">
        <f>VLOOKUP(B4,[20]Sheet1!$A$1:$C$61,3,FALSE)</f>
        <v>3766</v>
      </c>
    </row>
    <row r="5" spans="1:8">
      <c r="A5">
        <v>4013116728</v>
      </c>
      <c r="B5" t="str">
        <f t="shared" si="0"/>
        <v>1400000US04013116728</v>
      </c>
      <c r="C5" t="s">
        <v>4</v>
      </c>
      <c r="D5">
        <v>2014</v>
      </c>
      <c r="E5">
        <f>VLOOKUP(B5,[17]Sheet1!$A$1:$C$61,3,FALSE)</f>
        <v>1589</v>
      </c>
      <c r="F5">
        <f>VLOOKUP(B5,[18]Sheet1!$A$1:$F$61,3,FALSE)</f>
        <v>57237</v>
      </c>
      <c r="G5">
        <f>VLOOKUP(B5,[19]Sheet1!$A$1:$F$61,3,FALSE)</f>
        <v>1696</v>
      </c>
      <c r="H5">
        <f>VLOOKUP(B5,[20]Sheet1!$A$1:$C$61,3,FALSE)</f>
        <v>4836</v>
      </c>
    </row>
    <row r="6" spans="1:8">
      <c r="A6">
        <v>4013116730</v>
      </c>
      <c r="B6" t="str">
        <f t="shared" si="0"/>
        <v>1400000US04013116730</v>
      </c>
      <c r="C6" t="s">
        <v>4</v>
      </c>
      <c r="D6">
        <v>2014</v>
      </c>
      <c r="E6">
        <f>VLOOKUP(B6,[17]Sheet1!$A$1:$C$61,3,FALSE)</f>
        <v>658</v>
      </c>
      <c r="F6">
        <f>VLOOKUP(B6,[18]Sheet1!$A$1:$F$61,3,FALSE)</f>
        <v>46390</v>
      </c>
      <c r="G6">
        <f>VLOOKUP(B6,[19]Sheet1!$A$1:$F$61,3,FALSE)</f>
        <v>658</v>
      </c>
      <c r="H6">
        <f>VLOOKUP(B6,[20]Sheet1!$A$1:$C$61,3,FALSE)</f>
        <v>1954</v>
      </c>
    </row>
    <row r="7" spans="1:8">
      <c r="A7">
        <v>4013116731</v>
      </c>
      <c r="B7" t="str">
        <f t="shared" si="0"/>
        <v>1400000US04013116731</v>
      </c>
      <c r="C7" t="s">
        <v>4</v>
      </c>
      <c r="D7">
        <v>2014</v>
      </c>
      <c r="E7">
        <f>VLOOKUP(B7,[17]Sheet1!$A$1:$C$61,3,FALSE)</f>
        <v>1147</v>
      </c>
      <c r="F7">
        <f>VLOOKUP(B7,[18]Sheet1!$A$1:$F$61,3,FALSE)</f>
        <v>44990</v>
      </c>
      <c r="G7">
        <f>VLOOKUP(B7,[19]Sheet1!$A$1:$F$61,3,FALSE)</f>
        <v>1232</v>
      </c>
      <c r="H7">
        <f>VLOOKUP(B7,[20]Sheet1!$A$1:$C$61,3,FALSE)</f>
        <v>3250</v>
      </c>
    </row>
    <row r="8" spans="1:8">
      <c r="A8">
        <v>4013941000</v>
      </c>
      <c r="B8" t="str">
        <f t="shared" si="0"/>
        <v>1400000US04013941000</v>
      </c>
      <c r="C8" t="s">
        <v>4</v>
      </c>
      <c r="D8">
        <v>2014</v>
      </c>
      <c r="E8">
        <f>VLOOKUP(B8,[17]Sheet1!$A$1:$C$61,3,FALSE)</f>
        <v>665</v>
      </c>
      <c r="F8">
        <f>VLOOKUP(B8,[18]Sheet1!$A$1:$F$61,3,FALSE)</f>
        <v>8101</v>
      </c>
      <c r="G8">
        <f>VLOOKUP(B8,[19]Sheet1!$A$1:$F$61,3,FALSE)</f>
        <v>794</v>
      </c>
      <c r="H8">
        <f>VLOOKUP(B8,[20]Sheet1!$A$1:$C$61,3,FALSE)</f>
        <v>3165</v>
      </c>
    </row>
    <row r="9" spans="1:8">
      <c r="A9">
        <v>4021001600</v>
      </c>
      <c r="B9" t="str">
        <f t="shared" si="0"/>
        <v>1400000US04021001600</v>
      </c>
      <c r="C9" t="s">
        <v>4</v>
      </c>
      <c r="D9">
        <v>2014</v>
      </c>
      <c r="E9">
        <f>VLOOKUP(B9,[17]Sheet1!$A$1:$C$61,3,FALSE)</f>
        <v>1707</v>
      </c>
      <c r="F9">
        <f>VLOOKUP(B9,[18]Sheet1!$A$1:$F$61,3,FALSE)</f>
        <v>20016</v>
      </c>
      <c r="G9">
        <f>VLOOKUP(B9,[19]Sheet1!$A$1:$F$61,3,FALSE)</f>
        <v>2131</v>
      </c>
      <c r="H9">
        <f>VLOOKUP(B9,[20]Sheet1!$A$1:$C$61,3,FALSE)</f>
        <v>5473</v>
      </c>
    </row>
    <row r="10" spans="1:8">
      <c r="A10">
        <v>4021001701</v>
      </c>
      <c r="B10" t="str">
        <f t="shared" si="0"/>
        <v>1400000US04021001701</v>
      </c>
      <c r="C10" t="s">
        <v>4</v>
      </c>
      <c r="D10">
        <v>2014</v>
      </c>
      <c r="E10">
        <f>VLOOKUP(B10,[17]Sheet1!$A$1:$C$61,3,FALSE)</f>
        <v>317</v>
      </c>
      <c r="F10">
        <f>VLOOKUP(B10,[18]Sheet1!$A$1:$F$61,3,FALSE)</f>
        <v>17047</v>
      </c>
      <c r="G10">
        <f>VLOOKUP(B10,[19]Sheet1!$A$1:$F$61,3,FALSE)</f>
        <v>454</v>
      </c>
      <c r="H10">
        <f>VLOOKUP(B10,[20]Sheet1!$A$1:$C$61,3,FALSE)</f>
        <v>770</v>
      </c>
    </row>
    <row r="11" spans="1:8">
      <c r="A11">
        <v>4021001702</v>
      </c>
      <c r="B11" t="str">
        <f t="shared" si="0"/>
        <v>1400000US04021001702</v>
      </c>
      <c r="C11" t="s">
        <v>4</v>
      </c>
      <c r="D11">
        <v>2014</v>
      </c>
      <c r="E11">
        <f>VLOOKUP(B11,[17]Sheet1!$A$1:$C$61,3,FALSE)</f>
        <v>706</v>
      </c>
      <c r="F11">
        <f>VLOOKUP(B11,[18]Sheet1!$A$1:$F$61,3,FALSE)</f>
        <v>25073</v>
      </c>
      <c r="G11">
        <f>VLOOKUP(B11,[19]Sheet1!$A$1:$F$61,3,FALSE)</f>
        <v>945</v>
      </c>
      <c r="H11">
        <f>VLOOKUP(B11,[20]Sheet1!$A$1:$C$61,3,FALSE)</f>
        <v>2536</v>
      </c>
    </row>
    <row r="12" spans="1:8">
      <c r="A12">
        <v>4021001703</v>
      </c>
      <c r="B12" t="str">
        <f t="shared" si="0"/>
        <v>1400000US04021001703</v>
      </c>
      <c r="C12" t="s">
        <v>4</v>
      </c>
      <c r="D12">
        <v>2014</v>
      </c>
      <c r="E12">
        <f>VLOOKUP(B12,[17]Sheet1!$A$1:$C$61,3,FALSE)</f>
        <v>662</v>
      </c>
      <c r="F12">
        <f>VLOOKUP(B12,[18]Sheet1!$A$1:$F$61,3,FALSE)</f>
        <v>29025</v>
      </c>
      <c r="G12">
        <f>VLOOKUP(B12,[19]Sheet1!$A$1:$F$61,3,FALSE)</f>
        <v>866</v>
      </c>
      <c r="H12">
        <f>VLOOKUP(B12,[20]Sheet1!$A$1:$C$61,3,FALSE)</f>
        <v>1822</v>
      </c>
    </row>
    <row r="13" spans="1:8">
      <c r="A13">
        <v>4021001704</v>
      </c>
      <c r="B13" t="str">
        <f t="shared" si="0"/>
        <v>1400000US04021001704</v>
      </c>
      <c r="C13" t="s">
        <v>4</v>
      </c>
      <c r="D13">
        <v>2014</v>
      </c>
      <c r="E13">
        <f>VLOOKUP(B13,[17]Sheet1!$A$1:$C$61,3,FALSE)</f>
        <v>2221</v>
      </c>
      <c r="F13">
        <f>VLOOKUP(B13,[18]Sheet1!$A$1:$F$61,3,FALSE)</f>
        <v>24145</v>
      </c>
      <c r="G13">
        <f>VLOOKUP(B13,[19]Sheet1!$A$1:$F$61,3,FALSE)</f>
        <v>2484</v>
      </c>
      <c r="H13">
        <f>VLOOKUP(B13,[20]Sheet1!$A$1:$C$61,3,FALSE)</f>
        <v>6811</v>
      </c>
    </row>
    <row r="14" spans="1:8">
      <c r="A14">
        <v>4021001705</v>
      </c>
      <c r="B14" t="str">
        <f t="shared" si="0"/>
        <v>1400000US04021001705</v>
      </c>
      <c r="C14" t="s">
        <v>4</v>
      </c>
      <c r="D14">
        <v>2014</v>
      </c>
      <c r="E14">
        <f>VLOOKUP(B14,[17]Sheet1!$A$1:$C$61,3,FALSE)</f>
        <v>2242</v>
      </c>
      <c r="F14">
        <f>VLOOKUP(B14,[18]Sheet1!$A$1:$F$61,3,FALSE)</f>
        <v>25476</v>
      </c>
      <c r="G14">
        <f>VLOOKUP(B14,[19]Sheet1!$A$1:$F$61,3,FALSE)</f>
        <v>3040</v>
      </c>
      <c r="H14">
        <f>VLOOKUP(B14,[20]Sheet1!$A$1:$C$61,3,FALSE)</f>
        <v>6100</v>
      </c>
    </row>
    <row r="15" spans="1:8">
      <c r="A15">
        <v>4021001706</v>
      </c>
      <c r="B15" t="str">
        <f t="shared" si="0"/>
        <v>1400000US04021001706</v>
      </c>
      <c r="C15" t="s">
        <v>4</v>
      </c>
      <c r="D15">
        <v>2014</v>
      </c>
      <c r="E15">
        <f>VLOOKUP(B15,[17]Sheet1!$A$1:$C$61,3,FALSE)</f>
        <v>1475</v>
      </c>
      <c r="F15">
        <f>VLOOKUP(B15,[18]Sheet1!$A$1:$F$61,3,FALSE)</f>
        <v>27911</v>
      </c>
      <c r="G15">
        <f>VLOOKUP(B15,[19]Sheet1!$A$1:$F$61,3,FALSE)</f>
        <v>1828</v>
      </c>
      <c r="H15">
        <f>VLOOKUP(B15,[20]Sheet1!$A$1:$C$61,3,FALSE)</f>
        <v>4475</v>
      </c>
    </row>
    <row r="16" spans="1:8">
      <c r="A16">
        <v>4021001707</v>
      </c>
      <c r="B16" t="str">
        <f t="shared" si="0"/>
        <v>1400000US04021001707</v>
      </c>
      <c r="C16" t="s">
        <v>4</v>
      </c>
      <c r="D16">
        <v>2014</v>
      </c>
      <c r="E16">
        <f>VLOOKUP(B16,[17]Sheet1!$A$1:$C$61,3,FALSE)</f>
        <v>1678</v>
      </c>
      <c r="F16">
        <f>VLOOKUP(B16,[18]Sheet1!$A$1:$F$61,3,FALSE)</f>
        <v>22783</v>
      </c>
      <c r="G16">
        <f>VLOOKUP(B16,[19]Sheet1!$A$1:$F$61,3,FALSE)</f>
        <v>2007</v>
      </c>
      <c r="H16">
        <f>VLOOKUP(B16,[20]Sheet1!$A$1:$C$61,3,FALSE)</f>
        <v>6331</v>
      </c>
    </row>
    <row r="17" spans="1:8">
      <c r="A17">
        <v>4021001708</v>
      </c>
      <c r="B17" t="str">
        <f t="shared" si="0"/>
        <v>1400000US04021001708</v>
      </c>
      <c r="C17" t="s">
        <v>4</v>
      </c>
      <c r="D17">
        <v>2014</v>
      </c>
      <c r="E17">
        <f>VLOOKUP(B17,[17]Sheet1!$A$1:$C$61,3,FALSE)</f>
        <v>2186</v>
      </c>
      <c r="F17">
        <f>VLOOKUP(B17,[18]Sheet1!$A$1:$F$61,3,FALSE)</f>
        <v>28068</v>
      </c>
      <c r="G17">
        <f>VLOOKUP(B17,[19]Sheet1!$A$1:$F$61,3,FALSE)</f>
        <v>2822</v>
      </c>
      <c r="H17">
        <f>VLOOKUP(B17,[20]Sheet1!$A$1:$C$61,3,FALSE)</f>
        <v>6010</v>
      </c>
    </row>
    <row r="18" spans="1:8">
      <c r="A18">
        <v>4021001709</v>
      </c>
      <c r="B18" t="str">
        <f t="shared" si="0"/>
        <v>1400000US04021001709</v>
      </c>
      <c r="C18" t="s">
        <v>4</v>
      </c>
      <c r="D18">
        <v>2014</v>
      </c>
      <c r="E18">
        <f>VLOOKUP(B18,[17]Sheet1!$A$1:$C$61,3,FALSE)</f>
        <v>955</v>
      </c>
      <c r="F18">
        <f>VLOOKUP(B18,[18]Sheet1!$A$1:$F$61,3,FALSE)</f>
        <v>25319</v>
      </c>
      <c r="G18">
        <f>VLOOKUP(B18,[19]Sheet1!$A$1:$F$61,3,FALSE)</f>
        <v>1158</v>
      </c>
      <c r="H18">
        <f>VLOOKUP(B18,[20]Sheet1!$A$1:$C$61,3,FALSE)</f>
        <v>3280</v>
      </c>
    </row>
    <row r="19" spans="1:8">
      <c r="A19">
        <v>4021001710</v>
      </c>
      <c r="B19" t="str">
        <f t="shared" si="0"/>
        <v>1400000US04021001710</v>
      </c>
      <c r="C19" t="s">
        <v>4</v>
      </c>
      <c r="D19">
        <v>2014</v>
      </c>
      <c r="E19">
        <f>VLOOKUP(B19,[17]Sheet1!$A$1:$C$61,3,FALSE)</f>
        <v>1644</v>
      </c>
      <c r="F19">
        <f>VLOOKUP(B19,[18]Sheet1!$A$1:$F$61,3,FALSE)</f>
        <v>22859</v>
      </c>
      <c r="G19">
        <f>VLOOKUP(B19,[19]Sheet1!$A$1:$F$61,3,FALSE)</f>
        <v>1896</v>
      </c>
      <c r="H19">
        <f>VLOOKUP(B19,[20]Sheet1!$A$1:$C$61,3,FALSE)</f>
        <v>5658</v>
      </c>
    </row>
    <row r="20" spans="1:8">
      <c r="A20">
        <v>4021001711</v>
      </c>
      <c r="B20" t="str">
        <f t="shared" si="0"/>
        <v>1400000US04021001711</v>
      </c>
      <c r="C20" t="s">
        <v>4</v>
      </c>
      <c r="D20">
        <v>2014</v>
      </c>
      <c r="E20">
        <f>VLOOKUP(B20,[17]Sheet1!$A$1:$C$61,3,FALSE)</f>
        <v>704</v>
      </c>
      <c r="F20">
        <f>VLOOKUP(B20,[18]Sheet1!$A$1:$F$61,3,FALSE)</f>
        <v>24630</v>
      </c>
      <c r="G20">
        <f>VLOOKUP(B20,[19]Sheet1!$A$1:$F$61,3,FALSE)</f>
        <v>937</v>
      </c>
      <c r="H20">
        <f>VLOOKUP(B20,[20]Sheet1!$A$1:$C$61,3,FALSE)</f>
        <v>2352</v>
      </c>
    </row>
    <row r="21" spans="1:8">
      <c r="A21">
        <v>4021941400</v>
      </c>
      <c r="B21" t="str">
        <f t="shared" si="0"/>
        <v>1400000US04021941400</v>
      </c>
      <c r="C21" t="s">
        <v>4</v>
      </c>
      <c r="D21">
        <v>2014</v>
      </c>
      <c r="E21">
        <f>VLOOKUP(B21,[17]Sheet1!$A$1:$C$61,3,FALSE)</f>
        <v>2543</v>
      </c>
      <c r="F21">
        <f>VLOOKUP(B21,[18]Sheet1!$A$1:$F$61,3,FALSE)</f>
        <v>14189</v>
      </c>
      <c r="G21">
        <f>VLOOKUP(B21,[19]Sheet1!$A$1:$F$61,3,FALSE)</f>
        <v>3284</v>
      </c>
      <c r="H21">
        <f>VLOOKUP(B21,[20]Sheet1!$A$1:$C$61,3,FALSE)</f>
        <v>8690</v>
      </c>
    </row>
    <row r="22" spans="1:8">
      <c r="A22">
        <v>4021000801</v>
      </c>
      <c r="B22" t="str">
        <f t="shared" si="0"/>
        <v>1400000US04021000801</v>
      </c>
      <c r="C22" t="s">
        <v>5</v>
      </c>
      <c r="D22">
        <v>2014</v>
      </c>
      <c r="E22">
        <f>VLOOKUP(B22,[17]Sheet1!$A$1:$C$61,3,FALSE)</f>
        <v>4519</v>
      </c>
      <c r="F22">
        <f>VLOOKUP(B22,[18]Sheet1!$A$1:$F$61,3,FALSE)</f>
        <v>20953</v>
      </c>
      <c r="G22">
        <f>VLOOKUP(B22,[19]Sheet1!$A$1:$F$61,3,FALSE)</f>
        <v>6662</v>
      </c>
      <c r="H22">
        <f>VLOOKUP(B22,[20]Sheet1!$A$1:$C$61,3,FALSE)</f>
        <v>12170</v>
      </c>
    </row>
    <row r="23" spans="1:8">
      <c r="A23">
        <v>4021000803</v>
      </c>
      <c r="B23" t="str">
        <f t="shared" si="0"/>
        <v>1400000US04021000803</v>
      </c>
      <c r="C23" t="s">
        <v>5</v>
      </c>
      <c r="D23">
        <v>2014</v>
      </c>
      <c r="E23">
        <f>VLOOKUP(B23,[17]Sheet1!$A$1:$C$61,3,FALSE)</f>
        <v>341</v>
      </c>
      <c r="F23">
        <f>VLOOKUP(B23,[18]Sheet1!$A$1:$F$61,3,FALSE)</f>
        <v>3916</v>
      </c>
      <c r="G23">
        <f>VLOOKUP(B23,[19]Sheet1!$A$1:$F$61,3,FALSE)</f>
        <v>450</v>
      </c>
      <c r="H23">
        <f>VLOOKUP(B23,[20]Sheet1!$A$1:$C$61,3,FALSE)</f>
        <v>11770</v>
      </c>
    </row>
    <row r="24" spans="1:8">
      <c r="A24">
        <v>4021000901</v>
      </c>
      <c r="B24" t="str">
        <f t="shared" si="0"/>
        <v>1400000US04021000901</v>
      </c>
      <c r="C24" t="s">
        <v>5</v>
      </c>
      <c r="D24">
        <v>2014</v>
      </c>
      <c r="E24">
        <f>VLOOKUP(B24,[17]Sheet1!$A$1:$C$61,3,FALSE)</f>
        <v>520</v>
      </c>
      <c r="F24">
        <f>VLOOKUP(B24,[18]Sheet1!$A$1:$F$61,3,FALSE)</f>
        <v>12227</v>
      </c>
      <c r="G24">
        <f>VLOOKUP(B24,[19]Sheet1!$A$1:$F$61,3,FALSE)</f>
        <v>678</v>
      </c>
      <c r="H24">
        <f>VLOOKUP(B24,[20]Sheet1!$A$1:$C$61,3,FALSE)</f>
        <v>5280</v>
      </c>
    </row>
    <row r="25" spans="1:8">
      <c r="A25">
        <v>4021000902</v>
      </c>
      <c r="B25" t="str">
        <f t="shared" si="0"/>
        <v>1400000US04021000902</v>
      </c>
      <c r="C25" t="s">
        <v>5</v>
      </c>
      <c r="D25">
        <v>2014</v>
      </c>
      <c r="E25">
        <f>VLOOKUP(B25,[17]Sheet1!$A$1:$C$61,3,FALSE)</f>
        <v>1318</v>
      </c>
      <c r="F25">
        <f>VLOOKUP(B25,[18]Sheet1!$A$1:$F$61,3,FALSE)</f>
        <v>20531</v>
      </c>
      <c r="G25">
        <f>VLOOKUP(B25,[19]Sheet1!$A$1:$F$61,3,FALSE)</f>
        <v>1551</v>
      </c>
      <c r="H25">
        <f>VLOOKUP(B25,[20]Sheet1!$A$1:$C$61,3,FALSE)</f>
        <v>3307</v>
      </c>
    </row>
    <row r="26" spans="1:8">
      <c r="A26">
        <v>4021001000</v>
      </c>
      <c r="B26" t="str">
        <f t="shared" si="0"/>
        <v>1400000US04021001000</v>
      </c>
      <c r="C26" t="s">
        <v>5</v>
      </c>
      <c r="D26">
        <v>2014</v>
      </c>
      <c r="E26">
        <f>VLOOKUP(B26,[17]Sheet1!$A$1:$C$61,3,FALSE)</f>
        <v>1553</v>
      </c>
      <c r="F26">
        <f>VLOOKUP(B26,[18]Sheet1!$A$1:$F$61,3,FALSE)</f>
        <v>13353</v>
      </c>
      <c r="G26">
        <f>VLOOKUP(B26,[19]Sheet1!$A$1:$F$61,3,FALSE)</f>
        <v>1841</v>
      </c>
      <c r="H26">
        <f>VLOOKUP(B26,[20]Sheet1!$A$1:$C$61,3,FALSE)</f>
        <v>4827</v>
      </c>
    </row>
    <row r="27" spans="1:8">
      <c r="A27">
        <v>4021001100</v>
      </c>
      <c r="B27" t="str">
        <f t="shared" si="0"/>
        <v>1400000US04021001100</v>
      </c>
      <c r="C27" t="s">
        <v>5</v>
      </c>
      <c r="D27">
        <v>2014</v>
      </c>
      <c r="E27">
        <f>VLOOKUP(B27,[17]Sheet1!$A$1:$C$61,3,FALSE)</f>
        <v>2219</v>
      </c>
      <c r="F27">
        <f>VLOOKUP(B27,[18]Sheet1!$A$1:$F$61,3,FALSE)</f>
        <v>19406</v>
      </c>
      <c r="G27">
        <f>VLOOKUP(B27,[19]Sheet1!$A$1:$F$61,3,FALSE)</f>
        <v>2818</v>
      </c>
      <c r="H27">
        <f>VLOOKUP(B27,[20]Sheet1!$A$1:$C$61,3,FALSE)</f>
        <v>6881</v>
      </c>
    </row>
    <row r="28" spans="1:8">
      <c r="A28">
        <v>4021001200</v>
      </c>
      <c r="B28" t="str">
        <f t="shared" si="0"/>
        <v>1400000US04021001200</v>
      </c>
      <c r="C28" t="s">
        <v>5</v>
      </c>
      <c r="D28">
        <v>2014</v>
      </c>
      <c r="E28">
        <f>VLOOKUP(B28,[17]Sheet1!$A$1:$C$61,3,FALSE)</f>
        <v>1702</v>
      </c>
      <c r="F28">
        <f>VLOOKUP(B28,[18]Sheet1!$A$1:$F$61,3,FALSE)</f>
        <v>19772</v>
      </c>
      <c r="G28">
        <f>VLOOKUP(B28,[19]Sheet1!$A$1:$F$61,3,FALSE)</f>
        <v>2220</v>
      </c>
      <c r="H28">
        <f>VLOOKUP(B28,[20]Sheet1!$A$1:$C$61,3,FALSE)</f>
        <v>5078</v>
      </c>
    </row>
    <row r="29" spans="1:8">
      <c r="A29">
        <v>4021001301</v>
      </c>
      <c r="B29" t="str">
        <f t="shared" si="0"/>
        <v>1400000US04021001301</v>
      </c>
      <c r="C29" t="s">
        <v>5</v>
      </c>
      <c r="D29">
        <v>2014</v>
      </c>
      <c r="E29">
        <f>VLOOKUP(B29,[17]Sheet1!$A$1:$C$61,3,FALSE)</f>
        <v>2608</v>
      </c>
      <c r="F29">
        <f>VLOOKUP(B29,[18]Sheet1!$A$1:$F$61,3,FALSE)</f>
        <v>20892</v>
      </c>
      <c r="G29">
        <f>VLOOKUP(B29,[19]Sheet1!$A$1:$F$61,3,FALSE)</f>
        <v>3347</v>
      </c>
      <c r="H29">
        <f>VLOOKUP(B29,[20]Sheet1!$A$1:$C$61,3,FALSE)</f>
        <v>7352</v>
      </c>
    </row>
    <row r="30" spans="1:8">
      <c r="A30">
        <v>4021001303</v>
      </c>
      <c r="B30" t="str">
        <f t="shared" si="0"/>
        <v>1400000US04021001303</v>
      </c>
      <c r="C30" t="s">
        <v>5</v>
      </c>
      <c r="D30">
        <v>2014</v>
      </c>
      <c r="E30">
        <f>VLOOKUP(B30,[17]Sheet1!$A$1:$C$61,3,FALSE)</f>
        <v>513</v>
      </c>
      <c r="F30">
        <f>VLOOKUP(B30,[18]Sheet1!$A$1:$F$61,3,FALSE)</f>
        <v>27154</v>
      </c>
      <c r="G30">
        <f>VLOOKUP(B30,[19]Sheet1!$A$1:$F$61,3,FALSE)</f>
        <v>589</v>
      </c>
      <c r="H30">
        <f>VLOOKUP(B30,[20]Sheet1!$A$1:$C$61,3,FALSE)</f>
        <v>1318</v>
      </c>
    </row>
    <row r="31" spans="1:8">
      <c r="A31">
        <v>4021001304</v>
      </c>
      <c r="B31" t="str">
        <f t="shared" si="0"/>
        <v>1400000US04021001304</v>
      </c>
      <c r="C31" t="s">
        <v>5</v>
      </c>
      <c r="D31">
        <v>2014</v>
      </c>
      <c r="E31">
        <f>VLOOKUP(B31,[17]Sheet1!$A$1:$C$61,3,FALSE)</f>
        <v>2720</v>
      </c>
      <c r="F31">
        <f>VLOOKUP(B31,[18]Sheet1!$A$1:$F$61,3,FALSE)</f>
        <v>24459</v>
      </c>
      <c r="G31">
        <f>VLOOKUP(B31,[19]Sheet1!$A$1:$F$61,3,FALSE)</f>
        <v>3245</v>
      </c>
      <c r="H31">
        <f>VLOOKUP(B31,[20]Sheet1!$A$1:$C$61,3,FALSE)</f>
        <v>8646</v>
      </c>
    </row>
    <row r="32" spans="1:8">
      <c r="A32">
        <v>4021001305</v>
      </c>
      <c r="B32" t="str">
        <f t="shared" si="0"/>
        <v>1400000US04021001305</v>
      </c>
      <c r="C32" t="s">
        <v>5</v>
      </c>
      <c r="D32">
        <v>2014</v>
      </c>
      <c r="E32">
        <f>VLOOKUP(B32,[17]Sheet1!$A$1:$C$61,3,FALSE)</f>
        <v>1931</v>
      </c>
      <c r="F32">
        <f>VLOOKUP(B32,[18]Sheet1!$A$1:$F$61,3,FALSE)</f>
        <v>22421</v>
      </c>
      <c r="G32">
        <f>VLOOKUP(B32,[19]Sheet1!$A$1:$F$61,3,FALSE)</f>
        <v>2349</v>
      </c>
      <c r="H32">
        <f>VLOOKUP(B32,[20]Sheet1!$A$1:$C$61,3,FALSE)</f>
        <v>5883</v>
      </c>
    </row>
    <row r="33" spans="1:8">
      <c r="A33">
        <v>4021001306</v>
      </c>
      <c r="B33" t="str">
        <f t="shared" si="0"/>
        <v>1400000US04021001306</v>
      </c>
      <c r="C33" t="s">
        <v>5</v>
      </c>
      <c r="D33">
        <v>2014</v>
      </c>
      <c r="E33">
        <f>VLOOKUP(B33,[17]Sheet1!$A$1:$C$61,3,FALSE)</f>
        <v>1682</v>
      </c>
      <c r="F33">
        <f>VLOOKUP(B33,[18]Sheet1!$A$1:$F$61,3,FALSE)</f>
        <v>20812</v>
      </c>
      <c r="G33">
        <f>VLOOKUP(B33,[19]Sheet1!$A$1:$F$61,3,FALSE)</f>
        <v>2040</v>
      </c>
      <c r="H33">
        <f>VLOOKUP(B33,[20]Sheet1!$A$1:$C$61,3,FALSE)</f>
        <v>4490</v>
      </c>
    </row>
    <row r="34" spans="1:8">
      <c r="A34">
        <v>4021001403</v>
      </c>
      <c r="B34" t="str">
        <f t="shared" si="0"/>
        <v>1400000US04021001403</v>
      </c>
      <c r="C34" t="s">
        <v>5</v>
      </c>
      <c r="D34">
        <v>2014</v>
      </c>
      <c r="E34">
        <f>VLOOKUP(B34,[17]Sheet1!$A$1:$C$61,3,FALSE)</f>
        <v>1669</v>
      </c>
      <c r="F34">
        <f>VLOOKUP(B34,[18]Sheet1!$A$1:$F$61,3,FALSE)</f>
        <v>24674</v>
      </c>
      <c r="G34">
        <f>VLOOKUP(B34,[19]Sheet1!$A$1:$F$61,3,FALSE)</f>
        <v>1914</v>
      </c>
      <c r="H34">
        <f>VLOOKUP(B34,[20]Sheet1!$A$1:$C$61,3,FALSE)</f>
        <v>4696</v>
      </c>
    </row>
    <row r="35" spans="1:8">
      <c r="A35">
        <v>4021001404</v>
      </c>
      <c r="B35" t="str">
        <f t="shared" si="0"/>
        <v>1400000US04021001404</v>
      </c>
      <c r="C35" t="s">
        <v>5</v>
      </c>
      <c r="D35">
        <v>2014</v>
      </c>
      <c r="E35">
        <f>VLOOKUP(B35,[17]Sheet1!$A$1:$C$61,3,FALSE)</f>
        <v>1287</v>
      </c>
      <c r="F35">
        <f>VLOOKUP(B35,[18]Sheet1!$A$1:$F$61,3,FALSE)</f>
        <v>21815</v>
      </c>
      <c r="G35">
        <f>VLOOKUP(B35,[19]Sheet1!$A$1:$F$61,3,FALSE)</f>
        <v>1459</v>
      </c>
      <c r="H35">
        <f>VLOOKUP(B35,[20]Sheet1!$A$1:$C$61,3,FALSE)</f>
        <v>4079</v>
      </c>
    </row>
    <row r="36" spans="1:8">
      <c r="A36">
        <v>4021001405</v>
      </c>
      <c r="B36" t="str">
        <f t="shared" si="0"/>
        <v>1400000US04021001405</v>
      </c>
      <c r="C36" t="s">
        <v>5</v>
      </c>
      <c r="D36">
        <v>2014</v>
      </c>
      <c r="E36">
        <f>VLOOKUP(B36,[17]Sheet1!$A$1:$C$61,3,FALSE)</f>
        <v>1929</v>
      </c>
      <c r="F36">
        <f>VLOOKUP(B36,[18]Sheet1!$A$1:$F$61,3,FALSE)</f>
        <v>22626</v>
      </c>
      <c r="G36">
        <f>VLOOKUP(B36,[19]Sheet1!$A$1:$F$61,3,FALSE)</f>
        <v>2533</v>
      </c>
      <c r="H36">
        <f>VLOOKUP(B36,[20]Sheet1!$A$1:$C$61,3,FALSE)</f>
        <v>4394</v>
      </c>
    </row>
    <row r="37" spans="1:8">
      <c r="A37">
        <v>4021001406</v>
      </c>
      <c r="B37" t="str">
        <f t="shared" si="0"/>
        <v>1400000US04021001406</v>
      </c>
      <c r="C37" t="s">
        <v>5</v>
      </c>
      <c r="D37">
        <v>2014</v>
      </c>
      <c r="E37">
        <f>VLOOKUP(B37,[17]Sheet1!$A$1:$C$61,3,FALSE)</f>
        <v>1666</v>
      </c>
      <c r="F37">
        <f>VLOOKUP(B37,[18]Sheet1!$A$1:$F$61,3,FALSE)</f>
        <v>10394</v>
      </c>
      <c r="G37">
        <f>VLOOKUP(B37,[19]Sheet1!$A$1:$F$61,3,FALSE)</f>
        <v>2013</v>
      </c>
      <c r="H37">
        <f>VLOOKUP(B37,[20]Sheet1!$A$1:$C$61,3,FALSE)</f>
        <v>5386</v>
      </c>
    </row>
    <row r="38" spans="1:8">
      <c r="A38">
        <v>4021001407</v>
      </c>
      <c r="B38" t="str">
        <f t="shared" si="0"/>
        <v>1400000US04021001407</v>
      </c>
      <c r="C38" t="s">
        <v>5</v>
      </c>
      <c r="D38">
        <v>2014</v>
      </c>
      <c r="E38">
        <f>VLOOKUP(B38,[17]Sheet1!$A$1:$C$61,3,FALSE)</f>
        <v>821</v>
      </c>
      <c r="F38">
        <f>VLOOKUP(B38,[18]Sheet1!$A$1:$F$61,3,FALSE)</f>
        <v>16378</v>
      </c>
      <c r="G38">
        <f>VLOOKUP(B38,[19]Sheet1!$A$1:$F$61,3,FALSE)</f>
        <v>1127</v>
      </c>
      <c r="H38">
        <f>VLOOKUP(B38,[20]Sheet1!$A$1:$C$61,3,FALSE)</f>
        <v>2238</v>
      </c>
    </row>
    <row r="39" spans="1:8">
      <c r="A39">
        <v>4021001408</v>
      </c>
      <c r="B39" t="str">
        <f t="shared" si="0"/>
        <v>1400000US04021001408</v>
      </c>
      <c r="C39" t="s">
        <v>5</v>
      </c>
      <c r="D39">
        <v>2014</v>
      </c>
      <c r="E39">
        <f>VLOOKUP(B39,[17]Sheet1!$A$1:$C$61,3,FALSE)</f>
        <v>910</v>
      </c>
      <c r="F39">
        <f>VLOOKUP(B39,[18]Sheet1!$A$1:$F$61,3,FALSE)</f>
        <v>34417</v>
      </c>
      <c r="G39">
        <f>VLOOKUP(B39,[19]Sheet1!$A$1:$F$61,3,FALSE)</f>
        <v>1408</v>
      </c>
      <c r="H39">
        <f>VLOOKUP(B39,[20]Sheet1!$A$1:$C$61,3,FALSE)</f>
        <v>1952</v>
      </c>
    </row>
    <row r="40" spans="1:8">
      <c r="A40">
        <v>4021001500</v>
      </c>
      <c r="B40" t="str">
        <f t="shared" si="0"/>
        <v>1400000US04021001500</v>
      </c>
      <c r="C40" t="s">
        <v>5</v>
      </c>
      <c r="D40">
        <v>2014</v>
      </c>
      <c r="E40">
        <f>VLOOKUP(B40,[17]Sheet1!$A$1:$C$61,3,FALSE)</f>
        <v>1298</v>
      </c>
      <c r="F40">
        <f>VLOOKUP(B40,[18]Sheet1!$A$1:$F$61,3,FALSE)</f>
        <v>10032</v>
      </c>
      <c r="G40">
        <f>VLOOKUP(B40,[19]Sheet1!$A$1:$F$61,3,FALSE)</f>
        <v>1656</v>
      </c>
      <c r="H40">
        <f>VLOOKUP(B40,[20]Sheet1!$A$1:$C$61,3,FALSE)</f>
        <v>3963</v>
      </c>
    </row>
    <row r="41" spans="1:8">
      <c r="A41">
        <v>4021001900</v>
      </c>
      <c r="B41" t="str">
        <f t="shared" si="0"/>
        <v>1400000US04021001900</v>
      </c>
      <c r="C41" t="s">
        <v>5</v>
      </c>
      <c r="D41">
        <v>2014</v>
      </c>
      <c r="E41">
        <f>VLOOKUP(B41,[17]Sheet1!$A$1:$C$61,3,FALSE)</f>
        <v>828</v>
      </c>
      <c r="F41">
        <f>VLOOKUP(B41,[18]Sheet1!$A$1:$F$61,3,FALSE)</f>
        <v>15024</v>
      </c>
      <c r="G41">
        <f>VLOOKUP(B41,[19]Sheet1!$A$1:$F$61,3,FALSE)</f>
        <v>1141</v>
      </c>
      <c r="H41">
        <f>VLOOKUP(B41,[20]Sheet1!$A$1:$C$61,3,FALSE)</f>
        <v>2810</v>
      </c>
    </row>
    <row r="42" spans="1:8">
      <c r="A42">
        <v>4021002001</v>
      </c>
      <c r="B42" t="str">
        <f t="shared" si="0"/>
        <v>1400000US04021002001</v>
      </c>
      <c r="C42" t="s">
        <v>5</v>
      </c>
      <c r="D42">
        <v>2014</v>
      </c>
      <c r="E42">
        <f>VLOOKUP(B42,[17]Sheet1!$A$1:$C$61,3,FALSE)</f>
        <v>1301</v>
      </c>
      <c r="F42">
        <f>VLOOKUP(B42,[18]Sheet1!$A$1:$F$61,3,FALSE)</f>
        <v>18080</v>
      </c>
      <c r="G42">
        <f>VLOOKUP(B42,[19]Sheet1!$A$1:$F$61,3,FALSE)</f>
        <v>1586</v>
      </c>
      <c r="H42">
        <f>VLOOKUP(B42,[20]Sheet1!$A$1:$C$61,3,FALSE)</f>
        <v>3660</v>
      </c>
    </row>
    <row r="43" spans="1:8">
      <c r="A43">
        <v>4021002002</v>
      </c>
      <c r="B43" t="str">
        <f t="shared" si="0"/>
        <v>1400000US04021002002</v>
      </c>
      <c r="C43" t="s">
        <v>5</v>
      </c>
      <c r="D43">
        <v>2014</v>
      </c>
      <c r="E43">
        <f>VLOOKUP(B43,[17]Sheet1!$A$1:$C$61,3,FALSE)</f>
        <v>198</v>
      </c>
      <c r="F43">
        <f>VLOOKUP(B43,[18]Sheet1!$A$1:$F$61,3,FALSE)</f>
        <v>3211</v>
      </c>
      <c r="G43">
        <f>VLOOKUP(B43,[19]Sheet1!$A$1:$F$61,3,FALSE)</f>
        <v>236</v>
      </c>
      <c r="H43">
        <f>VLOOKUP(B43,[20]Sheet1!$A$1:$C$61,3,FALSE)</f>
        <v>7517</v>
      </c>
    </row>
    <row r="44" spans="1:8">
      <c r="A44">
        <v>4021002003</v>
      </c>
      <c r="B44" t="str">
        <f t="shared" si="0"/>
        <v>1400000US04021002003</v>
      </c>
      <c r="C44" t="s">
        <v>5</v>
      </c>
      <c r="D44">
        <v>2014</v>
      </c>
      <c r="E44">
        <f>VLOOKUP(B44,[17]Sheet1!$A$1:$C$61,3,FALSE)</f>
        <v>1356</v>
      </c>
      <c r="F44">
        <f>VLOOKUP(B44,[18]Sheet1!$A$1:$F$61,3,FALSE)</f>
        <v>10063</v>
      </c>
      <c r="G44">
        <f>VLOOKUP(B44,[19]Sheet1!$A$1:$F$61,3,FALSE)</f>
        <v>1548</v>
      </c>
      <c r="H44">
        <f>VLOOKUP(B44,[20]Sheet1!$A$1:$C$61,3,FALSE)</f>
        <v>4310</v>
      </c>
    </row>
    <row r="45" spans="1:8">
      <c r="A45">
        <v>4021002103</v>
      </c>
      <c r="B45" t="str">
        <f t="shared" si="0"/>
        <v>1400000US04021002103</v>
      </c>
      <c r="C45" t="s">
        <v>5</v>
      </c>
      <c r="D45">
        <v>2014</v>
      </c>
      <c r="E45">
        <f>VLOOKUP(B45,[17]Sheet1!$A$1:$C$61,3,FALSE)</f>
        <v>1494</v>
      </c>
      <c r="F45">
        <f>VLOOKUP(B45,[18]Sheet1!$A$1:$F$61,3,FALSE)</f>
        <v>19904</v>
      </c>
      <c r="G45">
        <f>VLOOKUP(B45,[19]Sheet1!$A$1:$F$61,3,FALSE)</f>
        <v>2164</v>
      </c>
      <c r="H45">
        <f>VLOOKUP(B45,[20]Sheet1!$A$1:$C$61,3,FALSE)</f>
        <v>4235</v>
      </c>
    </row>
    <row r="46" spans="1:8">
      <c r="A46">
        <v>4021002102</v>
      </c>
      <c r="B46" t="str">
        <f t="shared" si="0"/>
        <v>1400000US04021002102</v>
      </c>
      <c r="C46" t="s">
        <v>5</v>
      </c>
      <c r="D46">
        <v>2014</v>
      </c>
      <c r="E46">
        <f>VLOOKUP(B46,[17]Sheet1!$A$1:$C$61,3,FALSE)</f>
        <v>440</v>
      </c>
      <c r="F46">
        <f>VLOOKUP(B46,[18]Sheet1!$A$1:$F$61,3,FALSE)</f>
        <v>20472</v>
      </c>
      <c r="G46">
        <f>VLOOKUP(B46,[19]Sheet1!$A$1:$F$61,3,FALSE)</f>
        <v>559</v>
      </c>
      <c r="H46">
        <f>VLOOKUP(B46,[20]Sheet1!$A$1:$C$61,3,FALSE)</f>
        <v>1225</v>
      </c>
    </row>
    <row r="47" spans="1:8">
      <c r="A47">
        <v>4019004313</v>
      </c>
      <c r="B47" t="str">
        <f t="shared" si="0"/>
        <v>1400000US04019004313</v>
      </c>
      <c r="C47" t="s">
        <v>6</v>
      </c>
      <c r="D47">
        <v>2014</v>
      </c>
      <c r="E47">
        <f>VLOOKUP(B47,[17]Sheet1!$A$1:$C$61,3,FALSE)</f>
        <v>1675</v>
      </c>
      <c r="F47">
        <f>VLOOKUP(B47,[18]Sheet1!$A$1:$F$61,3,FALSE)</f>
        <v>18055</v>
      </c>
      <c r="G47">
        <f>VLOOKUP(B47,[19]Sheet1!$A$1:$F$61,3,FALSE)</f>
        <v>2117</v>
      </c>
      <c r="H47">
        <f>VLOOKUP(B47,[20]Sheet1!$A$1:$C$61,3,FALSE)</f>
        <v>4606</v>
      </c>
    </row>
    <row r="48" spans="1:8">
      <c r="A48">
        <v>4019004316</v>
      </c>
      <c r="B48" t="str">
        <f t="shared" si="0"/>
        <v>1400000US04019004316</v>
      </c>
      <c r="C48" t="s">
        <v>6</v>
      </c>
      <c r="D48">
        <v>2014</v>
      </c>
      <c r="E48">
        <f>VLOOKUP(B48,[17]Sheet1!$A$1:$C$61,3,FALSE)</f>
        <v>1278</v>
      </c>
      <c r="F48">
        <f>VLOOKUP(B48,[18]Sheet1!$A$1:$F$61,3,FALSE)</f>
        <v>20865</v>
      </c>
      <c r="G48">
        <f>VLOOKUP(B48,[19]Sheet1!$A$1:$F$61,3,FALSE)</f>
        <v>1737</v>
      </c>
      <c r="H48">
        <f>VLOOKUP(B48,[20]Sheet1!$A$1:$C$61,3,FALSE)</f>
        <v>3282</v>
      </c>
    </row>
    <row r="49" spans="1:8">
      <c r="A49">
        <v>4019004320</v>
      </c>
      <c r="B49" t="str">
        <f t="shared" si="0"/>
        <v>1400000US04019004320</v>
      </c>
      <c r="C49" t="s">
        <v>6</v>
      </c>
      <c r="D49">
        <v>2014</v>
      </c>
      <c r="E49">
        <f>VLOOKUP(B49,[17]Sheet1!$A$1:$C$61,3,FALSE)</f>
        <v>896</v>
      </c>
      <c r="F49">
        <f>VLOOKUP(B49,[18]Sheet1!$A$1:$F$61,3,FALSE)</f>
        <v>12375</v>
      </c>
      <c r="G49">
        <f>VLOOKUP(B49,[19]Sheet1!$A$1:$F$61,3,FALSE)</f>
        <v>1096</v>
      </c>
      <c r="H49">
        <f>VLOOKUP(B49,[20]Sheet1!$A$1:$C$61,3,FALSE)</f>
        <v>3105</v>
      </c>
    </row>
    <row r="50" spans="1:8">
      <c r="A50">
        <v>4019004333</v>
      </c>
      <c r="B50" t="str">
        <f t="shared" si="0"/>
        <v>1400000US04019004333</v>
      </c>
      <c r="C50" t="s">
        <v>6</v>
      </c>
      <c r="D50">
        <v>2014</v>
      </c>
      <c r="E50">
        <f>VLOOKUP(B50,[17]Sheet1!$A$1:$C$61,3,FALSE)</f>
        <v>1318</v>
      </c>
      <c r="F50">
        <f>VLOOKUP(B50,[18]Sheet1!$A$1:$F$61,3,FALSE)</f>
        <v>21529</v>
      </c>
      <c r="G50">
        <f>VLOOKUP(B50,[19]Sheet1!$A$1:$F$61,3,FALSE)</f>
        <v>1318</v>
      </c>
      <c r="H50">
        <f>VLOOKUP(B50,[20]Sheet1!$A$1:$C$61,3,FALSE)</f>
        <v>4210</v>
      </c>
    </row>
    <row r="51" spans="1:8">
      <c r="A51">
        <v>4019004334</v>
      </c>
      <c r="B51" t="str">
        <f t="shared" si="0"/>
        <v>1400000US04019004334</v>
      </c>
      <c r="C51" t="s">
        <v>6</v>
      </c>
      <c r="D51">
        <v>2014</v>
      </c>
      <c r="E51">
        <f>VLOOKUP(B51,[17]Sheet1!$A$1:$C$61,3,FALSE)</f>
        <v>2562</v>
      </c>
      <c r="F51">
        <f>VLOOKUP(B51,[18]Sheet1!$A$1:$F$61,3,FALSE)</f>
        <v>19142</v>
      </c>
      <c r="G51">
        <f>VLOOKUP(B51,[19]Sheet1!$A$1:$F$61,3,FALSE)</f>
        <v>2940</v>
      </c>
      <c r="H51">
        <f>VLOOKUP(B51,[20]Sheet1!$A$1:$C$61,3,FALSE)</f>
        <v>8391</v>
      </c>
    </row>
    <row r="52" spans="1:8">
      <c r="A52">
        <v>4019004404</v>
      </c>
      <c r="B52" t="str">
        <f t="shared" si="0"/>
        <v>1400000US04019004404</v>
      </c>
      <c r="C52" t="s">
        <v>6</v>
      </c>
      <c r="D52">
        <v>2014</v>
      </c>
      <c r="E52">
        <f>VLOOKUP(B52,[17]Sheet1!$A$1:$C$61,3,FALSE)</f>
        <v>1807</v>
      </c>
      <c r="F52">
        <f>VLOOKUP(B52,[18]Sheet1!$A$1:$F$61,3,FALSE)</f>
        <v>27153</v>
      </c>
      <c r="G52">
        <f>VLOOKUP(B52,[19]Sheet1!$A$1:$F$61,3,FALSE)</f>
        <v>2595</v>
      </c>
      <c r="H52">
        <f>VLOOKUP(B52,[20]Sheet1!$A$1:$C$61,3,FALSE)</f>
        <v>3302</v>
      </c>
    </row>
    <row r="53" spans="1:8">
      <c r="A53">
        <v>4019004419</v>
      </c>
      <c r="B53" t="str">
        <f t="shared" si="0"/>
        <v>1400000US04019004419</v>
      </c>
      <c r="C53" t="s">
        <v>6</v>
      </c>
      <c r="D53">
        <v>2014</v>
      </c>
      <c r="E53">
        <f>VLOOKUP(B53,[17]Sheet1!$A$1:$C$61,3,FALSE)</f>
        <v>2046</v>
      </c>
      <c r="F53">
        <f>VLOOKUP(B53,[18]Sheet1!$A$1:$F$61,3,FALSE)</f>
        <v>23926</v>
      </c>
      <c r="G53">
        <f>VLOOKUP(B53,[19]Sheet1!$A$1:$F$61,3,FALSE)</f>
        <v>2514</v>
      </c>
      <c r="H53">
        <f>VLOOKUP(B53,[20]Sheet1!$A$1:$C$61,3,FALSE)</f>
        <v>5040</v>
      </c>
    </row>
    <row r="54" spans="1:8">
      <c r="A54">
        <v>4019004421</v>
      </c>
      <c r="B54" t="str">
        <f t="shared" si="0"/>
        <v>1400000US04019004421</v>
      </c>
      <c r="C54" t="s">
        <v>6</v>
      </c>
      <c r="D54">
        <v>2014</v>
      </c>
      <c r="E54">
        <f>VLOOKUP(B54,[17]Sheet1!$A$1:$C$61,3,FALSE)</f>
        <v>2692</v>
      </c>
      <c r="F54">
        <f>VLOOKUP(B54,[18]Sheet1!$A$1:$F$61,3,FALSE)</f>
        <v>23363</v>
      </c>
      <c r="G54">
        <f>VLOOKUP(B54,[19]Sheet1!$A$1:$F$61,3,FALSE)</f>
        <v>2883</v>
      </c>
      <c r="H54">
        <f>VLOOKUP(B54,[20]Sheet1!$A$1:$C$61,3,FALSE)</f>
        <v>8131</v>
      </c>
    </row>
    <row r="55" spans="1:8">
      <c r="A55">
        <v>4019004423</v>
      </c>
      <c r="B55" t="str">
        <f t="shared" si="0"/>
        <v>1400000US04019004423</v>
      </c>
      <c r="C55" t="s">
        <v>6</v>
      </c>
      <c r="D55">
        <v>2014</v>
      </c>
      <c r="E55">
        <f>VLOOKUP(B55,[17]Sheet1!$A$1:$C$61,3,FALSE)</f>
        <v>1668</v>
      </c>
      <c r="F55">
        <f>VLOOKUP(B55,[18]Sheet1!$A$1:$F$61,3,FALSE)</f>
        <v>28016</v>
      </c>
      <c r="G55">
        <f>VLOOKUP(B55,[19]Sheet1!$A$1:$F$61,3,FALSE)</f>
        <v>1898</v>
      </c>
      <c r="H55">
        <f>VLOOKUP(B55,[20]Sheet1!$A$1:$C$61,3,FALSE)</f>
        <v>3984</v>
      </c>
    </row>
    <row r="56" spans="1:8">
      <c r="A56">
        <v>4019004424</v>
      </c>
      <c r="B56" t="str">
        <f t="shared" si="0"/>
        <v>1400000US04019004424</v>
      </c>
      <c r="C56" t="s">
        <v>6</v>
      </c>
      <c r="D56">
        <v>2014</v>
      </c>
      <c r="E56">
        <f>VLOOKUP(B56,[17]Sheet1!$A$1:$C$61,3,FALSE)</f>
        <v>1328</v>
      </c>
      <c r="F56">
        <f>VLOOKUP(B56,[18]Sheet1!$A$1:$F$61,3,FALSE)</f>
        <v>18337</v>
      </c>
      <c r="G56">
        <f>VLOOKUP(B56,[19]Sheet1!$A$1:$F$61,3,FALSE)</f>
        <v>1595</v>
      </c>
      <c r="H56">
        <f>VLOOKUP(B56,[20]Sheet1!$A$1:$C$61,3,FALSE)</f>
        <v>3687</v>
      </c>
    </row>
    <row r="57" spans="1:8">
      <c r="A57">
        <v>4019004425</v>
      </c>
      <c r="B57" t="str">
        <f t="shared" si="0"/>
        <v>1400000US04019004425</v>
      </c>
      <c r="C57" t="s">
        <v>6</v>
      </c>
      <c r="D57">
        <v>2014</v>
      </c>
      <c r="E57">
        <f>VLOOKUP(B57,[17]Sheet1!$A$1:$C$61,3,FALSE)</f>
        <v>2220</v>
      </c>
      <c r="F57">
        <f>VLOOKUP(B57,[18]Sheet1!$A$1:$F$61,3,FALSE)</f>
        <v>31330</v>
      </c>
      <c r="G57">
        <f>VLOOKUP(B57,[19]Sheet1!$A$1:$F$61,3,FALSE)</f>
        <v>2767</v>
      </c>
      <c r="H57">
        <f>VLOOKUP(B57,[20]Sheet1!$A$1:$C$61,3,FALSE)</f>
        <v>6041</v>
      </c>
    </row>
    <row r="58" spans="1:8">
      <c r="A58">
        <v>4019004430</v>
      </c>
      <c r="B58" t="str">
        <f t="shared" si="0"/>
        <v>1400000US04019004430</v>
      </c>
      <c r="C58" t="s">
        <v>6</v>
      </c>
      <c r="D58">
        <v>2014</v>
      </c>
      <c r="E58">
        <f>VLOOKUP(B58,[17]Sheet1!$A$1:$C$61,3,FALSE)</f>
        <v>739</v>
      </c>
      <c r="F58">
        <f>VLOOKUP(B58,[18]Sheet1!$A$1:$F$61,3,FALSE)</f>
        <v>17449</v>
      </c>
      <c r="G58">
        <f>VLOOKUP(B58,[19]Sheet1!$A$1:$F$61,3,FALSE)</f>
        <v>836</v>
      </c>
      <c r="H58">
        <f>VLOOKUP(B58,[20]Sheet1!$A$1:$C$61,3,FALSE)</f>
        <v>3010</v>
      </c>
    </row>
    <row r="59" spans="1:8">
      <c r="A59">
        <v>4019004431</v>
      </c>
      <c r="B59" t="str">
        <f t="shared" si="0"/>
        <v>1400000US04019004431</v>
      </c>
      <c r="C59" t="s">
        <v>6</v>
      </c>
      <c r="D59">
        <v>2014</v>
      </c>
      <c r="E59">
        <f>VLOOKUP(B59,[17]Sheet1!$A$1:$C$61,3,FALSE)</f>
        <v>1218</v>
      </c>
      <c r="F59">
        <f>VLOOKUP(B59,[18]Sheet1!$A$1:$F$61,3,FALSE)</f>
        <v>22076</v>
      </c>
      <c r="G59">
        <f>VLOOKUP(B59,[19]Sheet1!$A$1:$F$61,3,FALSE)</f>
        <v>1408</v>
      </c>
      <c r="H59">
        <f>VLOOKUP(B59,[20]Sheet1!$A$1:$C$61,3,FALSE)</f>
        <v>4157</v>
      </c>
    </row>
    <row r="60" spans="1:8">
      <c r="A60">
        <v>4019941000</v>
      </c>
      <c r="B60" t="str">
        <f t="shared" si="0"/>
        <v>1400000US04019941000</v>
      </c>
      <c r="C60" t="s">
        <v>6</v>
      </c>
      <c r="D60">
        <v>2014</v>
      </c>
      <c r="E60">
        <f>VLOOKUP(B60,[17]Sheet1!$A$1:$C$61,3,FALSE)</f>
        <v>842</v>
      </c>
      <c r="F60">
        <f>VLOOKUP(B60,[18]Sheet1!$A$1:$F$61,3,FALSE)</f>
        <v>9537</v>
      </c>
      <c r="G60">
        <f>VLOOKUP(B60,[19]Sheet1!$A$1:$F$61,3,FALSE)</f>
        <v>871</v>
      </c>
      <c r="H60">
        <f>VLOOKUP(B60,[20]Sheet1!$A$1:$C$61,3,FALSE)</f>
        <v>3863</v>
      </c>
    </row>
    <row r="61" spans="1:8">
      <c r="A61">
        <v>4021000802</v>
      </c>
      <c r="B61" t="str">
        <f t="shared" si="0"/>
        <v>1400000US04021000802</v>
      </c>
      <c r="C61" t="s">
        <v>6</v>
      </c>
      <c r="D61">
        <v>2014</v>
      </c>
      <c r="E61">
        <f>VLOOKUP(B61,[17]Sheet1!$A$1:$C$61,3,FALSE)</f>
        <v>1400</v>
      </c>
      <c r="F61">
        <f>VLOOKUP(B61,[18]Sheet1!$A$1:$F$61,3,FALSE)</f>
        <v>26366</v>
      </c>
      <c r="G61">
        <f>VLOOKUP(B61,[19]Sheet1!$A$1:$F$61,3,FALSE)</f>
        <v>1943</v>
      </c>
      <c r="H61">
        <f>VLOOKUP(B61,[20]Sheet1!$A$1:$C$61,3,FALSE)</f>
        <v>4126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1B2CC-AC5F-41A4-A7D1-2EF8F934CFEE}">
  <dimension ref="A1:H61"/>
  <sheetViews>
    <sheetView workbookViewId="0">
      <selection activeCell="H2" sqref="H2:H61"/>
    </sheetView>
  </sheetViews>
  <sheetFormatPr defaultRowHeight="14.25"/>
  <cols>
    <col min="1" max="1" width="11" bestFit="1" customWidth="1"/>
    <col min="2" max="2" width="21.875" bestFit="1" customWidth="1"/>
    <col min="3" max="3" width="17.625" bestFit="1" customWidth="1"/>
    <col min="5" max="5" width="16.875" bestFit="1" customWidth="1"/>
    <col min="6" max="6" width="21.375" bestFit="1" customWidth="1"/>
    <col min="7" max="7" width="13.75" bestFit="1" customWidth="1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4013723304</v>
      </c>
      <c r="B2" t="str">
        <f>CONCATENATE("1400000US0",A2)</f>
        <v>1400000US04013723304</v>
      </c>
      <c r="C2" t="s">
        <v>3</v>
      </c>
      <c r="D2">
        <v>2015</v>
      </c>
      <c r="E2">
        <f>VLOOKUP(B2,[21]Sheet1!$A$1:$C$61,3,FALSE)</f>
        <v>1547</v>
      </c>
      <c r="F2">
        <f>VLOOKUP(B2,[22]Sheet1!$A$1:$F$61,3,FALSE)</f>
        <v>22078</v>
      </c>
      <c r="G2">
        <f>VLOOKUP(B2,[23]Sheet1!$A$1:$F$61,3,FALSE)</f>
        <v>1713</v>
      </c>
      <c r="H2">
        <f>VLOOKUP(B2,[24]Sheet1!$A$1:$C$61,3,FALSE)</f>
        <v>4353</v>
      </c>
    </row>
    <row r="3" spans="1:8">
      <c r="A3">
        <v>4013116725</v>
      </c>
      <c r="B3" t="str">
        <f t="shared" ref="B3:B61" si="0">CONCATENATE("1400000US0",A3)</f>
        <v>1400000US04013116725</v>
      </c>
      <c r="C3" t="s">
        <v>4</v>
      </c>
      <c r="D3">
        <v>2015</v>
      </c>
      <c r="E3">
        <f>VLOOKUP(B3,[21]Sheet1!$A$1:$C$61,3,FALSE)</f>
        <v>2256</v>
      </c>
      <c r="F3">
        <f>VLOOKUP(B3,[22]Sheet1!$A$1:$F$61,3,FALSE)</f>
        <v>49623</v>
      </c>
      <c r="G3">
        <f>VLOOKUP(B3,[23]Sheet1!$A$1:$F$61,3,FALSE)</f>
        <v>2318</v>
      </c>
      <c r="H3">
        <f>VLOOKUP(B3,[24]Sheet1!$A$1:$C$61,3,FALSE)</f>
        <v>4825</v>
      </c>
    </row>
    <row r="4" spans="1:8">
      <c r="A4">
        <v>4013116727</v>
      </c>
      <c r="B4" t="str">
        <f t="shared" si="0"/>
        <v>1400000US04013116727</v>
      </c>
      <c r="C4" t="s">
        <v>4</v>
      </c>
      <c r="D4">
        <v>2015</v>
      </c>
      <c r="E4">
        <f>VLOOKUP(B4,[21]Sheet1!$A$1:$C$61,3,FALSE)</f>
        <v>1336</v>
      </c>
      <c r="F4">
        <f>VLOOKUP(B4,[22]Sheet1!$A$1:$F$61,3,FALSE)</f>
        <v>54561</v>
      </c>
      <c r="G4">
        <f>VLOOKUP(B4,[23]Sheet1!$A$1:$F$61,3,FALSE)</f>
        <v>1534</v>
      </c>
      <c r="H4">
        <f>VLOOKUP(B4,[24]Sheet1!$A$1:$C$61,3,FALSE)</f>
        <v>3707</v>
      </c>
    </row>
    <row r="5" spans="1:8">
      <c r="A5">
        <v>4013116728</v>
      </c>
      <c r="B5" t="str">
        <f t="shared" si="0"/>
        <v>1400000US04013116728</v>
      </c>
      <c r="C5" t="s">
        <v>4</v>
      </c>
      <c r="D5">
        <v>2015</v>
      </c>
      <c r="E5">
        <f>VLOOKUP(B5,[21]Sheet1!$A$1:$C$61,3,FALSE)</f>
        <v>1629</v>
      </c>
      <c r="F5">
        <f>VLOOKUP(B5,[22]Sheet1!$A$1:$F$61,3,FALSE)</f>
        <v>54806</v>
      </c>
      <c r="G5">
        <f>VLOOKUP(B5,[23]Sheet1!$A$1:$F$61,3,FALSE)</f>
        <v>1702</v>
      </c>
      <c r="H5">
        <f>VLOOKUP(B5,[24]Sheet1!$A$1:$C$61,3,FALSE)</f>
        <v>4847</v>
      </c>
    </row>
    <row r="6" spans="1:8">
      <c r="A6">
        <v>4013116730</v>
      </c>
      <c r="B6" t="str">
        <f t="shared" si="0"/>
        <v>1400000US04013116730</v>
      </c>
      <c r="C6" t="s">
        <v>4</v>
      </c>
      <c r="D6">
        <v>2015</v>
      </c>
      <c r="E6">
        <f>VLOOKUP(B6,[21]Sheet1!$A$1:$C$61,3,FALSE)</f>
        <v>621</v>
      </c>
      <c r="F6">
        <f>VLOOKUP(B6,[22]Sheet1!$A$1:$F$61,3,FALSE)</f>
        <v>45428</v>
      </c>
      <c r="G6">
        <f>VLOOKUP(B6,[23]Sheet1!$A$1:$F$61,3,FALSE)</f>
        <v>639</v>
      </c>
      <c r="H6">
        <f>VLOOKUP(B6,[24]Sheet1!$A$1:$C$61,3,FALSE)</f>
        <v>1933</v>
      </c>
    </row>
    <row r="7" spans="1:8">
      <c r="A7">
        <v>4013116731</v>
      </c>
      <c r="B7" t="str">
        <f t="shared" si="0"/>
        <v>1400000US04013116731</v>
      </c>
      <c r="C7" t="s">
        <v>4</v>
      </c>
      <c r="D7">
        <v>2015</v>
      </c>
      <c r="E7">
        <f>VLOOKUP(B7,[21]Sheet1!$A$1:$C$61,3,FALSE)</f>
        <v>1133</v>
      </c>
      <c r="F7">
        <f>VLOOKUP(B7,[22]Sheet1!$A$1:$F$61,3,FALSE)</f>
        <v>44111</v>
      </c>
      <c r="G7">
        <f>VLOOKUP(B7,[23]Sheet1!$A$1:$F$61,3,FALSE)</f>
        <v>1225</v>
      </c>
      <c r="H7">
        <f>VLOOKUP(B7,[24]Sheet1!$A$1:$C$61,3,FALSE)</f>
        <v>3285</v>
      </c>
    </row>
    <row r="8" spans="1:8">
      <c r="A8">
        <v>4013941000</v>
      </c>
      <c r="B8" t="str">
        <f t="shared" si="0"/>
        <v>1400000US04013941000</v>
      </c>
      <c r="C8" t="s">
        <v>4</v>
      </c>
      <c r="D8">
        <v>2015</v>
      </c>
      <c r="E8">
        <f>VLOOKUP(B8,[21]Sheet1!$A$1:$C$61,3,FALSE)</f>
        <v>765</v>
      </c>
      <c r="F8">
        <f>VLOOKUP(B8,[22]Sheet1!$A$1:$F$61,3,FALSE)</f>
        <v>9310</v>
      </c>
      <c r="G8">
        <f>VLOOKUP(B8,[23]Sheet1!$A$1:$F$61,3,FALSE)</f>
        <v>907</v>
      </c>
      <c r="H8">
        <f>VLOOKUP(B8,[24]Sheet1!$A$1:$C$61,3,FALSE)</f>
        <v>3931</v>
      </c>
    </row>
    <row r="9" spans="1:8">
      <c r="A9">
        <v>4021001600</v>
      </c>
      <c r="B9" t="str">
        <f t="shared" si="0"/>
        <v>1400000US04021001600</v>
      </c>
      <c r="C9" t="s">
        <v>4</v>
      </c>
      <c r="D9">
        <v>2015</v>
      </c>
      <c r="E9">
        <f>VLOOKUP(B9,[21]Sheet1!$A$1:$C$61,3,FALSE)</f>
        <v>1642</v>
      </c>
      <c r="F9">
        <f>VLOOKUP(B9,[22]Sheet1!$A$1:$F$61,3,FALSE)</f>
        <v>20334</v>
      </c>
      <c r="G9">
        <f>VLOOKUP(B9,[23]Sheet1!$A$1:$F$61,3,FALSE)</f>
        <v>2045</v>
      </c>
      <c r="H9">
        <f>VLOOKUP(B9,[24]Sheet1!$A$1:$C$61,3,FALSE)</f>
        <v>5152</v>
      </c>
    </row>
    <row r="10" spans="1:8">
      <c r="A10">
        <v>4021001701</v>
      </c>
      <c r="B10" t="str">
        <f t="shared" si="0"/>
        <v>1400000US04021001701</v>
      </c>
      <c r="C10" t="s">
        <v>4</v>
      </c>
      <c r="D10">
        <v>2015</v>
      </c>
      <c r="E10">
        <f>VLOOKUP(B10,[21]Sheet1!$A$1:$C$61,3,FALSE)</f>
        <v>331</v>
      </c>
      <c r="F10">
        <f>VLOOKUP(B10,[22]Sheet1!$A$1:$F$61,3,FALSE)</f>
        <v>18455</v>
      </c>
      <c r="G10">
        <f>VLOOKUP(B10,[23]Sheet1!$A$1:$F$61,3,FALSE)</f>
        <v>458</v>
      </c>
      <c r="H10">
        <f>VLOOKUP(B10,[24]Sheet1!$A$1:$C$61,3,FALSE)</f>
        <v>851</v>
      </c>
    </row>
    <row r="11" spans="1:8">
      <c r="A11">
        <v>4021001702</v>
      </c>
      <c r="B11" t="str">
        <f t="shared" si="0"/>
        <v>1400000US04021001702</v>
      </c>
      <c r="C11" t="s">
        <v>4</v>
      </c>
      <c r="D11">
        <v>2015</v>
      </c>
      <c r="E11">
        <f>VLOOKUP(B11,[21]Sheet1!$A$1:$C$61,3,FALSE)</f>
        <v>707</v>
      </c>
      <c r="F11">
        <f>VLOOKUP(B11,[22]Sheet1!$A$1:$F$61,3,FALSE)</f>
        <v>22963</v>
      </c>
      <c r="G11">
        <f>VLOOKUP(B11,[23]Sheet1!$A$1:$F$61,3,FALSE)</f>
        <v>902</v>
      </c>
      <c r="H11">
        <f>VLOOKUP(B11,[24]Sheet1!$A$1:$C$61,3,FALSE)</f>
        <v>2982</v>
      </c>
    </row>
    <row r="12" spans="1:8">
      <c r="A12">
        <v>4021001703</v>
      </c>
      <c r="B12" t="str">
        <f t="shared" si="0"/>
        <v>1400000US04021001703</v>
      </c>
      <c r="C12" t="s">
        <v>4</v>
      </c>
      <c r="D12">
        <v>2015</v>
      </c>
      <c r="E12">
        <f>VLOOKUP(B12,[21]Sheet1!$A$1:$C$61,3,FALSE)</f>
        <v>626</v>
      </c>
      <c r="F12">
        <f>VLOOKUP(B12,[22]Sheet1!$A$1:$F$61,3,FALSE)</f>
        <v>22448</v>
      </c>
      <c r="G12">
        <f>VLOOKUP(B12,[23]Sheet1!$A$1:$F$61,3,FALSE)</f>
        <v>831</v>
      </c>
      <c r="H12">
        <f>VLOOKUP(B12,[24]Sheet1!$A$1:$C$61,3,FALSE)</f>
        <v>2047</v>
      </c>
    </row>
    <row r="13" spans="1:8">
      <c r="A13">
        <v>4021001704</v>
      </c>
      <c r="B13" t="str">
        <f t="shared" si="0"/>
        <v>1400000US04021001704</v>
      </c>
      <c r="C13" t="s">
        <v>4</v>
      </c>
      <c r="D13">
        <v>2015</v>
      </c>
      <c r="E13">
        <f>VLOOKUP(B13,[21]Sheet1!$A$1:$C$61,3,FALSE)</f>
        <v>2144</v>
      </c>
      <c r="F13">
        <f>VLOOKUP(B13,[22]Sheet1!$A$1:$F$61,3,FALSE)</f>
        <v>24559</v>
      </c>
      <c r="G13">
        <f>VLOOKUP(B13,[23]Sheet1!$A$1:$F$61,3,FALSE)</f>
        <v>2382</v>
      </c>
      <c r="H13">
        <f>VLOOKUP(B13,[24]Sheet1!$A$1:$C$61,3,FALSE)</f>
        <v>6725</v>
      </c>
    </row>
    <row r="14" spans="1:8">
      <c r="A14">
        <v>4021001705</v>
      </c>
      <c r="B14" t="str">
        <f t="shared" si="0"/>
        <v>1400000US04021001705</v>
      </c>
      <c r="C14" t="s">
        <v>4</v>
      </c>
      <c r="D14">
        <v>2015</v>
      </c>
      <c r="E14">
        <f>VLOOKUP(B14,[21]Sheet1!$A$1:$C$61,3,FALSE)</f>
        <v>2156</v>
      </c>
      <c r="F14">
        <f>VLOOKUP(B14,[22]Sheet1!$A$1:$F$61,3,FALSE)</f>
        <v>24996</v>
      </c>
      <c r="G14">
        <f>VLOOKUP(B14,[23]Sheet1!$A$1:$F$61,3,FALSE)</f>
        <v>2888</v>
      </c>
      <c r="H14">
        <f>VLOOKUP(B14,[24]Sheet1!$A$1:$C$61,3,FALSE)</f>
        <v>6020</v>
      </c>
    </row>
    <row r="15" spans="1:8">
      <c r="A15">
        <v>4021001706</v>
      </c>
      <c r="B15" t="str">
        <f t="shared" si="0"/>
        <v>1400000US04021001706</v>
      </c>
      <c r="C15" t="s">
        <v>4</v>
      </c>
      <c r="D15">
        <v>2015</v>
      </c>
      <c r="E15">
        <f>VLOOKUP(B15,[21]Sheet1!$A$1:$C$61,3,FALSE)</f>
        <v>1406</v>
      </c>
      <c r="F15">
        <f>VLOOKUP(B15,[22]Sheet1!$A$1:$F$61,3,FALSE)</f>
        <v>27764</v>
      </c>
      <c r="G15">
        <f>VLOOKUP(B15,[23]Sheet1!$A$1:$F$61,3,FALSE)</f>
        <v>1769</v>
      </c>
      <c r="H15">
        <f>VLOOKUP(B15,[24]Sheet1!$A$1:$C$61,3,FALSE)</f>
        <v>4376</v>
      </c>
    </row>
    <row r="16" spans="1:8">
      <c r="A16">
        <v>4021001707</v>
      </c>
      <c r="B16" t="str">
        <f t="shared" si="0"/>
        <v>1400000US04021001707</v>
      </c>
      <c r="C16" t="s">
        <v>4</v>
      </c>
      <c r="D16">
        <v>2015</v>
      </c>
      <c r="E16">
        <f>VLOOKUP(B16,[21]Sheet1!$A$1:$C$61,3,FALSE)</f>
        <v>1606</v>
      </c>
      <c r="F16">
        <f>VLOOKUP(B16,[22]Sheet1!$A$1:$F$61,3,FALSE)</f>
        <v>23374</v>
      </c>
      <c r="G16">
        <f>VLOOKUP(B16,[23]Sheet1!$A$1:$F$61,3,FALSE)</f>
        <v>1929</v>
      </c>
      <c r="H16">
        <f>VLOOKUP(B16,[24]Sheet1!$A$1:$C$61,3,FALSE)</f>
        <v>6002</v>
      </c>
    </row>
    <row r="17" spans="1:8">
      <c r="A17">
        <v>4021001708</v>
      </c>
      <c r="B17" t="str">
        <f t="shared" si="0"/>
        <v>1400000US04021001708</v>
      </c>
      <c r="C17" t="s">
        <v>4</v>
      </c>
      <c r="D17">
        <v>2015</v>
      </c>
      <c r="E17">
        <f>VLOOKUP(B17,[21]Sheet1!$A$1:$C$61,3,FALSE)</f>
        <v>2275</v>
      </c>
      <c r="F17">
        <f>VLOOKUP(B17,[22]Sheet1!$A$1:$F$61,3,FALSE)</f>
        <v>30471</v>
      </c>
      <c r="G17">
        <f>VLOOKUP(B17,[23]Sheet1!$A$1:$F$61,3,FALSE)</f>
        <v>2789</v>
      </c>
      <c r="H17">
        <f>VLOOKUP(B17,[24]Sheet1!$A$1:$C$61,3,FALSE)</f>
        <v>6043</v>
      </c>
    </row>
    <row r="18" spans="1:8">
      <c r="A18">
        <v>4021001709</v>
      </c>
      <c r="B18" t="str">
        <f t="shared" si="0"/>
        <v>1400000US04021001709</v>
      </c>
      <c r="C18" t="s">
        <v>4</v>
      </c>
      <c r="D18">
        <v>2015</v>
      </c>
      <c r="E18">
        <f>VLOOKUP(B18,[21]Sheet1!$A$1:$C$61,3,FALSE)</f>
        <v>1073</v>
      </c>
      <c r="F18">
        <f>VLOOKUP(B18,[22]Sheet1!$A$1:$F$61,3,FALSE)</f>
        <v>26538</v>
      </c>
      <c r="G18">
        <f>VLOOKUP(B18,[23]Sheet1!$A$1:$F$61,3,FALSE)</f>
        <v>1324</v>
      </c>
      <c r="H18">
        <f>VLOOKUP(B18,[24]Sheet1!$A$1:$C$61,3,FALSE)</f>
        <v>3485</v>
      </c>
    </row>
    <row r="19" spans="1:8">
      <c r="A19">
        <v>4021001710</v>
      </c>
      <c r="B19" t="str">
        <f t="shared" si="0"/>
        <v>1400000US04021001710</v>
      </c>
      <c r="C19" t="s">
        <v>4</v>
      </c>
      <c r="D19">
        <v>2015</v>
      </c>
      <c r="E19">
        <f>VLOOKUP(B19,[21]Sheet1!$A$1:$C$61,3,FALSE)</f>
        <v>1569</v>
      </c>
      <c r="F19">
        <f>VLOOKUP(B19,[22]Sheet1!$A$1:$F$61,3,FALSE)</f>
        <v>21637</v>
      </c>
      <c r="G19">
        <f>VLOOKUP(B19,[23]Sheet1!$A$1:$F$61,3,FALSE)</f>
        <v>1860</v>
      </c>
      <c r="H19">
        <f>VLOOKUP(B19,[24]Sheet1!$A$1:$C$61,3,FALSE)</f>
        <v>5718</v>
      </c>
    </row>
    <row r="20" spans="1:8">
      <c r="A20">
        <v>4021001711</v>
      </c>
      <c r="B20" t="str">
        <f t="shared" si="0"/>
        <v>1400000US04021001711</v>
      </c>
      <c r="C20" t="s">
        <v>4</v>
      </c>
      <c r="D20">
        <v>2015</v>
      </c>
      <c r="E20">
        <f>VLOOKUP(B20,[21]Sheet1!$A$1:$C$61,3,FALSE)</f>
        <v>724</v>
      </c>
      <c r="F20">
        <f>VLOOKUP(B20,[22]Sheet1!$A$1:$F$61,3,FALSE)</f>
        <v>24369</v>
      </c>
      <c r="G20">
        <f>VLOOKUP(B20,[23]Sheet1!$A$1:$F$61,3,FALSE)</f>
        <v>911</v>
      </c>
      <c r="H20">
        <f>VLOOKUP(B20,[24]Sheet1!$A$1:$C$61,3,FALSE)</f>
        <v>2363</v>
      </c>
    </row>
    <row r="21" spans="1:8">
      <c r="A21">
        <v>4021941400</v>
      </c>
      <c r="B21" t="str">
        <f t="shared" si="0"/>
        <v>1400000US04021941400</v>
      </c>
      <c r="C21" t="s">
        <v>4</v>
      </c>
      <c r="D21">
        <v>2015</v>
      </c>
      <c r="E21">
        <f>VLOOKUP(B21,[21]Sheet1!$A$1:$C$61,3,FALSE)</f>
        <v>2643</v>
      </c>
      <c r="F21">
        <f>VLOOKUP(B21,[22]Sheet1!$A$1:$F$61,3,FALSE)</f>
        <v>14268</v>
      </c>
      <c r="G21">
        <f>VLOOKUP(B21,[23]Sheet1!$A$1:$F$61,3,FALSE)</f>
        <v>3415</v>
      </c>
      <c r="H21">
        <f>VLOOKUP(B21,[24]Sheet1!$A$1:$C$61,3,FALSE)</f>
        <v>8282</v>
      </c>
    </row>
    <row r="22" spans="1:8">
      <c r="A22">
        <v>4021000801</v>
      </c>
      <c r="B22" t="str">
        <f t="shared" si="0"/>
        <v>1400000US04021000801</v>
      </c>
      <c r="C22" t="s">
        <v>5</v>
      </c>
      <c r="D22">
        <v>2015</v>
      </c>
      <c r="E22">
        <f>VLOOKUP(B22,[21]Sheet1!$A$1:$C$61,3,FALSE)</f>
        <v>4999</v>
      </c>
      <c r="F22">
        <f>VLOOKUP(B22,[22]Sheet1!$A$1:$F$61,3,FALSE)</f>
        <v>23097</v>
      </c>
      <c r="G22">
        <f>VLOOKUP(B22,[23]Sheet1!$A$1:$F$61,3,FALSE)</f>
        <v>7130</v>
      </c>
      <c r="H22">
        <f>VLOOKUP(B22,[24]Sheet1!$A$1:$C$61,3,FALSE)</f>
        <v>13318</v>
      </c>
    </row>
    <row r="23" spans="1:8">
      <c r="A23">
        <v>4021000803</v>
      </c>
      <c r="B23" t="str">
        <f t="shared" si="0"/>
        <v>1400000US04021000803</v>
      </c>
      <c r="C23" t="s">
        <v>5</v>
      </c>
      <c r="D23">
        <v>2015</v>
      </c>
      <c r="E23">
        <f>VLOOKUP(B23,[21]Sheet1!$A$1:$C$61,3,FALSE)</f>
        <v>326</v>
      </c>
      <c r="F23">
        <f>VLOOKUP(B23,[22]Sheet1!$A$1:$F$61,3,FALSE)</f>
        <v>4021</v>
      </c>
      <c r="G23">
        <f>VLOOKUP(B23,[23]Sheet1!$A$1:$F$61,3,FALSE)</f>
        <v>411</v>
      </c>
      <c r="H23">
        <f>VLOOKUP(B23,[24]Sheet1!$A$1:$C$61,3,FALSE)</f>
        <v>11483</v>
      </c>
    </row>
    <row r="24" spans="1:8">
      <c r="A24">
        <v>4021000901</v>
      </c>
      <c r="B24" t="str">
        <f t="shared" si="0"/>
        <v>1400000US04021000901</v>
      </c>
      <c r="C24" t="s">
        <v>5</v>
      </c>
      <c r="D24">
        <v>2015</v>
      </c>
      <c r="E24">
        <f>VLOOKUP(B24,[21]Sheet1!$A$1:$C$61,3,FALSE)</f>
        <v>511</v>
      </c>
      <c r="F24">
        <f>VLOOKUP(B24,[22]Sheet1!$A$1:$F$61,3,FALSE)</f>
        <v>12235</v>
      </c>
      <c r="G24">
        <f>VLOOKUP(B24,[23]Sheet1!$A$1:$F$61,3,FALSE)</f>
        <v>625</v>
      </c>
      <c r="H24">
        <f>VLOOKUP(B24,[24]Sheet1!$A$1:$C$61,3,FALSE)</f>
        <v>5154</v>
      </c>
    </row>
    <row r="25" spans="1:8">
      <c r="A25">
        <v>4021000902</v>
      </c>
      <c r="B25" t="str">
        <f t="shared" si="0"/>
        <v>1400000US04021000902</v>
      </c>
      <c r="C25" t="s">
        <v>5</v>
      </c>
      <c r="D25">
        <v>2015</v>
      </c>
      <c r="E25">
        <f>VLOOKUP(B25,[21]Sheet1!$A$1:$C$61,3,FALSE)</f>
        <v>1217</v>
      </c>
      <c r="F25">
        <f>VLOOKUP(B25,[22]Sheet1!$A$1:$F$61,3,FALSE)</f>
        <v>19649</v>
      </c>
      <c r="G25">
        <f>VLOOKUP(B25,[23]Sheet1!$A$1:$F$61,3,FALSE)</f>
        <v>1453</v>
      </c>
      <c r="H25">
        <f>VLOOKUP(B25,[24]Sheet1!$A$1:$C$61,3,FALSE)</f>
        <v>2930</v>
      </c>
    </row>
    <row r="26" spans="1:8">
      <c r="A26">
        <v>4021001000</v>
      </c>
      <c r="B26" t="str">
        <f t="shared" si="0"/>
        <v>1400000US04021001000</v>
      </c>
      <c r="C26" t="s">
        <v>5</v>
      </c>
      <c r="D26">
        <v>2015</v>
      </c>
      <c r="E26">
        <f>VLOOKUP(B26,[21]Sheet1!$A$1:$C$61,3,FALSE)</f>
        <v>1531</v>
      </c>
      <c r="F26">
        <f>VLOOKUP(B26,[22]Sheet1!$A$1:$F$61,3,FALSE)</f>
        <v>11897</v>
      </c>
      <c r="G26">
        <f>VLOOKUP(B26,[23]Sheet1!$A$1:$F$61,3,FALSE)</f>
        <v>1800</v>
      </c>
      <c r="H26">
        <f>VLOOKUP(B26,[24]Sheet1!$A$1:$C$61,3,FALSE)</f>
        <v>4916</v>
      </c>
    </row>
    <row r="27" spans="1:8">
      <c r="A27">
        <v>4021001100</v>
      </c>
      <c r="B27" t="str">
        <f t="shared" si="0"/>
        <v>1400000US04021001100</v>
      </c>
      <c r="C27" t="s">
        <v>5</v>
      </c>
      <c r="D27">
        <v>2015</v>
      </c>
      <c r="E27">
        <f>VLOOKUP(B27,[21]Sheet1!$A$1:$C$61,3,FALSE)</f>
        <v>2165</v>
      </c>
      <c r="F27">
        <f>VLOOKUP(B27,[22]Sheet1!$A$1:$F$61,3,FALSE)</f>
        <v>19462</v>
      </c>
      <c r="G27">
        <f>VLOOKUP(B27,[23]Sheet1!$A$1:$F$61,3,FALSE)</f>
        <v>2821</v>
      </c>
      <c r="H27">
        <f>VLOOKUP(B27,[24]Sheet1!$A$1:$C$61,3,FALSE)</f>
        <v>6658</v>
      </c>
    </row>
    <row r="28" spans="1:8">
      <c r="A28">
        <v>4021001200</v>
      </c>
      <c r="B28" t="str">
        <f t="shared" si="0"/>
        <v>1400000US04021001200</v>
      </c>
      <c r="C28" t="s">
        <v>5</v>
      </c>
      <c r="D28">
        <v>2015</v>
      </c>
      <c r="E28">
        <f>VLOOKUP(B28,[21]Sheet1!$A$1:$C$61,3,FALSE)</f>
        <v>1844</v>
      </c>
      <c r="F28">
        <f>VLOOKUP(B28,[22]Sheet1!$A$1:$F$61,3,FALSE)</f>
        <v>18768</v>
      </c>
      <c r="G28">
        <f>VLOOKUP(B28,[23]Sheet1!$A$1:$F$61,3,FALSE)</f>
        <v>2259</v>
      </c>
      <c r="H28">
        <f>VLOOKUP(B28,[24]Sheet1!$A$1:$C$61,3,FALSE)</f>
        <v>5100</v>
      </c>
    </row>
    <row r="29" spans="1:8">
      <c r="A29">
        <v>4021001301</v>
      </c>
      <c r="B29" t="str">
        <f t="shared" si="0"/>
        <v>1400000US04021001301</v>
      </c>
      <c r="C29" t="s">
        <v>5</v>
      </c>
      <c r="D29">
        <v>2015</v>
      </c>
      <c r="E29">
        <f>VLOOKUP(B29,[21]Sheet1!$A$1:$C$61,3,FALSE)</f>
        <v>2573</v>
      </c>
      <c r="F29">
        <f>VLOOKUP(B29,[22]Sheet1!$A$1:$F$61,3,FALSE)</f>
        <v>19202</v>
      </c>
      <c r="G29">
        <f>VLOOKUP(B29,[23]Sheet1!$A$1:$F$61,3,FALSE)</f>
        <v>3240</v>
      </c>
      <c r="H29">
        <f>VLOOKUP(B29,[24]Sheet1!$A$1:$C$61,3,FALSE)</f>
        <v>7522</v>
      </c>
    </row>
    <row r="30" spans="1:8">
      <c r="A30">
        <v>4021001303</v>
      </c>
      <c r="B30" t="str">
        <f t="shared" si="0"/>
        <v>1400000US04021001303</v>
      </c>
      <c r="C30" t="s">
        <v>5</v>
      </c>
      <c r="D30">
        <v>2015</v>
      </c>
      <c r="E30">
        <f>VLOOKUP(B30,[21]Sheet1!$A$1:$C$61,3,FALSE)</f>
        <v>488</v>
      </c>
      <c r="F30">
        <f>VLOOKUP(B30,[22]Sheet1!$A$1:$F$61,3,FALSE)</f>
        <v>28435</v>
      </c>
      <c r="G30">
        <f>VLOOKUP(B30,[23]Sheet1!$A$1:$F$61,3,FALSE)</f>
        <v>571</v>
      </c>
      <c r="H30">
        <f>VLOOKUP(B30,[24]Sheet1!$A$1:$C$61,3,FALSE)</f>
        <v>1405</v>
      </c>
    </row>
    <row r="31" spans="1:8">
      <c r="A31">
        <v>4021001304</v>
      </c>
      <c r="B31" t="str">
        <f t="shared" si="0"/>
        <v>1400000US04021001304</v>
      </c>
      <c r="C31" t="s">
        <v>5</v>
      </c>
      <c r="D31">
        <v>2015</v>
      </c>
      <c r="E31">
        <f>VLOOKUP(B31,[21]Sheet1!$A$1:$C$61,3,FALSE)</f>
        <v>2660</v>
      </c>
      <c r="F31">
        <f>VLOOKUP(B31,[22]Sheet1!$A$1:$F$61,3,FALSE)</f>
        <v>24565</v>
      </c>
      <c r="G31">
        <f>VLOOKUP(B31,[23]Sheet1!$A$1:$F$61,3,FALSE)</f>
        <v>3168</v>
      </c>
      <c r="H31">
        <f>VLOOKUP(B31,[24]Sheet1!$A$1:$C$61,3,FALSE)</f>
        <v>8500</v>
      </c>
    </row>
    <row r="32" spans="1:8">
      <c r="A32">
        <v>4021001305</v>
      </c>
      <c r="B32" t="str">
        <f t="shared" si="0"/>
        <v>1400000US04021001305</v>
      </c>
      <c r="C32" t="s">
        <v>5</v>
      </c>
      <c r="D32">
        <v>2015</v>
      </c>
      <c r="E32">
        <f>VLOOKUP(B32,[21]Sheet1!$A$1:$C$61,3,FALSE)</f>
        <v>1925</v>
      </c>
      <c r="F32">
        <f>VLOOKUP(B32,[22]Sheet1!$A$1:$F$61,3,FALSE)</f>
        <v>21887</v>
      </c>
      <c r="G32">
        <f>VLOOKUP(B32,[23]Sheet1!$A$1:$F$61,3,FALSE)</f>
        <v>2438</v>
      </c>
      <c r="H32">
        <f>VLOOKUP(B32,[24]Sheet1!$A$1:$C$61,3,FALSE)</f>
        <v>6022</v>
      </c>
    </row>
    <row r="33" spans="1:8">
      <c r="A33">
        <v>4021001306</v>
      </c>
      <c r="B33" t="str">
        <f t="shared" si="0"/>
        <v>1400000US04021001306</v>
      </c>
      <c r="C33" t="s">
        <v>5</v>
      </c>
      <c r="D33">
        <v>2015</v>
      </c>
      <c r="E33">
        <f>VLOOKUP(B33,[21]Sheet1!$A$1:$C$61,3,FALSE)</f>
        <v>1638</v>
      </c>
      <c r="F33">
        <f>VLOOKUP(B33,[22]Sheet1!$A$1:$F$61,3,FALSE)</f>
        <v>19824</v>
      </c>
      <c r="G33">
        <f>VLOOKUP(B33,[23]Sheet1!$A$1:$F$61,3,FALSE)</f>
        <v>1918</v>
      </c>
      <c r="H33">
        <f>VLOOKUP(B33,[24]Sheet1!$A$1:$C$61,3,FALSE)</f>
        <v>4378</v>
      </c>
    </row>
    <row r="34" spans="1:8">
      <c r="A34">
        <v>4021001403</v>
      </c>
      <c r="B34" t="str">
        <f t="shared" si="0"/>
        <v>1400000US04021001403</v>
      </c>
      <c r="C34" t="s">
        <v>5</v>
      </c>
      <c r="D34">
        <v>2015</v>
      </c>
      <c r="E34">
        <f>VLOOKUP(B34,[21]Sheet1!$A$1:$C$61,3,FALSE)</f>
        <v>1648</v>
      </c>
      <c r="F34">
        <f>VLOOKUP(B34,[22]Sheet1!$A$1:$F$61,3,FALSE)</f>
        <v>23893</v>
      </c>
      <c r="G34">
        <f>VLOOKUP(B34,[23]Sheet1!$A$1:$F$61,3,FALSE)</f>
        <v>1854</v>
      </c>
      <c r="H34">
        <f>VLOOKUP(B34,[24]Sheet1!$A$1:$C$61,3,FALSE)</f>
        <v>4559</v>
      </c>
    </row>
    <row r="35" spans="1:8">
      <c r="A35">
        <v>4021001404</v>
      </c>
      <c r="B35" t="str">
        <f t="shared" si="0"/>
        <v>1400000US04021001404</v>
      </c>
      <c r="C35" t="s">
        <v>5</v>
      </c>
      <c r="D35">
        <v>2015</v>
      </c>
      <c r="E35">
        <f>VLOOKUP(B35,[21]Sheet1!$A$1:$C$61,3,FALSE)</f>
        <v>1248</v>
      </c>
      <c r="F35">
        <f>VLOOKUP(B35,[22]Sheet1!$A$1:$F$61,3,FALSE)</f>
        <v>24901</v>
      </c>
      <c r="G35">
        <f>VLOOKUP(B35,[23]Sheet1!$A$1:$F$61,3,FALSE)</f>
        <v>1403</v>
      </c>
      <c r="H35">
        <f>VLOOKUP(B35,[24]Sheet1!$A$1:$C$61,3,FALSE)</f>
        <v>3912</v>
      </c>
    </row>
    <row r="36" spans="1:8">
      <c r="A36">
        <v>4021001405</v>
      </c>
      <c r="B36" t="str">
        <f t="shared" si="0"/>
        <v>1400000US04021001405</v>
      </c>
      <c r="C36" t="s">
        <v>5</v>
      </c>
      <c r="D36">
        <v>2015</v>
      </c>
      <c r="E36">
        <f>VLOOKUP(B36,[21]Sheet1!$A$1:$C$61,3,FALSE)</f>
        <v>1893</v>
      </c>
      <c r="F36">
        <f>VLOOKUP(B36,[22]Sheet1!$A$1:$F$61,3,FALSE)</f>
        <v>24059</v>
      </c>
      <c r="G36">
        <f>VLOOKUP(B36,[23]Sheet1!$A$1:$F$61,3,FALSE)</f>
        <v>2544</v>
      </c>
      <c r="H36">
        <f>VLOOKUP(B36,[24]Sheet1!$A$1:$C$61,3,FALSE)</f>
        <v>4296</v>
      </c>
    </row>
    <row r="37" spans="1:8">
      <c r="A37">
        <v>4021001406</v>
      </c>
      <c r="B37" t="str">
        <f t="shared" si="0"/>
        <v>1400000US04021001406</v>
      </c>
      <c r="C37" t="s">
        <v>5</v>
      </c>
      <c r="D37">
        <v>2015</v>
      </c>
      <c r="E37">
        <f>VLOOKUP(B37,[21]Sheet1!$A$1:$C$61,3,FALSE)</f>
        <v>1556</v>
      </c>
      <c r="F37">
        <f>VLOOKUP(B37,[22]Sheet1!$A$1:$F$61,3,FALSE)</f>
        <v>16793</v>
      </c>
      <c r="G37">
        <f>VLOOKUP(B37,[23]Sheet1!$A$1:$F$61,3,FALSE)</f>
        <v>1962</v>
      </c>
      <c r="H37">
        <f>VLOOKUP(B37,[24]Sheet1!$A$1:$C$61,3,FALSE)</f>
        <v>5348</v>
      </c>
    </row>
    <row r="38" spans="1:8">
      <c r="A38">
        <v>4021001407</v>
      </c>
      <c r="B38" t="str">
        <f t="shared" si="0"/>
        <v>1400000US04021001407</v>
      </c>
      <c r="C38" t="s">
        <v>5</v>
      </c>
      <c r="D38">
        <v>2015</v>
      </c>
      <c r="E38">
        <f>VLOOKUP(B38,[21]Sheet1!$A$1:$C$61,3,FALSE)</f>
        <v>885</v>
      </c>
      <c r="F38">
        <f>VLOOKUP(B38,[22]Sheet1!$A$1:$F$61,3,FALSE)</f>
        <v>16352</v>
      </c>
      <c r="G38">
        <f>VLOOKUP(B38,[23]Sheet1!$A$1:$F$61,3,FALSE)</f>
        <v>1144</v>
      </c>
      <c r="H38">
        <f>VLOOKUP(B38,[24]Sheet1!$A$1:$C$61,3,FALSE)</f>
        <v>2376</v>
      </c>
    </row>
    <row r="39" spans="1:8">
      <c r="A39">
        <v>4021001408</v>
      </c>
      <c r="B39" t="str">
        <f t="shared" si="0"/>
        <v>1400000US04021001408</v>
      </c>
      <c r="C39" t="s">
        <v>5</v>
      </c>
      <c r="D39">
        <v>2015</v>
      </c>
      <c r="E39">
        <f>VLOOKUP(B39,[21]Sheet1!$A$1:$C$61,3,FALSE)</f>
        <v>1016</v>
      </c>
      <c r="F39">
        <f>VLOOKUP(B39,[22]Sheet1!$A$1:$F$61,3,FALSE)</f>
        <v>34439</v>
      </c>
      <c r="G39">
        <f>VLOOKUP(B39,[23]Sheet1!$A$1:$F$61,3,FALSE)</f>
        <v>1460</v>
      </c>
      <c r="H39">
        <f>VLOOKUP(B39,[24]Sheet1!$A$1:$C$61,3,FALSE)</f>
        <v>2190</v>
      </c>
    </row>
    <row r="40" spans="1:8">
      <c r="A40">
        <v>4021001500</v>
      </c>
      <c r="B40" t="str">
        <f t="shared" si="0"/>
        <v>1400000US04021001500</v>
      </c>
      <c r="C40" t="s">
        <v>5</v>
      </c>
      <c r="D40">
        <v>2015</v>
      </c>
      <c r="E40">
        <f>VLOOKUP(B40,[21]Sheet1!$A$1:$C$61,3,FALSE)</f>
        <v>1282</v>
      </c>
      <c r="F40">
        <f>VLOOKUP(B40,[22]Sheet1!$A$1:$F$61,3,FALSE)</f>
        <v>11131</v>
      </c>
      <c r="G40">
        <f>VLOOKUP(B40,[23]Sheet1!$A$1:$F$61,3,FALSE)</f>
        <v>1597</v>
      </c>
      <c r="H40">
        <f>VLOOKUP(B40,[24]Sheet1!$A$1:$C$61,3,FALSE)</f>
        <v>3651</v>
      </c>
    </row>
    <row r="41" spans="1:8">
      <c r="A41">
        <v>4021001900</v>
      </c>
      <c r="B41" t="str">
        <f t="shared" si="0"/>
        <v>1400000US04021001900</v>
      </c>
      <c r="C41" t="s">
        <v>5</v>
      </c>
      <c r="D41">
        <v>2015</v>
      </c>
      <c r="E41">
        <f>VLOOKUP(B41,[21]Sheet1!$A$1:$C$61,3,FALSE)</f>
        <v>847</v>
      </c>
      <c r="F41">
        <f>VLOOKUP(B41,[22]Sheet1!$A$1:$F$61,3,FALSE)</f>
        <v>14812</v>
      </c>
      <c r="G41">
        <f>VLOOKUP(B41,[23]Sheet1!$A$1:$F$61,3,FALSE)</f>
        <v>1135</v>
      </c>
      <c r="H41">
        <f>VLOOKUP(B41,[24]Sheet1!$A$1:$C$61,3,FALSE)</f>
        <v>2542</v>
      </c>
    </row>
    <row r="42" spans="1:8">
      <c r="A42">
        <v>4021002001</v>
      </c>
      <c r="B42" t="str">
        <f t="shared" si="0"/>
        <v>1400000US04021002001</v>
      </c>
      <c r="C42" t="s">
        <v>5</v>
      </c>
      <c r="D42">
        <v>2015</v>
      </c>
      <c r="E42">
        <f>VLOOKUP(B42,[21]Sheet1!$A$1:$C$61,3,FALSE)</f>
        <v>1391</v>
      </c>
      <c r="F42">
        <f>VLOOKUP(B42,[22]Sheet1!$A$1:$F$61,3,FALSE)</f>
        <v>20605</v>
      </c>
      <c r="G42">
        <f>VLOOKUP(B42,[23]Sheet1!$A$1:$F$61,3,FALSE)</f>
        <v>1636</v>
      </c>
      <c r="H42">
        <f>VLOOKUP(B42,[24]Sheet1!$A$1:$C$61,3,FALSE)</f>
        <v>3785</v>
      </c>
    </row>
    <row r="43" spans="1:8">
      <c r="A43">
        <v>4021002002</v>
      </c>
      <c r="B43" t="str">
        <f t="shared" si="0"/>
        <v>1400000US04021002002</v>
      </c>
      <c r="C43" t="s">
        <v>5</v>
      </c>
      <c r="D43">
        <v>2015</v>
      </c>
      <c r="E43">
        <f>VLOOKUP(B43,[21]Sheet1!$A$1:$C$61,3,FALSE)</f>
        <v>245</v>
      </c>
      <c r="F43">
        <f>VLOOKUP(B43,[22]Sheet1!$A$1:$F$61,3,FALSE)</f>
        <v>3240</v>
      </c>
      <c r="G43">
        <f>VLOOKUP(B43,[23]Sheet1!$A$1:$F$61,3,FALSE)</f>
        <v>272</v>
      </c>
      <c r="H43">
        <f>VLOOKUP(B43,[24]Sheet1!$A$1:$C$61,3,FALSE)</f>
        <v>8219</v>
      </c>
    </row>
    <row r="44" spans="1:8">
      <c r="A44">
        <v>4021002003</v>
      </c>
      <c r="B44" t="str">
        <f t="shared" si="0"/>
        <v>1400000US04021002003</v>
      </c>
      <c r="C44" t="s">
        <v>5</v>
      </c>
      <c r="D44">
        <v>2015</v>
      </c>
      <c r="E44">
        <f>VLOOKUP(B44,[21]Sheet1!$A$1:$C$61,3,FALSE)</f>
        <v>1208</v>
      </c>
      <c r="F44">
        <f>VLOOKUP(B44,[22]Sheet1!$A$1:$F$61,3,FALSE)</f>
        <v>10880</v>
      </c>
      <c r="G44">
        <f>VLOOKUP(B44,[23]Sheet1!$A$1:$F$61,3,FALSE)</f>
        <v>1458</v>
      </c>
      <c r="H44">
        <f>VLOOKUP(B44,[24]Sheet1!$A$1:$C$61,3,FALSE)</f>
        <v>3649</v>
      </c>
    </row>
    <row r="45" spans="1:8">
      <c r="A45">
        <v>4021002103</v>
      </c>
      <c r="B45" t="str">
        <f t="shared" si="0"/>
        <v>1400000US04021002103</v>
      </c>
      <c r="C45" t="s">
        <v>5</v>
      </c>
      <c r="D45">
        <v>2015</v>
      </c>
      <c r="E45">
        <f>VLOOKUP(B45,[21]Sheet1!$A$1:$C$61,3,FALSE)</f>
        <v>1567</v>
      </c>
      <c r="F45">
        <f>VLOOKUP(B45,[22]Sheet1!$A$1:$F$61,3,FALSE)</f>
        <v>19350</v>
      </c>
      <c r="G45">
        <f>VLOOKUP(B45,[23]Sheet1!$A$1:$F$61,3,FALSE)</f>
        <v>2130</v>
      </c>
      <c r="H45">
        <f>VLOOKUP(B45,[24]Sheet1!$A$1:$C$61,3,FALSE)</f>
        <v>4606</v>
      </c>
    </row>
    <row r="46" spans="1:8">
      <c r="A46">
        <v>4021002102</v>
      </c>
      <c r="B46" t="str">
        <f t="shared" si="0"/>
        <v>1400000US04021002102</v>
      </c>
      <c r="C46" t="s">
        <v>5</v>
      </c>
      <c r="D46">
        <v>2015</v>
      </c>
      <c r="E46">
        <f>VLOOKUP(B46,[21]Sheet1!$A$1:$C$61,3,FALSE)</f>
        <v>353</v>
      </c>
      <c r="F46">
        <f>VLOOKUP(B46,[22]Sheet1!$A$1:$F$61,3,FALSE)</f>
        <v>20907</v>
      </c>
      <c r="G46">
        <f>VLOOKUP(B46,[23]Sheet1!$A$1:$F$61,3,FALSE)</f>
        <v>525</v>
      </c>
      <c r="H46">
        <f>VLOOKUP(B46,[24]Sheet1!$A$1:$C$61,3,FALSE)</f>
        <v>894</v>
      </c>
    </row>
    <row r="47" spans="1:8">
      <c r="A47">
        <v>4019004313</v>
      </c>
      <c r="B47" t="str">
        <f t="shared" si="0"/>
        <v>1400000US04019004313</v>
      </c>
      <c r="C47" t="s">
        <v>6</v>
      </c>
      <c r="D47">
        <v>2015</v>
      </c>
      <c r="E47">
        <f>VLOOKUP(B47,[21]Sheet1!$A$1:$C$61,3,FALSE)</f>
        <v>1592</v>
      </c>
      <c r="F47">
        <f>VLOOKUP(B47,[22]Sheet1!$A$1:$F$61,3,FALSE)</f>
        <v>18484</v>
      </c>
      <c r="G47">
        <f>VLOOKUP(B47,[23]Sheet1!$A$1:$F$61,3,FALSE)</f>
        <v>2120</v>
      </c>
      <c r="H47">
        <f>VLOOKUP(B47,[24]Sheet1!$A$1:$C$61,3,FALSE)</f>
        <v>4361</v>
      </c>
    </row>
    <row r="48" spans="1:8">
      <c r="A48">
        <v>4019004316</v>
      </c>
      <c r="B48" t="str">
        <f t="shared" si="0"/>
        <v>1400000US04019004316</v>
      </c>
      <c r="C48" t="s">
        <v>6</v>
      </c>
      <c r="D48">
        <v>2015</v>
      </c>
      <c r="E48">
        <f>VLOOKUP(B48,[21]Sheet1!$A$1:$C$61,3,FALSE)</f>
        <v>1196</v>
      </c>
      <c r="F48">
        <f>VLOOKUP(B48,[22]Sheet1!$A$1:$F$61,3,FALSE)</f>
        <v>22508</v>
      </c>
      <c r="G48">
        <f>VLOOKUP(B48,[23]Sheet1!$A$1:$F$61,3,FALSE)</f>
        <v>1688</v>
      </c>
      <c r="H48">
        <f>VLOOKUP(B48,[24]Sheet1!$A$1:$C$61,3,FALSE)</f>
        <v>2897</v>
      </c>
    </row>
    <row r="49" spans="1:8">
      <c r="A49">
        <v>4019004320</v>
      </c>
      <c r="B49" t="str">
        <f t="shared" si="0"/>
        <v>1400000US04019004320</v>
      </c>
      <c r="C49" t="s">
        <v>6</v>
      </c>
      <c r="D49">
        <v>2015</v>
      </c>
      <c r="E49">
        <f>VLOOKUP(B49,[21]Sheet1!$A$1:$C$61,3,FALSE)</f>
        <v>909</v>
      </c>
      <c r="F49">
        <f>VLOOKUP(B49,[22]Sheet1!$A$1:$F$61,3,FALSE)</f>
        <v>13176</v>
      </c>
      <c r="G49">
        <f>VLOOKUP(B49,[23]Sheet1!$A$1:$F$61,3,FALSE)</f>
        <v>1102</v>
      </c>
      <c r="H49">
        <f>VLOOKUP(B49,[24]Sheet1!$A$1:$C$61,3,FALSE)</f>
        <v>3001</v>
      </c>
    </row>
    <row r="50" spans="1:8">
      <c r="A50">
        <v>4019004333</v>
      </c>
      <c r="B50" t="str">
        <f t="shared" si="0"/>
        <v>1400000US04019004333</v>
      </c>
      <c r="C50" t="s">
        <v>6</v>
      </c>
      <c r="D50">
        <v>2015</v>
      </c>
      <c r="E50">
        <f>VLOOKUP(B50,[21]Sheet1!$A$1:$C$61,3,FALSE)</f>
        <v>1349</v>
      </c>
      <c r="F50">
        <f>VLOOKUP(B50,[22]Sheet1!$A$1:$F$61,3,FALSE)</f>
        <v>22073</v>
      </c>
      <c r="G50">
        <f>VLOOKUP(B50,[23]Sheet1!$A$1:$F$61,3,FALSE)</f>
        <v>1372</v>
      </c>
      <c r="H50">
        <f>VLOOKUP(B50,[24]Sheet1!$A$1:$C$61,3,FALSE)</f>
        <v>4308</v>
      </c>
    </row>
    <row r="51" spans="1:8">
      <c r="A51">
        <v>4019004334</v>
      </c>
      <c r="B51" t="str">
        <f t="shared" si="0"/>
        <v>1400000US04019004334</v>
      </c>
      <c r="C51" t="s">
        <v>6</v>
      </c>
      <c r="D51">
        <v>2015</v>
      </c>
      <c r="E51">
        <f>VLOOKUP(B51,[21]Sheet1!$A$1:$C$61,3,FALSE)</f>
        <v>2610</v>
      </c>
      <c r="F51">
        <f>VLOOKUP(B51,[22]Sheet1!$A$1:$F$61,3,FALSE)</f>
        <v>18854</v>
      </c>
      <c r="G51">
        <f>VLOOKUP(B51,[23]Sheet1!$A$1:$F$61,3,FALSE)</f>
        <v>2995</v>
      </c>
      <c r="H51">
        <f>VLOOKUP(B51,[24]Sheet1!$A$1:$C$61,3,FALSE)</f>
        <v>8735</v>
      </c>
    </row>
    <row r="52" spans="1:8">
      <c r="A52">
        <v>4019004404</v>
      </c>
      <c r="B52" t="str">
        <f t="shared" si="0"/>
        <v>1400000US04019004404</v>
      </c>
      <c r="C52" t="s">
        <v>6</v>
      </c>
      <c r="D52">
        <v>2015</v>
      </c>
      <c r="E52">
        <f>VLOOKUP(B52,[21]Sheet1!$A$1:$C$61,3,FALSE)</f>
        <v>1700</v>
      </c>
      <c r="F52">
        <f>VLOOKUP(B52,[22]Sheet1!$A$1:$F$61,3,FALSE)</f>
        <v>29241</v>
      </c>
      <c r="G52">
        <f>VLOOKUP(B52,[23]Sheet1!$A$1:$F$61,3,FALSE)</f>
        <v>2543</v>
      </c>
      <c r="H52">
        <f>VLOOKUP(B52,[24]Sheet1!$A$1:$C$61,3,FALSE)</f>
        <v>3044</v>
      </c>
    </row>
    <row r="53" spans="1:8">
      <c r="A53">
        <v>4019004419</v>
      </c>
      <c r="B53" t="str">
        <f t="shared" si="0"/>
        <v>1400000US04019004419</v>
      </c>
      <c r="C53" t="s">
        <v>6</v>
      </c>
      <c r="D53">
        <v>2015</v>
      </c>
      <c r="E53">
        <f>VLOOKUP(B53,[21]Sheet1!$A$1:$C$61,3,FALSE)</f>
        <v>2119</v>
      </c>
      <c r="F53">
        <f>VLOOKUP(B53,[22]Sheet1!$A$1:$F$61,3,FALSE)</f>
        <v>24869</v>
      </c>
      <c r="G53">
        <f>VLOOKUP(B53,[23]Sheet1!$A$1:$F$61,3,FALSE)</f>
        <v>2615</v>
      </c>
      <c r="H53">
        <f>VLOOKUP(B53,[24]Sheet1!$A$1:$C$61,3,FALSE)</f>
        <v>4869</v>
      </c>
    </row>
    <row r="54" spans="1:8">
      <c r="A54">
        <v>4019004421</v>
      </c>
      <c r="B54" t="str">
        <f t="shared" si="0"/>
        <v>1400000US04019004421</v>
      </c>
      <c r="C54" t="s">
        <v>6</v>
      </c>
      <c r="D54">
        <v>2015</v>
      </c>
      <c r="E54">
        <f>VLOOKUP(B54,[21]Sheet1!$A$1:$C$61,3,FALSE)</f>
        <v>2724</v>
      </c>
      <c r="F54">
        <f>VLOOKUP(B54,[22]Sheet1!$A$1:$F$61,3,FALSE)</f>
        <v>25210</v>
      </c>
      <c r="G54">
        <f>VLOOKUP(B54,[23]Sheet1!$A$1:$F$61,3,FALSE)</f>
        <v>2879</v>
      </c>
      <c r="H54">
        <f>VLOOKUP(B54,[24]Sheet1!$A$1:$C$61,3,FALSE)</f>
        <v>7457</v>
      </c>
    </row>
    <row r="55" spans="1:8">
      <c r="A55">
        <v>4019004423</v>
      </c>
      <c r="B55" t="str">
        <f t="shared" si="0"/>
        <v>1400000US04019004423</v>
      </c>
      <c r="C55" t="s">
        <v>6</v>
      </c>
      <c r="D55">
        <v>2015</v>
      </c>
      <c r="E55">
        <f>VLOOKUP(B55,[21]Sheet1!$A$1:$C$61,3,FALSE)</f>
        <v>1722</v>
      </c>
      <c r="F55">
        <f>VLOOKUP(B55,[22]Sheet1!$A$1:$F$61,3,FALSE)</f>
        <v>28400</v>
      </c>
      <c r="G55">
        <f>VLOOKUP(B55,[23]Sheet1!$A$1:$F$61,3,FALSE)</f>
        <v>1896</v>
      </c>
      <c r="H55">
        <f>VLOOKUP(B55,[24]Sheet1!$A$1:$C$61,3,FALSE)</f>
        <v>4142</v>
      </c>
    </row>
    <row r="56" spans="1:8">
      <c r="A56">
        <v>4019004424</v>
      </c>
      <c r="B56" t="str">
        <f t="shared" si="0"/>
        <v>1400000US04019004424</v>
      </c>
      <c r="C56" t="s">
        <v>6</v>
      </c>
      <c r="D56">
        <v>2015</v>
      </c>
      <c r="E56">
        <f>VLOOKUP(B56,[21]Sheet1!$A$1:$C$61,3,FALSE)</f>
        <v>1404</v>
      </c>
      <c r="F56">
        <f>VLOOKUP(B56,[22]Sheet1!$A$1:$F$61,3,FALSE)</f>
        <v>17459</v>
      </c>
      <c r="G56">
        <f>VLOOKUP(B56,[23]Sheet1!$A$1:$F$61,3,FALSE)</f>
        <v>1631</v>
      </c>
      <c r="H56">
        <f>VLOOKUP(B56,[24]Sheet1!$A$1:$C$61,3,FALSE)</f>
        <v>4185</v>
      </c>
    </row>
    <row r="57" spans="1:8">
      <c r="A57">
        <v>4019004425</v>
      </c>
      <c r="B57" t="str">
        <f t="shared" si="0"/>
        <v>1400000US04019004425</v>
      </c>
      <c r="C57" t="s">
        <v>6</v>
      </c>
      <c r="D57">
        <v>2015</v>
      </c>
      <c r="E57">
        <f>VLOOKUP(B57,[21]Sheet1!$A$1:$C$61,3,FALSE)</f>
        <v>2150</v>
      </c>
      <c r="F57">
        <f>VLOOKUP(B57,[22]Sheet1!$A$1:$F$61,3,FALSE)</f>
        <v>32410</v>
      </c>
      <c r="G57">
        <f>VLOOKUP(B57,[23]Sheet1!$A$1:$F$61,3,FALSE)</f>
        <v>2686</v>
      </c>
      <c r="H57">
        <f>VLOOKUP(B57,[24]Sheet1!$A$1:$C$61,3,FALSE)</f>
        <v>5744</v>
      </c>
    </row>
    <row r="58" spans="1:8">
      <c r="A58">
        <v>4019004430</v>
      </c>
      <c r="B58" t="str">
        <f t="shared" si="0"/>
        <v>1400000US04019004430</v>
      </c>
      <c r="C58" t="s">
        <v>6</v>
      </c>
      <c r="D58">
        <v>2015</v>
      </c>
      <c r="E58">
        <f>VLOOKUP(B58,[21]Sheet1!$A$1:$C$61,3,FALSE)</f>
        <v>670</v>
      </c>
      <c r="F58">
        <f>VLOOKUP(B58,[22]Sheet1!$A$1:$F$61,3,FALSE)</f>
        <v>15535</v>
      </c>
      <c r="G58">
        <f>VLOOKUP(B58,[23]Sheet1!$A$1:$F$61,3,FALSE)</f>
        <v>766</v>
      </c>
      <c r="H58">
        <f>VLOOKUP(B58,[24]Sheet1!$A$1:$C$61,3,FALSE)</f>
        <v>2726</v>
      </c>
    </row>
    <row r="59" spans="1:8">
      <c r="A59">
        <v>4019004431</v>
      </c>
      <c r="B59" t="str">
        <f t="shared" si="0"/>
        <v>1400000US04019004431</v>
      </c>
      <c r="C59" t="s">
        <v>6</v>
      </c>
      <c r="D59">
        <v>2015</v>
      </c>
      <c r="E59">
        <f>VLOOKUP(B59,[21]Sheet1!$A$1:$C$61,3,FALSE)</f>
        <v>1299</v>
      </c>
      <c r="F59">
        <f>VLOOKUP(B59,[22]Sheet1!$A$1:$F$61,3,FALSE)</f>
        <v>22032</v>
      </c>
      <c r="G59">
        <f>VLOOKUP(B59,[23]Sheet1!$A$1:$F$61,3,FALSE)</f>
        <v>1378</v>
      </c>
      <c r="H59">
        <f>VLOOKUP(B59,[24]Sheet1!$A$1:$C$61,3,FALSE)</f>
        <v>4262</v>
      </c>
    </row>
    <row r="60" spans="1:8">
      <c r="A60">
        <v>4019941000</v>
      </c>
      <c r="B60" t="str">
        <f t="shared" si="0"/>
        <v>1400000US04019941000</v>
      </c>
      <c r="C60" t="s">
        <v>6</v>
      </c>
      <c r="D60">
        <v>2015</v>
      </c>
      <c r="E60">
        <f>VLOOKUP(B60,[21]Sheet1!$A$1:$C$61,3,FALSE)</f>
        <v>875</v>
      </c>
      <c r="F60">
        <f>VLOOKUP(B60,[22]Sheet1!$A$1:$F$61,3,FALSE)</f>
        <v>9468</v>
      </c>
      <c r="G60">
        <f>VLOOKUP(B60,[23]Sheet1!$A$1:$F$61,3,FALSE)</f>
        <v>902</v>
      </c>
      <c r="H60">
        <f>VLOOKUP(B60,[24]Sheet1!$A$1:$C$61,3,FALSE)</f>
        <v>3982</v>
      </c>
    </row>
    <row r="61" spans="1:8">
      <c r="A61">
        <v>4021000802</v>
      </c>
      <c r="B61" t="str">
        <f t="shared" si="0"/>
        <v>1400000US04021000802</v>
      </c>
      <c r="C61" t="s">
        <v>6</v>
      </c>
      <c r="D61">
        <v>2015</v>
      </c>
      <c r="E61">
        <f>VLOOKUP(B61,[21]Sheet1!$A$1:$C$61,3,FALSE)</f>
        <v>1525</v>
      </c>
      <c r="F61">
        <f>VLOOKUP(B61,[22]Sheet1!$A$1:$F$61,3,FALSE)</f>
        <v>29680</v>
      </c>
      <c r="G61">
        <f>VLOOKUP(B61,[23]Sheet1!$A$1:$F$61,3,FALSE)</f>
        <v>2068</v>
      </c>
      <c r="H61">
        <f>VLOOKUP(B61,[24]Sheet1!$A$1:$C$61,3,FALSE)</f>
        <v>3970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9B25-12D7-4D80-BB3B-0DD00A6D5C8C}">
  <dimension ref="A1:H61"/>
  <sheetViews>
    <sheetView workbookViewId="0">
      <selection activeCell="H2" sqref="H2:H61"/>
    </sheetView>
  </sheetViews>
  <sheetFormatPr defaultRowHeight="14.25"/>
  <cols>
    <col min="1" max="1" width="11" bestFit="1" customWidth="1"/>
    <col min="2" max="2" width="21.875" bestFit="1" customWidth="1"/>
    <col min="3" max="3" width="17.625" bestFit="1" customWidth="1"/>
    <col min="5" max="5" width="16.875" bestFit="1" customWidth="1"/>
    <col min="6" max="6" width="21.375" bestFit="1" customWidth="1"/>
    <col min="7" max="7" width="13.75" bestFit="1" customWidth="1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4013723304</v>
      </c>
      <c r="B2" t="str">
        <f>CONCATENATE("1400000US0",A2)</f>
        <v>1400000US04013723304</v>
      </c>
      <c r="C2" t="s">
        <v>3</v>
      </c>
      <c r="D2">
        <v>2016</v>
      </c>
      <c r="E2">
        <f>VLOOKUP(B2,[25]Sheet1!$A$1:$C$61,3,FALSE)</f>
        <v>1545</v>
      </c>
      <c r="F2">
        <f>VLOOKUP(B2,[26]Sheet1!$A$1:$F$61,3,FALSE)</f>
        <v>24336</v>
      </c>
      <c r="G2">
        <f>VLOOKUP(B2,[27]Sheet1!$A$1:$F$61,3,FALSE)</f>
        <v>1798</v>
      </c>
      <c r="H2">
        <f>VLOOKUP(B2,[28]Sheet1!$A$1:$C$61,3,FALSE)</f>
        <v>4417</v>
      </c>
    </row>
    <row r="3" spans="1:8">
      <c r="A3">
        <v>4013116725</v>
      </c>
      <c r="B3" t="str">
        <f t="shared" ref="B3:B61" si="0">CONCATENATE("1400000US0",A3)</f>
        <v>1400000US04013116725</v>
      </c>
      <c r="C3" t="s">
        <v>4</v>
      </c>
      <c r="D3">
        <v>2016</v>
      </c>
      <c r="E3">
        <f>VLOOKUP(B3,[25]Sheet1!$A$1:$C$61,3,FALSE)</f>
        <v>2249</v>
      </c>
      <c r="F3">
        <f>VLOOKUP(B3,[26]Sheet1!$A$1:$F$61,3,FALSE)</f>
        <v>55060</v>
      </c>
      <c r="G3">
        <f>VLOOKUP(B3,[27]Sheet1!$A$1:$F$61,3,FALSE)</f>
        <v>2335</v>
      </c>
      <c r="H3">
        <f>VLOOKUP(B3,[28]Sheet1!$A$1:$C$61,3,FALSE)</f>
        <v>4957</v>
      </c>
    </row>
    <row r="4" spans="1:8">
      <c r="A4">
        <v>4013116727</v>
      </c>
      <c r="B4" t="str">
        <f t="shared" si="0"/>
        <v>1400000US04013116727</v>
      </c>
      <c r="C4" t="s">
        <v>4</v>
      </c>
      <c r="D4">
        <v>2016</v>
      </c>
      <c r="E4">
        <f>VLOOKUP(B4,[25]Sheet1!$A$1:$C$61,3,FALSE)</f>
        <v>1360</v>
      </c>
      <c r="F4">
        <f>VLOOKUP(B4,[26]Sheet1!$A$1:$F$61,3,FALSE)</f>
        <v>59631</v>
      </c>
      <c r="G4">
        <f>VLOOKUP(B4,[27]Sheet1!$A$1:$F$61,3,FALSE)</f>
        <v>1542</v>
      </c>
      <c r="H4">
        <f>VLOOKUP(B4,[28]Sheet1!$A$1:$C$61,3,FALSE)</f>
        <v>3824</v>
      </c>
    </row>
    <row r="5" spans="1:8">
      <c r="A5">
        <v>4013116728</v>
      </c>
      <c r="B5" t="str">
        <f t="shared" si="0"/>
        <v>1400000US04013116728</v>
      </c>
      <c r="C5" t="s">
        <v>4</v>
      </c>
      <c r="D5">
        <v>2016</v>
      </c>
      <c r="E5">
        <f>VLOOKUP(B5,[25]Sheet1!$A$1:$C$61,3,FALSE)</f>
        <v>1666</v>
      </c>
      <c r="F5">
        <f>VLOOKUP(B5,[26]Sheet1!$A$1:$F$61,3,FALSE)</f>
        <v>56753</v>
      </c>
      <c r="G5">
        <f>VLOOKUP(B5,[27]Sheet1!$A$1:$F$61,3,FALSE)</f>
        <v>1725</v>
      </c>
      <c r="H5">
        <f>VLOOKUP(B5,[28]Sheet1!$A$1:$C$61,3,FALSE)</f>
        <v>4846</v>
      </c>
    </row>
    <row r="6" spans="1:8">
      <c r="A6">
        <v>4013116730</v>
      </c>
      <c r="B6" t="str">
        <f t="shared" si="0"/>
        <v>1400000US04013116730</v>
      </c>
      <c r="C6" t="s">
        <v>4</v>
      </c>
      <c r="D6">
        <v>2016</v>
      </c>
      <c r="E6">
        <f>VLOOKUP(B6,[25]Sheet1!$A$1:$C$61,3,FALSE)</f>
        <v>629</v>
      </c>
      <c r="F6">
        <f>VLOOKUP(B6,[26]Sheet1!$A$1:$F$61,3,FALSE)</f>
        <v>46805</v>
      </c>
      <c r="G6">
        <f>VLOOKUP(B6,[27]Sheet1!$A$1:$F$61,3,FALSE)</f>
        <v>660</v>
      </c>
      <c r="H6">
        <f>VLOOKUP(B6,[28]Sheet1!$A$1:$C$61,3,FALSE)</f>
        <v>1909</v>
      </c>
    </row>
    <row r="7" spans="1:8">
      <c r="A7">
        <v>4013116731</v>
      </c>
      <c r="B7" t="str">
        <f t="shared" si="0"/>
        <v>1400000US04013116731</v>
      </c>
      <c r="C7" t="s">
        <v>4</v>
      </c>
      <c r="D7">
        <v>2016</v>
      </c>
      <c r="E7">
        <f>VLOOKUP(B7,[25]Sheet1!$A$1:$C$61,3,FALSE)</f>
        <v>1127</v>
      </c>
      <c r="F7">
        <f>VLOOKUP(B7,[26]Sheet1!$A$1:$F$61,3,FALSE)</f>
        <v>43203</v>
      </c>
      <c r="G7">
        <f>VLOOKUP(B7,[27]Sheet1!$A$1:$F$61,3,FALSE)</f>
        <v>1223</v>
      </c>
      <c r="H7">
        <f>VLOOKUP(B7,[28]Sheet1!$A$1:$C$61,3,FALSE)</f>
        <v>3336</v>
      </c>
    </row>
    <row r="8" spans="1:8">
      <c r="A8">
        <v>4013941000</v>
      </c>
      <c r="B8" t="str">
        <f t="shared" si="0"/>
        <v>1400000US04013941000</v>
      </c>
      <c r="C8" t="s">
        <v>4</v>
      </c>
      <c r="D8">
        <v>2016</v>
      </c>
      <c r="E8">
        <f>VLOOKUP(B8,[25]Sheet1!$A$1:$C$61,3,FALSE)</f>
        <v>837</v>
      </c>
      <c r="F8">
        <f>VLOOKUP(B8,[26]Sheet1!$A$1:$F$61,3,FALSE)</f>
        <v>11038</v>
      </c>
      <c r="G8">
        <f>VLOOKUP(B8,[27]Sheet1!$A$1:$F$61,3,FALSE)</f>
        <v>995</v>
      </c>
      <c r="H8">
        <f>VLOOKUP(B8,[28]Sheet1!$A$1:$C$61,3,FALSE)</f>
        <v>4158</v>
      </c>
    </row>
    <row r="9" spans="1:8">
      <c r="A9">
        <v>4021001600</v>
      </c>
      <c r="B9" t="str">
        <f t="shared" si="0"/>
        <v>1400000US04021001600</v>
      </c>
      <c r="C9" t="s">
        <v>4</v>
      </c>
      <c r="D9">
        <v>2016</v>
      </c>
      <c r="E9">
        <f>VLOOKUP(B9,[25]Sheet1!$A$1:$C$61,3,FALSE)</f>
        <v>1769</v>
      </c>
      <c r="F9">
        <f>VLOOKUP(B9,[26]Sheet1!$A$1:$F$61,3,FALSE)</f>
        <v>18643</v>
      </c>
      <c r="G9">
        <f>VLOOKUP(B9,[27]Sheet1!$A$1:$F$61,3,FALSE)</f>
        <v>2154</v>
      </c>
      <c r="H9">
        <f>VLOOKUP(B9,[28]Sheet1!$A$1:$C$61,3,FALSE)</f>
        <v>5568</v>
      </c>
    </row>
    <row r="10" spans="1:8">
      <c r="A10">
        <v>4021001701</v>
      </c>
      <c r="B10" t="str">
        <f t="shared" si="0"/>
        <v>1400000US04021001701</v>
      </c>
      <c r="C10" t="s">
        <v>4</v>
      </c>
      <c r="D10">
        <v>2016</v>
      </c>
      <c r="E10">
        <f>VLOOKUP(B10,[25]Sheet1!$A$1:$C$61,3,FALSE)</f>
        <v>377</v>
      </c>
      <c r="F10">
        <f>VLOOKUP(B10,[26]Sheet1!$A$1:$F$61,3,FALSE)</f>
        <v>21020</v>
      </c>
      <c r="G10">
        <f>VLOOKUP(B10,[27]Sheet1!$A$1:$F$61,3,FALSE)</f>
        <v>496</v>
      </c>
      <c r="H10">
        <f>VLOOKUP(B10,[28]Sheet1!$A$1:$C$61,3,FALSE)</f>
        <v>986</v>
      </c>
    </row>
    <row r="11" spans="1:8">
      <c r="A11">
        <v>4021001702</v>
      </c>
      <c r="B11" t="str">
        <f t="shared" si="0"/>
        <v>1400000US04021001702</v>
      </c>
      <c r="C11" t="s">
        <v>4</v>
      </c>
      <c r="D11">
        <v>2016</v>
      </c>
      <c r="E11">
        <f>VLOOKUP(B11,[25]Sheet1!$A$1:$C$61,3,FALSE)</f>
        <v>705</v>
      </c>
      <c r="F11">
        <f>VLOOKUP(B11,[26]Sheet1!$A$1:$F$61,3,FALSE)</f>
        <v>24082</v>
      </c>
      <c r="G11">
        <f>VLOOKUP(B11,[27]Sheet1!$A$1:$F$61,3,FALSE)</f>
        <v>868</v>
      </c>
      <c r="H11">
        <f>VLOOKUP(B11,[28]Sheet1!$A$1:$C$61,3,FALSE)</f>
        <v>2758</v>
      </c>
    </row>
    <row r="12" spans="1:8">
      <c r="A12">
        <v>4021001703</v>
      </c>
      <c r="B12" t="str">
        <f t="shared" si="0"/>
        <v>1400000US04021001703</v>
      </c>
      <c r="C12" t="s">
        <v>4</v>
      </c>
      <c r="D12">
        <v>2016</v>
      </c>
      <c r="E12">
        <f>VLOOKUP(B12,[25]Sheet1!$A$1:$C$61,3,FALSE)</f>
        <v>620</v>
      </c>
      <c r="F12">
        <f>VLOOKUP(B12,[26]Sheet1!$A$1:$F$61,3,FALSE)</f>
        <v>21839</v>
      </c>
      <c r="G12">
        <f>VLOOKUP(B12,[27]Sheet1!$A$1:$F$61,3,FALSE)</f>
        <v>790</v>
      </c>
      <c r="H12">
        <f>VLOOKUP(B12,[28]Sheet1!$A$1:$C$61,3,FALSE)</f>
        <v>1878</v>
      </c>
    </row>
    <row r="13" spans="1:8">
      <c r="A13">
        <v>4021001704</v>
      </c>
      <c r="B13" t="str">
        <f t="shared" si="0"/>
        <v>1400000US04021001704</v>
      </c>
      <c r="C13" t="s">
        <v>4</v>
      </c>
      <c r="D13">
        <v>2016</v>
      </c>
      <c r="E13">
        <f>VLOOKUP(B13,[25]Sheet1!$A$1:$C$61,3,FALSE)</f>
        <v>2040</v>
      </c>
      <c r="F13">
        <f>VLOOKUP(B13,[26]Sheet1!$A$1:$F$61,3,FALSE)</f>
        <v>25009</v>
      </c>
      <c r="G13">
        <f>VLOOKUP(B13,[27]Sheet1!$A$1:$F$61,3,FALSE)</f>
        <v>2284</v>
      </c>
      <c r="H13">
        <f>VLOOKUP(B13,[28]Sheet1!$A$1:$C$61,3,FALSE)</f>
        <v>6720</v>
      </c>
    </row>
    <row r="14" spans="1:8">
      <c r="A14">
        <v>4021001705</v>
      </c>
      <c r="B14" t="str">
        <f t="shared" si="0"/>
        <v>1400000US04021001705</v>
      </c>
      <c r="C14" t="s">
        <v>4</v>
      </c>
      <c r="D14">
        <v>2016</v>
      </c>
      <c r="E14">
        <f>VLOOKUP(B14,[25]Sheet1!$A$1:$C$61,3,FALSE)</f>
        <v>2162</v>
      </c>
      <c r="F14">
        <f>VLOOKUP(B14,[26]Sheet1!$A$1:$F$61,3,FALSE)</f>
        <v>25603</v>
      </c>
      <c r="G14">
        <f>VLOOKUP(B14,[27]Sheet1!$A$1:$F$61,3,FALSE)</f>
        <v>2783</v>
      </c>
      <c r="H14">
        <f>VLOOKUP(B14,[28]Sheet1!$A$1:$C$61,3,FALSE)</f>
        <v>6717</v>
      </c>
    </row>
    <row r="15" spans="1:8">
      <c r="A15">
        <v>4021001706</v>
      </c>
      <c r="B15" t="str">
        <f t="shared" si="0"/>
        <v>1400000US04021001706</v>
      </c>
      <c r="C15" t="s">
        <v>4</v>
      </c>
      <c r="D15">
        <v>2016</v>
      </c>
      <c r="E15">
        <f>VLOOKUP(B15,[25]Sheet1!$A$1:$C$61,3,FALSE)</f>
        <v>1364</v>
      </c>
      <c r="F15">
        <f>VLOOKUP(B15,[26]Sheet1!$A$1:$F$61,3,FALSE)</f>
        <v>26417</v>
      </c>
      <c r="G15">
        <f>VLOOKUP(B15,[27]Sheet1!$A$1:$F$61,3,FALSE)</f>
        <v>1706</v>
      </c>
      <c r="H15">
        <f>VLOOKUP(B15,[28]Sheet1!$A$1:$C$61,3,FALSE)</f>
        <v>4420</v>
      </c>
    </row>
    <row r="16" spans="1:8">
      <c r="A16">
        <v>4021001707</v>
      </c>
      <c r="B16" t="str">
        <f t="shared" si="0"/>
        <v>1400000US04021001707</v>
      </c>
      <c r="C16" t="s">
        <v>4</v>
      </c>
      <c r="D16">
        <v>2016</v>
      </c>
      <c r="E16">
        <f>VLOOKUP(B16,[25]Sheet1!$A$1:$C$61,3,FALSE)</f>
        <v>1517</v>
      </c>
      <c r="F16">
        <f>VLOOKUP(B16,[26]Sheet1!$A$1:$F$61,3,FALSE)</f>
        <v>22699</v>
      </c>
      <c r="G16">
        <f>VLOOKUP(B16,[27]Sheet1!$A$1:$F$61,3,FALSE)</f>
        <v>1773</v>
      </c>
      <c r="H16">
        <f>VLOOKUP(B16,[28]Sheet1!$A$1:$C$61,3,FALSE)</f>
        <v>5660</v>
      </c>
    </row>
    <row r="17" spans="1:8">
      <c r="A17">
        <v>4021001708</v>
      </c>
      <c r="B17" t="str">
        <f t="shared" si="0"/>
        <v>1400000US04021001708</v>
      </c>
      <c r="C17" t="s">
        <v>4</v>
      </c>
      <c r="D17">
        <v>2016</v>
      </c>
      <c r="E17">
        <f>VLOOKUP(B17,[25]Sheet1!$A$1:$C$61,3,FALSE)</f>
        <v>2206</v>
      </c>
      <c r="F17">
        <f>VLOOKUP(B17,[26]Sheet1!$A$1:$F$61,3,FALSE)</f>
        <v>30132</v>
      </c>
      <c r="G17">
        <f>VLOOKUP(B17,[27]Sheet1!$A$1:$F$61,3,FALSE)</f>
        <v>2659</v>
      </c>
      <c r="H17">
        <f>VLOOKUP(B17,[28]Sheet1!$A$1:$C$61,3,FALSE)</f>
        <v>6431</v>
      </c>
    </row>
    <row r="18" spans="1:8">
      <c r="A18">
        <v>4021001709</v>
      </c>
      <c r="B18" t="str">
        <f t="shared" si="0"/>
        <v>1400000US04021001709</v>
      </c>
      <c r="C18" t="s">
        <v>4</v>
      </c>
      <c r="D18">
        <v>2016</v>
      </c>
      <c r="E18">
        <f>VLOOKUP(B18,[25]Sheet1!$A$1:$C$61,3,FALSE)</f>
        <v>1142</v>
      </c>
      <c r="F18">
        <f>VLOOKUP(B18,[26]Sheet1!$A$1:$F$61,3,FALSE)</f>
        <v>28045</v>
      </c>
      <c r="G18">
        <f>VLOOKUP(B18,[27]Sheet1!$A$1:$F$61,3,FALSE)</f>
        <v>1390</v>
      </c>
      <c r="H18">
        <f>VLOOKUP(B18,[28]Sheet1!$A$1:$C$61,3,FALSE)</f>
        <v>3722</v>
      </c>
    </row>
    <row r="19" spans="1:8">
      <c r="A19">
        <v>4021001710</v>
      </c>
      <c r="B19" t="str">
        <f t="shared" si="0"/>
        <v>1400000US04021001710</v>
      </c>
      <c r="C19" t="s">
        <v>4</v>
      </c>
      <c r="D19">
        <v>2016</v>
      </c>
      <c r="E19">
        <f>VLOOKUP(B19,[25]Sheet1!$A$1:$C$61,3,FALSE)</f>
        <v>1514</v>
      </c>
      <c r="F19">
        <f>VLOOKUP(B19,[26]Sheet1!$A$1:$F$61,3,FALSE)</f>
        <v>25523</v>
      </c>
      <c r="G19">
        <f>VLOOKUP(B19,[27]Sheet1!$A$1:$F$61,3,FALSE)</f>
        <v>1836</v>
      </c>
      <c r="H19">
        <f>VLOOKUP(B19,[28]Sheet1!$A$1:$C$61,3,FALSE)</f>
        <v>4809</v>
      </c>
    </row>
    <row r="20" spans="1:8">
      <c r="A20">
        <v>4021001711</v>
      </c>
      <c r="B20" t="str">
        <f t="shared" si="0"/>
        <v>1400000US04021001711</v>
      </c>
      <c r="C20" t="s">
        <v>4</v>
      </c>
      <c r="D20">
        <v>2016</v>
      </c>
      <c r="E20">
        <f>VLOOKUP(B20,[25]Sheet1!$A$1:$C$61,3,FALSE)</f>
        <v>731</v>
      </c>
      <c r="F20">
        <f>VLOOKUP(B20,[26]Sheet1!$A$1:$F$61,3,FALSE)</f>
        <v>25163</v>
      </c>
      <c r="G20">
        <f>VLOOKUP(B20,[27]Sheet1!$A$1:$F$61,3,FALSE)</f>
        <v>872</v>
      </c>
      <c r="H20">
        <f>VLOOKUP(B20,[28]Sheet1!$A$1:$C$61,3,FALSE)</f>
        <v>2369</v>
      </c>
    </row>
    <row r="21" spans="1:8">
      <c r="A21">
        <v>4021941400</v>
      </c>
      <c r="B21" t="str">
        <f t="shared" si="0"/>
        <v>1400000US04021941400</v>
      </c>
      <c r="C21" t="s">
        <v>4</v>
      </c>
      <c r="D21">
        <v>2016</v>
      </c>
      <c r="E21">
        <f>VLOOKUP(B21,[25]Sheet1!$A$1:$C$61,3,FALSE)</f>
        <v>2532</v>
      </c>
      <c r="F21">
        <f>VLOOKUP(B21,[26]Sheet1!$A$1:$F$61,3,FALSE)</f>
        <v>15379</v>
      </c>
      <c r="G21">
        <f>VLOOKUP(B21,[27]Sheet1!$A$1:$F$61,3,FALSE)</f>
        <v>3391</v>
      </c>
      <c r="H21">
        <f>VLOOKUP(B21,[28]Sheet1!$A$1:$C$61,3,FALSE)</f>
        <v>8590</v>
      </c>
    </row>
    <row r="22" spans="1:8">
      <c r="A22">
        <v>4021000801</v>
      </c>
      <c r="B22" t="str">
        <f t="shared" si="0"/>
        <v>1400000US04021000801</v>
      </c>
      <c r="C22" t="s">
        <v>5</v>
      </c>
      <c r="D22">
        <v>2016</v>
      </c>
      <c r="E22">
        <f>VLOOKUP(B22,[25]Sheet1!$A$1:$C$61,3,FALSE)</f>
        <v>4817</v>
      </c>
      <c r="F22">
        <f>VLOOKUP(B22,[26]Sheet1!$A$1:$F$61,3,FALSE)</f>
        <v>24431</v>
      </c>
      <c r="G22">
        <f>VLOOKUP(B22,[27]Sheet1!$A$1:$F$61,3,FALSE)</f>
        <v>7063</v>
      </c>
      <c r="H22">
        <f>VLOOKUP(B22,[28]Sheet1!$A$1:$C$61,3,FALSE)</f>
        <v>12786</v>
      </c>
    </row>
    <row r="23" spans="1:8">
      <c r="A23">
        <v>4021000803</v>
      </c>
      <c r="B23" t="str">
        <f t="shared" si="0"/>
        <v>1400000US04021000803</v>
      </c>
      <c r="C23" t="s">
        <v>5</v>
      </c>
      <c r="D23">
        <v>2016</v>
      </c>
      <c r="E23">
        <f>VLOOKUP(B23,[25]Sheet1!$A$1:$C$61,3,FALSE)</f>
        <v>335</v>
      </c>
      <c r="F23">
        <f>VLOOKUP(B23,[26]Sheet1!$A$1:$F$61,3,FALSE)</f>
        <v>3497</v>
      </c>
      <c r="G23">
        <f>VLOOKUP(B23,[27]Sheet1!$A$1:$F$61,3,FALSE)</f>
        <v>412</v>
      </c>
      <c r="H23">
        <f>VLOOKUP(B23,[28]Sheet1!$A$1:$C$61,3,FALSE)</f>
        <v>11983</v>
      </c>
    </row>
    <row r="24" spans="1:8">
      <c r="A24">
        <v>4021000901</v>
      </c>
      <c r="B24" t="str">
        <f t="shared" si="0"/>
        <v>1400000US04021000901</v>
      </c>
      <c r="C24" t="s">
        <v>5</v>
      </c>
      <c r="D24">
        <v>2016</v>
      </c>
      <c r="E24">
        <f>VLOOKUP(B24,[25]Sheet1!$A$1:$C$61,3,FALSE)</f>
        <v>557</v>
      </c>
      <c r="F24">
        <f>VLOOKUP(B24,[26]Sheet1!$A$1:$F$61,3,FALSE)</f>
        <v>10837</v>
      </c>
      <c r="G24">
        <f>VLOOKUP(B24,[27]Sheet1!$A$1:$F$61,3,FALSE)</f>
        <v>683</v>
      </c>
      <c r="H24">
        <f>VLOOKUP(B24,[28]Sheet1!$A$1:$C$61,3,FALSE)</f>
        <v>4684</v>
      </c>
    </row>
    <row r="25" spans="1:8">
      <c r="A25">
        <v>4021000902</v>
      </c>
      <c r="B25" t="str">
        <f t="shared" si="0"/>
        <v>1400000US04021000902</v>
      </c>
      <c r="C25" t="s">
        <v>5</v>
      </c>
      <c r="D25">
        <v>2016</v>
      </c>
      <c r="E25">
        <f>VLOOKUP(B25,[25]Sheet1!$A$1:$C$61,3,FALSE)</f>
        <v>1406</v>
      </c>
      <c r="F25">
        <f>VLOOKUP(B25,[26]Sheet1!$A$1:$F$61,3,FALSE)</f>
        <v>21959</v>
      </c>
      <c r="G25">
        <f>VLOOKUP(B25,[27]Sheet1!$A$1:$F$61,3,FALSE)</f>
        <v>1603</v>
      </c>
      <c r="H25">
        <f>VLOOKUP(B25,[28]Sheet1!$A$1:$C$61,3,FALSE)</f>
        <v>3278</v>
      </c>
    </row>
    <row r="26" spans="1:8">
      <c r="A26">
        <v>4021001000</v>
      </c>
      <c r="B26" t="str">
        <f t="shared" si="0"/>
        <v>1400000US04021001000</v>
      </c>
      <c r="C26" t="s">
        <v>5</v>
      </c>
      <c r="D26">
        <v>2016</v>
      </c>
      <c r="E26">
        <f>VLOOKUP(B26,[25]Sheet1!$A$1:$C$61,3,FALSE)</f>
        <v>1365</v>
      </c>
      <c r="F26">
        <f>VLOOKUP(B26,[26]Sheet1!$A$1:$F$61,3,FALSE)</f>
        <v>11184</v>
      </c>
      <c r="G26">
        <f>VLOOKUP(B26,[27]Sheet1!$A$1:$F$61,3,FALSE)</f>
        <v>1665</v>
      </c>
      <c r="H26">
        <f>VLOOKUP(B26,[28]Sheet1!$A$1:$C$61,3,FALSE)</f>
        <v>4735</v>
      </c>
    </row>
    <row r="27" spans="1:8">
      <c r="A27">
        <v>4021001100</v>
      </c>
      <c r="B27" t="str">
        <f t="shared" si="0"/>
        <v>1400000US04021001100</v>
      </c>
      <c r="C27" t="s">
        <v>5</v>
      </c>
      <c r="D27">
        <v>2016</v>
      </c>
      <c r="E27">
        <f>VLOOKUP(B27,[25]Sheet1!$A$1:$C$61,3,FALSE)</f>
        <v>2155</v>
      </c>
      <c r="F27">
        <f>VLOOKUP(B27,[26]Sheet1!$A$1:$F$61,3,FALSE)</f>
        <v>17712</v>
      </c>
      <c r="G27">
        <f>VLOOKUP(B27,[27]Sheet1!$A$1:$F$61,3,FALSE)</f>
        <v>2695</v>
      </c>
      <c r="H27">
        <f>VLOOKUP(B27,[28]Sheet1!$A$1:$C$61,3,FALSE)</f>
        <v>7013</v>
      </c>
    </row>
    <row r="28" spans="1:8">
      <c r="A28">
        <v>4021001200</v>
      </c>
      <c r="B28" t="str">
        <f t="shared" si="0"/>
        <v>1400000US04021001200</v>
      </c>
      <c r="C28" t="s">
        <v>5</v>
      </c>
      <c r="D28">
        <v>2016</v>
      </c>
      <c r="E28">
        <f>VLOOKUP(B28,[25]Sheet1!$A$1:$C$61,3,FALSE)</f>
        <v>1855</v>
      </c>
      <c r="F28">
        <f>VLOOKUP(B28,[26]Sheet1!$A$1:$F$61,3,FALSE)</f>
        <v>20252</v>
      </c>
      <c r="G28">
        <f>VLOOKUP(B28,[27]Sheet1!$A$1:$F$61,3,FALSE)</f>
        <v>2329</v>
      </c>
      <c r="H28">
        <f>VLOOKUP(B28,[28]Sheet1!$A$1:$C$61,3,FALSE)</f>
        <v>5203</v>
      </c>
    </row>
    <row r="29" spans="1:8">
      <c r="A29">
        <v>4021001301</v>
      </c>
      <c r="B29" t="str">
        <f t="shared" si="0"/>
        <v>1400000US04021001301</v>
      </c>
      <c r="C29" t="s">
        <v>5</v>
      </c>
      <c r="D29">
        <v>2016</v>
      </c>
      <c r="E29">
        <f>VLOOKUP(B29,[25]Sheet1!$A$1:$C$61,3,FALSE)</f>
        <v>2396</v>
      </c>
      <c r="F29">
        <f>VLOOKUP(B29,[26]Sheet1!$A$1:$F$61,3,FALSE)</f>
        <v>19001</v>
      </c>
      <c r="G29">
        <f>VLOOKUP(B29,[27]Sheet1!$A$1:$F$61,3,FALSE)</f>
        <v>3354</v>
      </c>
      <c r="H29">
        <f>VLOOKUP(B29,[28]Sheet1!$A$1:$C$61,3,FALSE)</f>
        <v>7708</v>
      </c>
    </row>
    <row r="30" spans="1:8">
      <c r="A30">
        <v>4021001303</v>
      </c>
      <c r="B30" t="str">
        <f t="shared" si="0"/>
        <v>1400000US04021001303</v>
      </c>
      <c r="C30" t="s">
        <v>5</v>
      </c>
      <c r="D30">
        <v>2016</v>
      </c>
      <c r="E30">
        <f>VLOOKUP(B30,[25]Sheet1!$A$1:$C$61,3,FALSE)</f>
        <v>533</v>
      </c>
      <c r="F30">
        <f>VLOOKUP(B30,[26]Sheet1!$A$1:$F$61,3,FALSE)</f>
        <v>28183</v>
      </c>
      <c r="G30">
        <f>VLOOKUP(B30,[27]Sheet1!$A$1:$F$61,3,FALSE)</f>
        <v>615</v>
      </c>
      <c r="H30">
        <f>VLOOKUP(B30,[28]Sheet1!$A$1:$C$61,3,FALSE)</f>
        <v>1470</v>
      </c>
    </row>
    <row r="31" spans="1:8">
      <c r="A31">
        <v>4021001304</v>
      </c>
      <c r="B31" t="str">
        <f t="shared" si="0"/>
        <v>1400000US04021001304</v>
      </c>
      <c r="C31" t="s">
        <v>5</v>
      </c>
      <c r="D31">
        <v>2016</v>
      </c>
      <c r="E31">
        <f>VLOOKUP(B31,[25]Sheet1!$A$1:$C$61,3,FALSE)</f>
        <v>2735</v>
      </c>
      <c r="F31">
        <f>VLOOKUP(B31,[26]Sheet1!$A$1:$F$61,3,FALSE)</f>
        <v>24606</v>
      </c>
      <c r="G31">
        <f>VLOOKUP(B31,[27]Sheet1!$A$1:$F$61,3,FALSE)</f>
        <v>3151</v>
      </c>
      <c r="H31">
        <f>VLOOKUP(B31,[28]Sheet1!$A$1:$C$61,3,FALSE)</f>
        <v>9289</v>
      </c>
    </row>
    <row r="32" spans="1:8">
      <c r="A32">
        <v>4021001305</v>
      </c>
      <c r="B32" t="str">
        <f t="shared" si="0"/>
        <v>1400000US04021001305</v>
      </c>
      <c r="C32" t="s">
        <v>5</v>
      </c>
      <c r="D32">
        <v>2016</v>
      </c>
      <c r="E32">
        <f>VLOOKUP(B32,[25]Sheet1!$A$1:$C$61,3,FALSE)</f>
        <v>1956</v>
      </c>
      <c r="F32">
        <f>VLOOKUP(B32,[26]Sheet1!$A$1:$F$61,3,FALSE)</f>
        <v>25632</v>
      </c>
      <c r="G32">
        <f>VLOOKUP(B32,[27]Sheet1!$A$1:$F$61,3,FALSE)</f>
        <v>2411</v>
      </c>
      <c r="H32">
        <f>VLOOKUP(B32,[28]Sheet1!$A$1:$C$61,3,FALSE)</f>
        <v>5873</v>
      </c>
    </row>
    <row r="33" spans="1:8">
      <c r="A33">
        <v>4021001306</v>
      </c>
      <c r="B33" t="str">
        <f t="shared" si="0"/>
        <v>1400000US04021001306</v>
      </c>
      <c r="C33" t="s">
        <v>5</v>
      </c>
      <c r="D33">
        <v>2016</v>
      </c>
      <c r="E33">
        <f>VLOOKUP(B33,[25]Sheet1!$A$1:$C$61,3,FALSE)</f>
        <v>1710</v>
      </c>
      <c r="F33">
        <f>VLOOKUP(B33,[26]Sheet1!$A$1:$F$61,3,FALSE)</f>
        <v>20492</v>
      </c>
      <c r="G33">
        <f>VLOOKUP(B33,[27]Sheet1!$A$1:$F$61,3,FALSE)</f>
        <v>1954</v>
      </c>
      <c r="H33">
        <f>VLOOKUP(B33,[28]Sheet1!$A$1:$C$61,3,FALSE)</f>
        <v>4863</v>
      </c>
    </row>
    <row r="34" spans="1:8">
      <c r="A34">
        <v>4021001403</v>
      </c>
      <c r="B34" t="str">
        <f t="shared" si="0"/>
        <v>1400000US04021001403</v>
      </c>
      <c r="C34" t="s">
        <v>5</v>
      </c>
      <c r="D34">
        <v>2016</v>
      </c>
      <c r="E34">
        <f>VLOOKUP(B34,[25]Sheet1!$A$1:$C$61,3,FALSE)</f>
        <v>1671</v>
      </c>
      <c r="F34">
        <f>VLOOKUP(B34,[26]Sheet1!$A$1:$F$61,3,FALSE)</f>
        <v>16881</v>
      </c>
      <c r="G34">
        <f>VLOOKUP(B34,[27]Sheet1!$A$1:$F$61,3,FALSE)</f>
        <v>1834</v>
      </c>
      <c r="H34">
        <f>VLOOKUP(B34,[28]Sheet1!$A$1:$C$61,3,FALSE)</f>
        <v>5221</v>
      </c>
    </row>
    <row r="35" spans="1:8">
      <c r="A35">
        <v>4021001404</v>
      </c>
      <c r="B35" t="str">
        <f t="shared" si="0"/>
        <v>1400000US04021001404</v>
      </c>
      <c r="C35" t="s">
        <v>5</v>
      </c>
      <c r="D35">
        <v>2016</v>
      </c>
      <c r="E35">
        <f>VLOOKUP(B35,[25]Sheet1!$A$1:$C$61,3,FALSE)</f>
        <v>1295</v>
      </c>
      <c r="F35">
        <f>VLOOKUP(B35,[26]Sheet1!$A$1:$F$61,3,FALSE)</f>
        <v>24941</v>
      </c>
      <c r="G35">
        <f>VLOOKUP(B35,[27]Sheet1!$A$1:$F$61,3,FALSE)</f>
        <v>1419</v>
      </c>
      <c r="H35">
        <f>VLOOKUP(B35,[28]Sheet1!$A$1:$C$61,3,FALSE)</f>
        <v>4191</v>
      </c>
    </row>
    <row r="36" spans="1:8">
      <c r="A36">
        <v>4021001405</v>
      </c>
      <c r="B36" t="str">
        <f t="shared" si="0"/>
        <v>1400000US04021001405</v>
      </c>
      <c r="C36" t="s">
        <v>5</v>
      </c>
      <c r="D36">
        <v>2016</v>
      </c>
      <c r="E36">
        <f>VLOOKUP(B36,[25]Sheet1!$A$1:$C$61,3,FALSE)</f>
        <v>1869</v>
      </c>
      <c r="F36">
        <f>VLOOKUP(B36,[26]Sheet1!$A$1:$F$61,3,FALSE)</f>
        <v>26092</v>
      </c>
      <c r="G36">
        <f>VLOOKUP(B36,[27]Sheet1!$A$1:$F$61,3,FALSE)</f>
        <v>2458</v>
      </c>
      <c r="H36">
        <f>VLOOKUP(B36,[28]Sheet1!$A$1:$C$61,3,FALSE)</f>
        <v>4079</v>
      </c>
    </row>
    <row r="37" spans="1:8">
      <c r="A37">
        <v>4021001406</v>
      </c>
      <c r="B37" t="str">
        <f t="shared" si="0"/>
        <v>1400000US04021001406</v>
      </c>
      <c r="C37" t="s">
        <v>5</v>
      </c>
      <c r="D37">
        <v>2016</v>
      </c>
      <c r="E37">
        <f>VLOOKUP(B37,[25]Sheet1!$A$1:$C$61,3,FALSE)</f>
        <v>1605</v>
      </c>
      <c r="F37">
        <f>VLOOKUP(B37,[26]Sheet1!$A$1:$F$61,3,FALSE)</f>
        <v>15200</v>
      </c>
      <c r="G37">
        <f>VLOOKUP(B37,[27]Sheet1!$A$1:$F$61,3,FALSE)</f>
        <v>2026</v>
      </c>
      <c r="H37">
        <f>VLOOKUP(B37,[28]Sheet1!$A$1:$C$61,3,FALSE)</f>
        <v>5240</v>
      </c>
    </row>
    <row r="38" spans="1:8">
      <c r="A38">
        <v>4021001407</v>
      </c>
      <c r="B38" t="str">
        <f t="shared" si="0"/>
        <v>1400000US04021001407</v>
      </c>
      <c r="C38" t="s">
        <v>5</v>
      </c>
      <c r="D38">
        <v>2016</v>
      </c>
      <c r="E38">
        <f>VLOOKUP(B38,[25]Sheet1!$A$1:$C$61,3,FALSE)</f>
        <v>897</v>
      </c>
      <c r="F38">
        <f>VLOOKUP(B38,[26]Sheet1!$A$1:$F$61,3,FALSE)</f>
        <v>16783</v>
      </c>
      <c r="G38">
        <f>VLOOKUP(B38,[27]Sheet1!$A$1:$F$61,3,FALSE)</f>
        <v>1216</v>
      </c>
      <c r="H38">
        <f>VLOOKUP(B38,[28]Sheet1!$A$1:$C$61,3,FALSE)</f>
        <v>2385</v>
      </c>
    </row>
    <row r="39" spans="1:8">
      <c r="A39">
        <v>4021001408</v>
      </c>
      <c r="B39" t="str">
        <f t="shared" si="0"/>
        <v>1400000US04021001408</v>
      </c>
      <c r="C39" t="s">
        <v>5</v>
      </c>
      <c r="D39">
        <v>2016</v>
      </c>
      <c r="E39">
        <f>VLOOKUP(B39,[25]Sheet1!$A$1:$C$61,3,FALSE)</f>
        <v>1021</v>
      </c>
      <c r="F39">
        <f>VLOOKUP(B39,[26]Sheet1!$A$1:$F$61,3,FALSE)</f>
        <v>34902</v>
      </c>
      <c r="G39">
        <f>VLOOKUP(B39,[27]Sheet1!$A$1:$F$61,3,FALSE)</f>
        <v>1495</v>
      </c>
      <c r="H39">
        <f>VLOOKUP(B39,[28]Sheet1!$A$1:$C$61,3,FALSE)</f>
        <v>2188</v>
      </c>
    </row>
    <row r="40" spans="1:8">
      <c r="A40">
        <v>4021001500</v>
      </c>
      <c r="B40" t="str">
        <f t="shared" si="0"/>
        <v>1400000US04021001500</v>
      </c>
      <c r="C40" t="s">
        <v>5</v>
      </c>
      <c r="D40">
        <v>2016</v>
      </c>
      <c r="E40">
        <f>VLOOKUP(B40,[25]Sheet1!$A$1:$C$61,3,FALSE)</f>
        <v>1300</v>
      </c>
      <c r="F40">
        <f>VLOOKUP(B40,[26]Sheet1!$A$1:$F$61,3,FALSE)</f>
        <v>11044</v>
      </c>
      <c r="G40">
        <f>VLOOKUP(B40,[27]Sheet1!$A$1:$F$61,3,FALSE)</f>
        <v>1533</v>
      </c>
      <c r="H40">
        <f>VLOOKUP(B40,[28]Sheet1!$A$1:$C$61,3,FALSE)</f>
        <v>3835</v>
      </c>
    </row>
    <row r="41" spans="1:8">
      <c r="A41">
        <v>4021001900</v>
      </c>
      <c r="B41" t="str">
        <f t="shared" si="0"/>
        <v>1400000US04021001900</v>
      </c>
      <c r="C41" t="s">
        <v>5</v>
      </c>
      <c r="D41">
        <v>2016</v>
      </c>
      <c r="E41">
        <f>VLOOKUP(B41,[25]Sheet1!$A$1:$C$61,3,FALSE)</f>
        <v>774</v>
      </c>
      <c r="F41">
        <f>VLOOKUP(B41,[26]Sheet1!$A$1:$F$61,3,FALSE)</f>
        <v>15787</v>
      </c>
      <c r="G41">
        <f>VLOOKUP(B41,[27]Sheet1!$A$1:$F$61,3,FALSE)</f>
        <v>1043</v>
      </c>
      <c r="H41">
        <f>VLOOKUP(B41,[28]Sheet1!$A$1:$C$61,3,FALSE)</f>
        <v>2468</v>
      </c>
    </row>
    <row r="42" spans="1:8">
      <c r="A42">
        <v>4021002001</v>
      </c>
      <c r="B42" t="str">
        <f t="shared" si="0"/>
        <v>1400000US04021002001</v>
      </c>
      <c r="C42" t="s">
        <v>5</v>
      </c>
      <c r="D42">
        <v>2016</v>
      </c>
      <c r="E42">
        <f>VLOOKUP(B42,[25]Sheet1!$A$1:$C$61,3,FALSE)</f>
        <v>1255</v>
      </c>
      <c r="F42">
        <f>VLOOKUP(B42,[26]Sheet1!$A$1:$F$61,3,FALSE)</f>
        <v>20512</v>
      </c>
      <c r="G42">
        <f>VLOOKUP(B42,[27]Sheet1!$A$1:$F$61,3,FALSE)</f>
        <v>1546</v>
      </c>
      <c r="H42">
        <f>VLOOKUP(B42,[28]Sheet1!$A$1:$C$61,3,FALSE)</f>
        <v>3640</v>
      </c>
    </row>
    <row r="43" spans="1:8">
      <c r="A43">
        <v>4021002002</v>
      </c>
      <c r="B43" t="str">
        <f t="shared" si="0"/>
        <v>1400000US04021002002</v>
      </c>
      <c r="C43" t="s">
        <v>5</v>
      </c>
      <c r="D43">
        <v>2016</v>
      </c>
      <c r="E43">
        <f>VLOOKUP(B43,[25]Sheet1!$A$1:$C$61,3,FALSE)</f>
        <v>283</v>
      </c>
      <c r="F43">
        <f>VLOOKUP(B43,[26]Sheet1!$A$1:$F$61,3,FALSE)</f>
        <v>3162</v>
      </c>
      <c r="G43">
        <f>VLOOKUP(B43,[27]Sheet1!$A$1:$F$61,3,FALSE)</f>
        <v>306</v>
      </c>
      <c r="H43">
        <f>VLOOKUP(B43,[28]Sheet1!$A$1:$C$61,3,FALSE)</f>
        <v>8851</v>
      </c>
    </row>
    <row r="44" spans="1:8">
      <c r="A44">
        <v>4021002003</v>
      </c>
      <c r="B44" t="str">
        <f t="shared" si="0"/>
        <v>1400000US04021002003</v>
      </c>
      <c r="C44" t="s">
        <v>5</v>
      </c>
      <c r="D44">
        <v>2016</v>
      </c>
      <c r="E44">
        <f>VLOOKUP(B44,[25]Sheet1!$A$1:$C$61,3,FALSE)</f>
        <v>1217</v>
      </c>
      <c r="F44">
        <f>VLOOKUP(B44,[26]Sheet1!$A$1:$F$61,3,FALSE)</f>
        <v>12333</v>
      </c>
      <c r="G44">
        <f>VLOOKUP(B44,[27]Sheet1!$A$1:$F$61,3,FALSE)</f>
        <v>1410</v>
      </c>
      <c r="H44">
        <f>VLOOKUP(B44,[28]Sheet1!$A$1:$C$61,3,FALSE)</f>
        <v>3729</v>
      </c>
    </row>
    <row r="45" spans="1:8">
      <c r="A45">
        <v>4021002103</v>
      </c>
      <c r="B45" t="str">
        <f t="shared" si="0"/>
        <v>1400000US04021002103</v>
      </c>
      <c r="C45" t="s">
        <v>5</v>
      </c>
      <c r="D45">
        <v>2016</v>
      </c>
      <c r="E45">
        <f>VLOOKUP(B45,[25]Sheet1!$A$1:$C$61,3,FALSE)</f>
        <v>1805</v>
      </c>
      <c r="F45">
        <f>VLOOKUP(B45,[26]Sheet1!$A$1:$F$61,3,FALSE)</f>
        <v>18864</v>
      </c>
      <c r="G45">
        <f>VLOOKUP(B45,[27]Sheet1!$A$1:$F$61,3,FALSE)</f>
        <v>2377</v>
      </c>
      <c r="H45">
        <f>VLOOKUP(B45,[28]Sheet1!$A$1:$C$61,3,FALSE)</f>
        <v>5610</v>
      </c>
    </row>
    <row r="46" spans="1:8">
      <c r="A46">
        <v>4021002102</v>
      </c>
      <c r="B46" t="str">
        <f t="shared" si="0"/>
        <v>1400000US04021002102</v>
      </c>
      <c r="C46" t="s">
        <v>5</v>
      </c>
      <c r="D46">
        <v>2016</v>
      </c>
      <c r="E46">
        <f>VLOOKUP(B46,[25]Sheet1!$A$1:$C$61,3,FALSE)</f>
        <v>420</v>
      </c>
      <c r="F46">
        <f>VLOOKUP(B46,[26]Sheet1!$A$1:$F$61,3,FALSE)</f>
        <v>19949</v>
      </c>
      <c r="G46">
        <f>VLOOKUP(B46,[27]Sheet1!$A$1:$F$61,3,FALSE)</f>
        <v>585</v>
      </c>
      <c r="H46">
        <f>VLOOKUP(B46,[28]Sheet1!$A$1:$C$61,3,FALSE)</f>
        <v>982</v>
      </c>
    </row>
    <row r="47" spans="1:8">
      <c r="A47">
        <v>4019004313</v>
      </c>
      <c r="B47" t="str">
        <f t="shared" si="0"/>
        <v>1400000US04019004313</v>
      </c>
      <c r="C47" t="s">
        <v>6</v>
      </c>
      <c r="D47">
        <v>2016</v>
      </c>
      <c r="E47">
        <f>VLOOKUP(B47,[25]Sheet1!$A$1:$C$61,3,FALSE)</f>
        <v>1692</v>
      </c>
      <c r="F47">
        <f>VLOOKUP(B47,[26]Sheet1!$A$1:$F$61,3,FALSE)</f>
        <v>19525</v>
      </c>
      <c r="G47">
        <f>VLOOKUP(B47,[27]Sheet1!$A$1:$F$61,3,FALSE)</f>
        <v>2201</v>
      </c>
      <c r="H47">
        <f>VLOOKUP(B47,[28]Sheet1!$A$1:$C$61,3,FALSE)</f>
        <v>4484</v>
      </c>
    </row>
    <row r="48" spans="1:8">
      <c r="A48">
        <v>4019004316</v>
      </c>
      <c r="B48" t="str">
        <f t="shared" si="0"/>
        <v>1400000US04019004316</v>
      </c>
      <c r="C48" t="s">
        <v>6</v>
      </c>
      <c r="D48">
        <v>2016</v>
      </c>
      <c r="E48">
        <f>VLOOKUP(B48,[25]Sheet1!$A$1:$C$61,3,FALSE)</f>
        <v>1224</v>
      </c>
      <c r="F48">
        <f>VLOOKUP(B48,[26]Sheet1!$A$1:$F$61,3,FALSE)</f>
        <v>21376</v>
      </c>
      <c r="G48">
        <f>VLOOKUP(B48,[27]Sheet1!$A$1:$F$61,3,FALSE)</f>
        <v>1676</v>
      </c>
      <c r="H48">
        <f>VLOOKUP(B48,[28]Sheet1!$A$1:$C$61,3,FALSE)</f>
        <v>2966</v>
      </c>
    </row>
    <row r="49" spans="1:8">
      <c r="A49">
        <v>4019004320</v>
      </c>
      <c r="B49" t="str">
        <f t="shared" si="0"/>
        <v>1400000US04019004320</v>
      </c>
      <c r="C49" t="s">
        <v>6</v>
      </c>
      <c r="D49">
        <v>2016</v>
      </c>
      <c r="E49">
        <f>VLOOKUP(B49,[25]Sheet1!$A$1:$C$61,3,FALSE)</f>
        <v>853</v>
      </c>
      <c r="F49">
        <f>VLOOKUP(B49,[26]Sheet1!$A$1:$F$61,3,FALSE)</f>
        <v>13459</v>
      </c>
      <c r="G49">
        <f>VLOOKUP(B49,[27]Sheet1!$A$1:$F$61,3,FALSE)</f>
        <v>1034</v>
      </c>
      <c r="H49">
        <f>VLOOKUP(B49,[28]Sheet1!$A$1:$C$61,3,FALSE)</f>
        <v>2682</v>
      </c>
    </row>
    <row r="50" spans="1:8">
      <c r="A50">
        <v>4019004333</v>
      </c>
      <c r="B50" t="str">
        <f t="shared" si="0"/>
        <v>1400000US04019004333</v>
      </c>
      <c r="C50" t="s">
        <v>6</v>
      </c>
      <c r="D50">
        <v>2016</v>
      </c>
      <c r="E50">
        <f>VLOOKUP(B50,[25]Sheet1!$A$1:$C$61,3,FALSE)</f>
        <v>1406</v>
      </c>
      <c r="F50">
        <f>VLOOKUP(B50,[26]Sheet1!$A$1:$F$61,3,FALSE)</f>
        <v>23746</v>
      </c>
      <c r="G50">
        <f>VLOOKUP(B50,[27]Sheet1!$A$1:$F$61,3,FALSE)</f>
        <v>1460</v>
      </c>
      <c r="H50">
        <f>VLOOKUP(B50,[28]Sheet1!$A$1:$C$61,3,FALSE)</f>
        <v>4082</v>
      </c>
    </row>
    <row r="51" spans="1:8">
      <c r="A51">
        <v>4019004334</v>
      </c>
      <c r="B51" t="str">
        <f t="shared" si="0"/>
        <v>1400000US04019004334</v>
      </c>
      <c r="C51" t="s">
        <v>6</v>
      </c>
      <c r="D51">
        <v>2016</v>
      </c>
      <c r="E51">
        <f>VLOOKUP(B51,[25]Sheet1!$A$1:$C$61,3,FALSE)</f>
        <v>2838</v>
      </c>
      <c r="F51">
        <f>VLOOKUP(B51,[26]Sheet1!$A$1:$F$61,3,FALSE)</f>
        <v>19013</v>
      </c>
      <c r="G51">
        <f>VLOOKUP(B51,[27]Sheet1!$A$1:$F$61,3,FALSE)</f>
        <v>3192</v>
      </c>
      <c r="H51">
        <f>VLOOKUP(B51,[28]Sheet1!$A$1:$C$61,3,FALSE)</f>
        <v>9612</v>
      </c>
    </row>
    <row r="52" spans="1:8">
      <c r="A52">
        <v>4019004404</v>
      </c>
      <c r="B52" t="str">
        <f t="shared" si="0"/>
        <v>1400000US04019004404</v>
      </c>
      <c r="C52" t="s">
        <v>6</v>
      </c>
      <c r="D52">
        <v>2016</v>
      </c>
      <c r="E52">
        <f>VLOOKUP(B52,[25]Sheet1!$A$1:$C$61,3,FALSE)</f>
        <v>1745</v>
      </c>
      <c r="F52">
        <f>VLOOKUP(B52,[26]Sheet1!$A$1:$F$61,3,FALSE)</f>
        <v>30801</v>
      </c>
      <c r="G52">
        <f>VLOOKUP(B52,[27]Sheet1!$A$1:$F$61,3,FALSE)</f>
        <v>2539</v>
      </c>
      <c r="H52">
        <f>VLOOKUP(B52,[28]Sheet1!$A$1:$C$61,3,FALSE)</f>
        <v>3047</v>
      </c>
    </row>
    <row r="53" spans="1:8">
      <c r="A53">
        <v>4019004419</v>
      </c>
      <c r="B53" t="str">
        <f t="shared" si="0"/>
        <v>1400000US04019004419</v>
      </c>
      <c r="C53" t="s">
        <v>6</v>
      </c>
      <c r="D53">
        <v>2016</v>
      </c>
      <c r="E53">
        <f>VLOOKUP(B53,[25]Sheet1!$A$1:$C$61,3,FALSE)</f>
        <v>2403</v>
      </c>
      <c r="F53">
        <f>VLOOKUP(B53,[26]Sheet1!$A$1:$F$61,3,FALSE)</f>
        <v>22916</v>
      </c>
      <c r="G53">
        <f>VLOOKUP(B53,[27]Sheet1!$A$1:$F$61,3,FALSE)</f>
        <v>2572</v>
      </c>
      <c r="H53">
        <f>VLOOKUP(B53,[28]Sheet1!$A$1:$C$61,3,FALSE)</f>
        <v>5783</v>
      </c>
    </row>
    <row r="54" spans="1:8">
      <c r="A54">
        <v>4019004421</v>
      </c>
      <c r="B54" t="str">
        <f t="shared" si="0"/>
        <v>1400000US04019004421</v>
      </c>
      <c r="C54" t="s">
        <v>6</v>
      </c>
      <c r="D54">
        <v>2016</v>
      </c>
      <c r="E54">
        <f>VLOOKUP(B54,[25]Sheet1!$A$1:$C$61,3,FALSE)</f>
        <v>2695</v>
      </c>
      <c r="F54">
        <f>VLOOKUP(B54,[26]Sheet1!$A$1:$F$61,3,FALSE)</f>
        <v>27470</v>
      </c>
      <c r="G54">
        <f>VLOOKUP(B54,[27]Sheet1!$A$1:$F$61,3,FALSE)</f>
        <v>2910</v>
      </c>
      <c r="H54">
        <f>VLOOKUP(B54,[28]Sheet1!$A$1:$C$61,3,FALSE)</f>
        <v>7090</v>
      </c>
    </row>
    <row r="55" spans="1:8">
      <c r="A55">
        <v>4019004423</v>
      </c>
      <c r="B55" t="str">
        <f t="shared" si="0"/>
        <v>1400000US04019004423</v>
      </c>
      <c r="C55" t="s">
        <v>6</v>
      </c>
      <c r="D55">
        <v>2016</v>
      </c>
      <c r="E55">
        <f>VLOOKUP(B55,[25]Sheet1!$A$1:$C$61,3,FALSE)</f>
        <v>1698</v>
      </c>
      <c r="F55">
        <f>VLOOKUP(B55,[26]Sheet1!$A$1:$F$61,3,FALSE)</f>
        <v>28685</v>
      </c>
      <c r="G55">
        <f>VLOOKUP(B55,[27]Sheet1!$A$1:$F$61,3,FALSE)</f>
        <v>1904</v>
      </c>
      <c r="H55">
        <f>VLOOKUP(B55,[28]Sheet1!$A$1:$C$61,3,FALSE)</f>
        <v>4113</v>
      </c>
    </row>
    <row r="56" spans="1:8">
      <c r="A56">
        <v>4019004424</v>
      </c>
      <c r="B56" t="str">
        <f t="shared" si="0"/>
        <v>1400000US04019004424</v>
      </c>
      <c r="C56" t="s">
        <v>6</v>
      </c>
      <c r="D56">
        <v>2016</v>
      </c>
      <c r="E56">
        <f>VLOOKUP(B56,[25]Sheet1!$A$1:$C$61,3,FALSE)</f>
        <v>1399</v>
      </c>
      <c r="F56">
        <f>VLOOKUP(B56,[26]Sheet1!$A$1:$F$61,3,FALSE)</f>
        <v>16563</v>
      </c>
      <c r="G56">
        <f>VLOOKUP(B56,[27]Sheet1!$A$1:$F$61,3,FALSE)</f>
        <v>1594</v>
      </c>
      <c r="H56">
        <f>VLOOKUP(B56,[28]Sheet1!$A$1:$C$61,3,FALSE)</f>
        <v>3735</v>
      </c>
    </row>
    <row r="57" spans="1:8">
      <c r="A57">
        <v>4019004425</v>
      </c>
      <c r="B57" t="str">
        <f t="shared" si="0"/>
        <v>1400000US04019004425</v>
      </c>
      <c r="C57" t="s">
        <v>6</v>
      </c>
      <c r="D57">
        <v>2016</v>
      </c>
      <c r="E57">
        <f>VLOOKUP(B57,[25]Sheet1!$A$1:$C$61,3,FALSE)</f>
        <v>2209</v>
      </c>
      <c r="F57">
        <f>VLOOKUP(B57,[26]Sheet1!$A$1:$F$61,3,FALSE)</f>
        <v>29418</v>
      </c>
      <c r="G57">
        <f>VLOOKUP(B57,[27]Sheet1!$A$1:$F$61,3,FALSE)</f>
        <v>2718</v>
      </c>
      <c r="H57">
        <f>VLOOKUP(B57,[28]Sheet1!$A$1:$C$61,3,FALSE)</f>
        <v>5650</v>
      </c>
    </row>
    <row r="58" spans="1:8">
      <c r="A58">
        <v>4019004430</v>
      </c>
      <c r="B58" t="str">
        <f t="shared" si="0"/>
        <v>1400000US04019004430</v>
      </c>
      <c r="C58" t="s">
        <v>6</v>
      </c>
      <c r="D58">
        <v>2016</v>
      </c>
      <c r="E58">
        <f>VLOOKUP(B58,[25]Sheet1!$A$1:$C$61,3,FALSE)</f>
        <v>691</v>
      </c>
      <c r="F58">
        <f>VLOOKUP(B58,[26]Sheet1!$A$1:$F$61,3,FALSE)</f>
        <v>16139</v>
      </c>
      <c r="G58">
        <f>VLOOKUP(B58,[27]Sheet1!$A$1:$F$61,3,FALSE)</f>
        <v>772</v>
      </c>
      <c r="H58">
        <f>VLOOKUP(B58,[28]Sheet1!$A$1:$C$61,3,FALSE)</f>
        <v>2816</v>
      </c>
    </row>
    <row r="59" spans="1:8">
      <c r="A59">
        <v>4019004431</v>
      </c>
      <c r="B59" t="str">
        <f t="shared" si="0"/>
        <v>1400000US04019004431</v>
      </c>
      <c r="C59" t="s">
        <v>6</v>
      </c>
      <c r="D59">
        <v>2016</v>
      </c>
      <c r="E59">
        <f>VLOOKUP(B59,[25]Sheet1!$A$1:$C$61,3,FALSE)</f>
        <v>1404</v>
      </c>
      <c r="F59">
        <f>VLOOKUP(B59,[26]Sheet1!$A$1:$F$61,3,FALSE)</f>
        <v>24233</v>
      </c>
      <c r="G59">
        <f>VLOOKUP(B59,[27]Sheet1!$A$1:$F$61,3,FALSE)</f>
        <v>1521</v>
      </c>
      <c r="H59">
        <f>VLOOKUP(B59,[28]Sheet1!$A$1:$C$61,3,FALSE)</f>
        <v>4421</v>
      </c>
    </row>
    <row r="60" spans="1:8">
      <c r="A60">
        <v>4019941000</v>
      </c>
      <c r="B60" t="str">
        <f t="shared" si="0"/>
        <v>1400000US04019941000</v>
      </c>
      <c r="C60" t="s">
        <v>6</v>
      </c>
      <c r="D60">
        <v>2016</v>
      </c>
      <c r="E60">
        <f>VLOOKUP(B60,[25]Sheet1!$A$1:$C$61,3,FALSE)</f>
        <v>870</v>
      </c>
      <c r="F60">
        <f>VLOOKUP(B60,[26]Sheet1!$A$1:$F$61,3,FALSE)</f>
        <v>9357</v>
      </c>
      <c r="G60">
        <f>VLOOKUP(B60,[27]Sheet1!$A$1:$F$61,3,FALSE)</f>
        <v>900</v>
      </c>
      <c r="H60">
        <f>VLOOKUP(B60,[28]Sheet1!$A$1:$C$61,3,FALSE)</f>
        <v>3747</v>
      </c>
    </row>
    <row r="61" spans="1:8">
      <c r="A61">
        <v>4021000802</v>
      </c>
      <c r="B61" t="str">
        <f t="shared" si="0"/>
        <v>1400000US04021000802</v>
      </c>
      <c r="C61" t="s">
        <v>6</v>
      </c>
      <c r="D61">
        <v>2016</v>
      </c>
      <c r="E61">
        <f>VLOOKUP(B61,[25]Sheet1!$A$1:$C$61,3,FALSE)</f>
        <v>1680</v>
      </c>
      <c r="F61">
        <f>VLOOKUP(B61,[26]Sheet1!$A$1:$F$61,3,FALSE)</f>
        <v>30215</v>
      </c>
      <c r="G61">
        <f>VLOOKUP(B61,[27]Sheet1!$A$1:$F$61,3,FALSE)</f>
        <v>2200</v>
      </c>
      <c r="H61">
        <f>VLOOKUP(B61,[28]Sheet1!$A$1:$C$61,3,FALSE)</f>
        <v>4323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GeoID_2010to2019</vt:lpstr>
      <vt:lpstr>GeoID_2020to2021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 Spitzer</dc:creator>
  <cp:lastModifiedBy>Zoey Spitzer</cp:lastModifiedBy>
  <dcterms:created xsi:type="dcterms:W3CDTF">2024-01-15T04:47:57Z</dcterms:created>
  <dcterms:modified xsi:type="dcterms:W3CDTF">2024-06-27T23:29:21Z</dcterms:modified>
</cp:coreProperties>
</file>