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1254ce893023eb5/Documents/Homework/"/>
    </mc:Choice>
  </mc:AlternateContent>
  <xr:revisionPtr revIDLastSave="37" documentId="8_{AEF81B03-0428-4043-9FEC-2D04223FA717}" xr6:coauthVersionLast="46" xr6:coauthVersionMax="46" xr10:uidLastSave="{50A4C67E-7AB1-4D02-BFFC-51AAE992B144}"/>
  <bookViews>
    <workbookView xWindow="-120" yWindow="-120" windowWidth="24240" windowHeight="13140" activeTab="5" xr2:uid="{00000000-000D-0000-FFFF-FFFF00000000}"/>
  </bookViews>
  <sheets>
    <sheet name="Kickstarter" sheetId="1" r:id="rId1"/>
    <sheet name="Category Pivot" sheetId="2" r:id="rId2"/>
    <sheet name="Sub-Category Pivot" sheetId="3" r:id="rId3"/>
    <sheet name="Date Created Pivot" sheetId="5" r:id="rId4"/>
    <sheet name="Goals" sheetId="6" r:id="rId5"/>
    <sheet name="Statistical Analysis" sheetId="7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6" i="7" l="1"/>
  <c r="I15" i="7"/>
  <c r="I14" i="7"/>
  <c r="I13" i="7"/>
  <c r="I12" i="7"/>
  <c r="I7" i="7"/>
  <c r="I6" i="7"/>
  <c r="I5" i="7"/>
  <c r="I4" i="7"/>
  <c r="I3" i="7"/>
  <c r="I11" i="7"/>
  <c r="I2" i="7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3" i="6"/>
  <c r="C4" i="6"/>
  <c r="B2" i="6"/>
  <c r="B13" i="6"/>
  <c r="B12" i="6"/>
  <c r="B11" i="6"/>
  <c r="B10" i="6"/>
  <c r="B9" i="6"/>
  <c r="B8" i="6"/>
  <c r="B7" i="6"/>
  <c r="B5" i="6"/>
  <c r="B4" i="6"/>
  <c r="B3" i="6"/>
  <c r="B6" i="6"/>
  <c r="C2" i="6"/>
  <c r="O184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2" i="1"/>
</calcChain>
</file>

<file path=xl/sharedStrings.xml><?xml version="1.0" encoding="utf-8"?>
<sst xmlns="http://schemas.openxmlformats.org/spreadsheetml/2006/main" count="36782" uniqueCount="8410">
  <si>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</si>
  <si>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</si>
  <si>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</si>
  <si>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</si>
  <si>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</si>
  <si>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</si>
  <si>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</si>
  <si>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</si>
  <si>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</si>
  <si>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</si>
  <si>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</si>
  <si>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</si>
  <si>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</si>
  <si>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</si>
  <si>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</si>
  <si>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</si>
  <si>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</si>
  <si>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</si>
  <si>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</si>
  <si>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</si>
  <si>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</si>
  <si>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</si>
  <si>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</si>
  <si>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</si>
  <si>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</si>
  <si>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</si>
  <si>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</si>
  <si>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</si>
  <si>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</si>
  <si>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</si>
  <si>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</si>
  <si>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</si>
  <si>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</si>
  <si>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</si>
  <si>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</si>
  <si>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</si>
  <si>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</si>
  <si>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</si>
  <si>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</si>
  <si>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</si>
  <si>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</si>
  <si>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</si>
  <si>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</si>
  <si>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</si>
  <si>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</si>
  <si>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</si>
  <si>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</si>
  <si>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</si>
  <si>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</si>
  <si>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</si>
  <si>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</si>
  <si>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</si>
  <si>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</si>
  <si>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</si>
  <si>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</si>
  <si>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</si>
  <si>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</si>
  <si>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</si>
  <si>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</si>
  <si>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</si>
  <si>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</si>
  <si>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</si>
  <si>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</si>
  <si>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</si>
  <si>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</si>
  <si>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</si>
  <si>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</si>
  <si>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</si>
  <si>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</si>
  <si>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</si>
  <si>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</si>
  <si>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</si>
  <si>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</si>
  <si>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</si>
  <si>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</si>
  <si>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</si>
  <si>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</si>
  <si>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</si>
  <si>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</si>
  <si>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</si>
  <si>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</si>
  <si>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</si>
  <si>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</si>
  <si>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</si>
  <si>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</si>
  <si>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</si>
  <si>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</si>
  <si>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</si>
  <si>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</si>
  <si>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</si>
  <si>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</si>
  <si>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</si>
  <si>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</si>
  <si>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</si>
  <si>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</si>
  <si>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</si>
  <si>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</si>
  <si>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</si>
  <si>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</si>
  <si>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</si>
  <si>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</si>
  <si>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</si>
  <si>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</si>
  <si>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</si>
  <si>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</si>
  <si>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</si>
  <si>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</si>
  <si>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</si>
  <si>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</si>
  <si>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</si>
  <si>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</si>
  <si>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</si>
  <si>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</si>
  <si>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</si>
  <si>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</si>
  <si>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</si>
  <si>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</si>
  <si>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</si>
  <si>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</si>
  <si>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</si>
  <si>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</si>
  <si>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</si>
  <si>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</si>
  <si>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</si>
  <si>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</si>
  <si>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</si>
  <si>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</si>
  <si>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</si>
  <si>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</si>
  <si>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</si>
  <si>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</si>
  <si>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</si>
  <si>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</si>
  <si>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</si>
  <si>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</si>
  <si>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</si>
  <si>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</si>
  <si>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</si>
  <si>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</si>
  <si>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</si>
  <si>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</si>
  <si>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</si>
  <si>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</si>
  <si>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</si>
  <si>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</si>
  <si>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</si>
  <si>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</si>
  <si>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</si>
  <si>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</si>
  <si>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</si>
  <si>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</si>
  <si>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</si>
  <si>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</si>
  <si>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</si>
  <si>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</si>
  <si>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</si>
  <si>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</si>
  <si>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</si>
  <si>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</si>
  <si>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</si>
  <si>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</si>
  <si>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</si>
  <si>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</si>
  <si>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</si>
  <si>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</si>
  <si>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</si>
  <si>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</si>
  <si>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</si>
  <si>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</si>
  <si>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</si>
  <si>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</si>
  <si>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</si>
  <si>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</si>
  <si>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</si>
  <si>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</si>
  <si>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</si>
  <si>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</si>
  <si>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</si>
  <si>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</si>
  <si>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</si>
  <si>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</si>
  <si>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</si>
  <si>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</si>
  <si>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</si>
  <si>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</si>
  <si>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</si>
  <si>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</si>
  <si>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</si>
  <si>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</si>
  <si>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</si>
  <si>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</si>
  <si>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</si>
  <si>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</si>
  <si>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</si>
  <si>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</si>
  <si>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</si>
  <si>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</si>
  <si>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</si>
  <si>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</si>
  <si>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</si>
  <si>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</si>
  <si>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</si>
  <si>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</si>
  <si>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</si>
  <si>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</si>
  <si>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</si>
  <si>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</si>
  <si>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</si>
  <si>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</si>
  <si>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</si>
  <si>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</si>
  <si>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</si>
  <si>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</si>
  <si>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</si>
  <si>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</si>
  <si>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</si>
  <si>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</si>
  <si>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</si>
  <si>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</si>
  <si>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</si>
  <si>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</si>
  <si>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</si>
  <si>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</si>
  <si>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</si>
  <si>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</si>
  <si>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</si>
  <si>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</si>
  <si>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</si>
  <si>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</si>
  <si>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</si>
  <si>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</si>
  <si>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</si>
  <si>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</si>
  <si>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</si>
  <si>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</si>
  <si>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</si>
  <si>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</si>
  <si>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</si>
  <si>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</si>
  <si>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</si>
  <si>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</si>
  <si>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</si>
  <si>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</si>
  <si>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</si>
  <si>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</si>
  <si>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</si>
  <si>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</si>
  <si>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</si>
  <si>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</si>
  <si>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</si>
  <si>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</si>
  <si>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</si>
  <si>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</si>
  <si>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</si>
  <si>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</si>
  <si>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</si>
  <si>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</si>
  <si>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</si>
  <si>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</si>
  <si>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</si>
  <si>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</si>
  <si>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</si>
  <si>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</si>
  <si>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</si>
  <si>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</si>
  <si>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</si>
  <si>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</si>
  <si>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</si>
  <si>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</si>
  <si>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</si>
  <si>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</si>
  <si>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</si>
  <si>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</si>
  <si>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</si>
  <si>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</si>
  <si>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</si>
  <si>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</si>
  <si>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</si>
  <si>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</si>
  <si>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</si>
  <si>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</si>
  <si>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</si>
  <si>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</si>
  <si>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</si>
  <si>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</si>
  <si>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</si>
  <si>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</si>
  <si>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</si>
  <si>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</si>
  <si>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</si>
  <si>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</si>
  <si>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</si>
  <si>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</si>
  <si>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</si>
  <si>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</si>
  <si>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</si>
  <si>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</si>
  <si>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</si>
  <si>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</si>
  <si>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</si>
  <si>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</si>
  <si>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</si>
  <si>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</si>
  <si>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</si>
  <si>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</si>
  <si>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</si>
  <si>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</si>
  <si>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</si>
  <si>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</si>
  <si>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</si>
  <si>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</si>
  <si>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</si>
  <si>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</si>
  <si>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</si>
  <si>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</si>
  <si>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</si>
  <si>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</si>
  <si>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</si>
  <si>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</si>
  <si>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</si>
  <si>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</si>
  <si>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</si>
  <si>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</si>
  <si>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</si>
  <si>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</si>
  <si>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</si>
  <si>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</si>
  <si>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</si>
  <si>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</si>
  <si>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</si>
  <si>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</si>
  <si>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</si>
  <si>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</si>
  <si>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</si>
  <si>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</si>
  <si>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</si>
  <si>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</si>
  <si>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</si>
  <si>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</si>
  <si>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</si>
  <si>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</si>
  <si>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</si>
  <si>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</si>
  <si>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</si>
  <si>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</si>
  <si>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</si>
  <si>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</si>
  <si>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</si>
  <si>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</si>
  <si>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</si>
  <si>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</si>
  <si>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</si>
  <si>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</si>
  <si>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</si>
  <si>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</si>
  <si>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</si>
  <si>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</si>
  <si>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</si>
  <si>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</si>
  <si>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</si>
  <si>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</si>
  <si>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</si>
  <si>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</si>
  <si>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</si>
  <si>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</si>
  <si>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</si>
  <si>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</si>
  <si>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</si>
  <si>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</si>
  <si>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</si>
  <si>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</si>
  <si>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</si>
  <si>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</si>
  <si>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</si>
  <si>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</si>
  <si>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</si>
  <si>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</si>
  <si>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</si>
  <si>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</si>
  <si>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</si>
  <si>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</si>
  <si>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</si>
  <si>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</si>
  <si>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</si>
  <si>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</si>
  <si>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</si>
  <si>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</si>
  <si>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</si>
  <si>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</si>
  <si>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</si>
  <si>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</si>
  <si>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</si>
  <si>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</si>
  <si>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</si>
  <si>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</si>
  <si>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</si>
  <si>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</si>
  <si>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</si>
  <si>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</si>
  <si>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</si>
  <si>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</si>
  <si>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</si>
  <si>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</si>
  <si>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</si>
  <si>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</si>
  <si>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</si>
  <si>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</si>
  <si>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</si>
  <si>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</si>
  <si>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</si>
  <si>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</si>
  <si>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</si>
  <si>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</si>
  <si>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</si>
  <si>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</si>
  <si>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</si>
  <si>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</si>
  <si>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</si>
  <si>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</si>
  <si>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</si>
  <si>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</si>
  <si>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</si>
  <si>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</si>
  <si>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</si>
  <si>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</si>
  <si>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</si>
  <si>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</si>
  <si>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</si>
  <si>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</si>
  <si>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</si>
  <si>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</si>
  <si>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</si>
  <si>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</si>
  <si>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</si>
  <si>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</si>
  <si>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</si>
  <si>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</si>
  <si>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</si>
  <si>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</si>
  <si>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</si>
  <si>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</si>
  <si>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</si>
  <si>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</si>
  <si>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</si>
  <si>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</si>
  <si>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</si>
  <si>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</si>
  <si>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</si>
  <si>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</si>
  <si>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</si>
  <si>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</si>
  <si>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</si>
  <si>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</si>
  <si>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</si>
  <si>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</si>
  <si>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</si>
  <si>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</si>
  <si>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</si>
  <si>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</si>
  <si>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</si>
  <si>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</si>
  <si>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</si>
  <si>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</si>
  <si>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</si>
  <si>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</si>
  <si>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</si>
  <si>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</si>
  <si>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</si>
  <si>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</si>
  <si>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</si>
  <si>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</si>
  <si>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</si>
  <si>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</si>
  <si>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</si>
  <si>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</si>
  <si>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</si>
  <si>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</si>
  <si>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</si>
  <si>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</si>
  <si>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</si>
  <si>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</si>
  <si>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</si>
  <si>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</si>
  <si>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</si>
  <si>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</si>
  <si>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</si>
  <si>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</si>
  <si>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</si>
  <si>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</si>
  <si>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</si>
  <si>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</si>
  <si>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</si>
  <si>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</si>
  <si>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</si>
  <si>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</si>
  <si>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</si>
  <si>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</si>
  <si>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</si>
  <si>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</si>
  <si>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</si>
  <si>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</si>
  <si>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</si>
  <si>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</si>
  <si>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</si>
  <si>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</si>
  <si>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</si>
  <si>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</si>
  <si>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</si>
  <si>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</si>
  <si>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</si>
  <si>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</si>
  <si>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</si>
  <si>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</si>
  <si>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</si>
  <si>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</si>
  <si>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</si>
  <si>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</si>
  <si>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</si>
  <si>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</si>
  <si>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</si>
  <si>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</si>
  <si>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</si>
  <si>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</si>
  <si>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</si>
  <si>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</si>
  <si>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</si>
  <si>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</si>
  <si>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</si>
  <si>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</si>
  <si>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</si>
  <si>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</si>
  <si>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</si>
  <si>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</si>
  <si>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</si>
  <si>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</si>
  <si>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</si>
  <si>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</si>
  <si>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</si>
  <si>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</si>
  <si>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</si>
  <si>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</si>
  <si>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</si>
  <si>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</si>
  <si>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</si>
  <si>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</si>
  <si>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</si>
  <si>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</si>
  <si>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</si>
  <si>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</si>
  <si>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</si>
  <si>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</si>
  <si>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</si>
  <si>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</si>
  <si>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</si>
  <si>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</si>
  <si>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</si>
  <si>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</si>
  <si>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</si>
  <si>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</si>
  <si>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</si>
  <si>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</si>
  <si>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</si>
  <si>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</si>
  <si>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</si>
  <si>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</si>
  <si>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</si>
  <si>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</si>
  <si>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</si>
  <si>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</si>
  <si>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</si>
  <si>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</si>
  <si>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</si>
  <si>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</si>
  <si>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</si>
  <si>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</si>
  <si>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</si>
  <si>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</si>
  <si>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</si>
  <si>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</si>
  <si>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</si>
  <si>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</si>
  <si>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</si>
  <si>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</si>
  <si>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</si>
  <si>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</si>
  <si>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</si>
  <si>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</si>
  <si>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</si>
  <si>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</si>
  <si>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</si>
  <si>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</si>
  <si>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</si>
  <si>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</si>
  <si>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</si>
  <si>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</si>
  <si>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</si>
  <si>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</si>
  <si>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</si>
  <si>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</si>
  <si>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</si>
  <si>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</si>
  <si>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</si>
  <si>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</si>
  <si>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</si>
  <si>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</si>
  <si>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</si>
  <si>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</si>
  <si>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</si>
  <si>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</si>
  <si>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</si>
  <si>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</si>
  <si>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</si>
  <si>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</si>
  <si>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</si>
  <si>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</si>
  <si>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</si>
  <si>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</si>
  <si>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</si>
  <si>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</si>
  <si>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</si>
  <si>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</si>
  <si>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</si>
  <si>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</si>
  <si>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</si>
  <si>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</si>
  <si>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</si>
  <si>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</si>
  <si>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</si>
  <si>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</si>
  <si>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</si>
  <si>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</si>
  <si>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</si>
  <si>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</si>
  <si>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</si>
  <si>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</si>
  <si>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</si>
  <si>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</si>
  <si>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</si>
  <si>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</si>
  <si>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</si>
  <si>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</si>
  <si>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</si>
  <si>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</si>
  <si>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</si>
  <si>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</si>
  <si>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</si>
  <si>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</si>
  <si>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</si>
  <si>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</si>
  <si>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</si>
  <si>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</si>
  <si>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</si>
  <si>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</si>
  <si>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</si>
  <si>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</si>
  <si>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</si>
  <si>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</si>
  <si>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</si>
  <si>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</si>
  <si>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</si>
  <si>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</si>
  <si>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</si>
  <si>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</si>
  <si>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</si>
  <si>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</si>
  <si>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</si>
  <si>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</si>
  <si>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</si>
  <si>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</si>
  <si>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</si>
  <si>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</si>
  <si>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</si>
  <si>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</si>
  <si>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</si>
  <si>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</si>
  <si>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</si>
  <si>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</si>
  <si>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</si>
  <si>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</si>
  <si>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</si>
  <si>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</si>
  <si>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</si>
  <si>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</si>
  <si>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</si>
  <si>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</si>
  <si>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</si>
  <si>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</si>
  <si>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</si>
  <si>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</si>
  <si>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</si>
  <si>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</si>
  <si>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</si>
  <si>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</si>
  <si>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</si>
  <si>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</si>
  <si>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</si>
  <si>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</si>
  <si>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</si>
  <si>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</si>
  <si>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</si>
  <si>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</si>
  <si>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</si>
  <si>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</si>
  <si>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</si>
  <si>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</si>
  <si>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</si>
  <si>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</si>
  <si>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</si>
  <si>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</si>
  <si>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</si>
  <si>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</si>
  <si>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</si>
  <si>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</si>
  <si>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</si>
  <si>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</si>
  <si>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</si>
  <si>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</si>
  <si>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</si>
  <si>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</si>
  <si>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</si>
  <si>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</si>
  <si>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</si>
  <si>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</si>
  <si>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</si>
  <si>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</si>
  <si>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</si>
  <si>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</si>
  <si>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</si>
  <si>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</si>
  <si>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</si>
  <si>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</si>
  <si>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</si>
  <si>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</si>
  <si>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</si>
  <si>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</si>
  <si>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</si>
  <si>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</si>
  <si>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</si>
  <si>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</si>
  <si>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</si>
  <si>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</si>
  <si>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</si>
  <si>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</si>
  <si>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</si>
  <si>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</si>
  <si>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</si>
  <si>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</si>
  <si>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</si>
  <si>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</si>
  <si>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</si>
  <si>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</si>
  <si>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</si>
  <si>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</si>
  <si>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</si>
  <si>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</si>
  <si>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</si>
  <si>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</si>
  <si>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</si>
  <si>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</si>
  <si>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</si>
  <si>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</si>
  <si>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</si>
  <si>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</si>
  <si>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</si>
  <si>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</si>
  <si>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</si>
  <si>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</si>
  <si>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</si>
  <si>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</si>
  <si>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</si>
  <si>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</si>
  <si>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</si>
  <si>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</si>
  <si>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</si>
  <si>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</si>
  <si>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</si>
  <si>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</si>
  <si>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</si>
  <si>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</si>
  <si>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</si>
  <si>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</si>
  <si>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</si>
  <si>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</si>
  <si>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</si>
  <si>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</si>
  <si>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</si>
  <si>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</si>
  <si>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</si>
  <si>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</si>
  <si>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</si>
  <si>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</si>
  <si>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</si>
  <si>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</si>
  <si>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</si>
  <si>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</si>
  <si>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</si>
  <si>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</si>
  <si>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</si>
  <si>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</si>
  <si>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</si>
  <si>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</si>
  <si>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</si>
  <si>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</si>
  <si>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</si>
  <si>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</si>
  <si>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</si>
  <si>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</si>
  <si>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</si>
  <si>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</si>
  <si>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</si>
  <si>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</si>
  <si>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</si>
  <si>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</si>
  <si>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</si>
  <si>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</si>
  <si>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</si>
  <si>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</si>
  <si>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</si>
  <si>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</si>
  <si>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</si>
  <si>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</si>
  <si>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</si>
  <si>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</si>
  <si>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</si>
  <si>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</si>
  <si>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</si>
  <si>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</si>
  <si>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</si>
  <si>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</si>
  <si>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</si>
  <si>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</si>
  <si>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</si>
  <si>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</si>
  <si>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</si>
  <si>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</si>
  <si>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</si>
  <si>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</si>
  <si>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</si>
  <si>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</si>
  <si>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</si>
  <si>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</si>
  <si>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</si>
  <si>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</si>
  <si>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</si>
  <si>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</si>
  <si>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</si>
  <si>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</si>
  <si>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</si>
  <si>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</si>
  <si>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</si>
  <si>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</si>
  <si>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</si>
  <si>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</si>
  <si>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</si>
  <si>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</si>
  <si>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</si>
  <si>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</si>
  <si>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</si>
  <si>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</si>
  <si>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</si>
  <si>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</si>
  <si>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</si>
  <si>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</si>
  <si>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</si>
  <si>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</si>
  <si>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</si>
  <si>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</si>
  <si>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</si>
  <si>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</si>
  <si>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</si>
  <si>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</si>
  <si>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</si>
  <si>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</si>
  <si>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</si>
  <si>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</si>
  <si>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</si>
  <si>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</si>
  <si>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</si>
  <si>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</si>
  <si>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</si>
  <si>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</si>
  <si>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</si>
  <si>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</si>
  <si>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</si>
  <si>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</si>
  <si>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</si>
  <si>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</si>
  <si>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</si>
  <si>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</si>
  <si>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</si>
  <si>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</si>
  <si>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</si>
  <si>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</si>
  <si>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</si>
  <si>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</si>
  <si>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</si>
  <si>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</si>
  <si>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</si>
  <si>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</si>
  <si>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</si>
  <si>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</si>
  <si>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</si>
  <si>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</si>
  <si>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</si>
  <si>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</si>
  <si>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</si>
  <si>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</si>
  <si>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</si>
  <si>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</si>
  <si>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</si>
  <si>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</si>
  <si>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</si>
  <si>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</si>
  <si>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</si>
  <si>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</si>
  <si>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</si>
  <si>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</si>
  <si>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</si>
  <si>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</si>
  <si>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</si>
  <si>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</si>
  <si>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</si>
  <si>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</si>
  <si>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</si>
  <si>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</si>
  <si>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</si>
  <si>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</si>
  <si>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</si>
  <si>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</si>
  <si>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</si>
  <si>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</si>
  <si>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</si>
  <si>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</si>
  <si>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</si>
  <si>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</si>
  <si>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</si>
  <si>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</si>
  <si>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</si>
  <si>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</si>
  <si>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</si>
  <si>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</si>
  <si>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</si>
  <si>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</si>
  <si>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</si>
  <si>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</si>
  <si>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</si>
  <si>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</si>
  <si>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</si>
  <si>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</si>
  <si>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</si>
  <si>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</si>
  <si>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</si>
  <si>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</si>
  <si>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</si>
  <si>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</si>
  <si>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</si>
  <si>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</si>
  <si>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</si>
  <si>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</si>
  <si>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</si>
  <si>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</si>
  <si>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</si>
  <si>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</si>
  <si>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</si>
  <si>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</si>
  <si>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</si>
  <si>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</si>
  <si>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</si>
  <si>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</si>
  <si>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</si>
  <si>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</si>
  <si>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</si>
  <si>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</si>
  <si>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</si>
  <si>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</si>
  <si>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</si>
  <si>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</si>
  <si>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</si>
  <si>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</si>
  <si>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</si>
  <si>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</si>
  <si>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</si>
  <si>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</si>
  <si>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</si>
  <si>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</si>
  <si>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</si>
  <si>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</si>
  <si>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</si>
  <si>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</si>
  <si>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</si>
  <si>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</si>
  <si>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</si>
  <si>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</si>
  <si>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</si>
  <si>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</si>
  <si>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</si>
  <si>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</si>
  <si>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</si>
  <si>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</si>
  <si>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</si>
  <si>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</si>
  <si>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</si>
  <si>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</si>
  <si>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</si>
  <si>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</si>
  <si>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</si>
  <si>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</si>
  <si>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</si>
  <si>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</si>
  <si>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</si>
  <si>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</si>
  <si>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</si>
  <si>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</si>
  <si>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</si>
  <si>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</si>
  <si>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</si>
  <si>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</si>
  <si>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</si>
  <si>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</si>
  <si>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</si>
  <si>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</si>
  <si>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</si>
  <si>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</si>
  <si>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</si>
  <si>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</si>
  <si>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</si>
  <si>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</si>
  <si>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</si>
  <si>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</si>
  <si>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</si>
  <si>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</si>
  <si>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</si>
  <si>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</si>
  <si>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</si>
  <si>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</si>
  <si>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</si>
  <si>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</si>
  <si>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</si>
  <si>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</si>
  <si>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</si>
  <si>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</si>
  <si>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</si>
  <si>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</si>
  <si>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</si>
  <si>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</si>
  <si>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</si>
  <si>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</si>
  <si>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</si>
  <si>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</si>
  <si>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</si>
  <si>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</si>
  <si>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</si>
  <si>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</si>
  <si>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</si>
  <si>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</si>
  <si>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</si>
  <si>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</si>
  <si>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</si>
  <si>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</si>
  <si>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</si>
  <si>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</si>
  <si>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</si>
  <si>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</si>
  <si>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</si>
  <si>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</si>
  <si>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</si>
  <si>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</si>
  <si>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</si>
  <si>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</si>
  <si>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</si>
  <si>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</si>
  <si>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</si>
  <si>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</si>
  <si>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</si>
  <si>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</si>
  <si>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</si>
  <si>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</si>
  <si>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</si>
  <si>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</si>
  <si>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</si>
  <si>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</si>
  <si>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</si>
  <si>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</si>
  <si>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</si>
  <si>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</si>
  <si>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</si>
  <si>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</si>
  <si>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</si>
  <si>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</si>
  <si>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</si>
  <si>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</si>
  <si>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</si>
  <si>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</si>
  <si>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</si>
  <si>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</si>
  <si>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</si>
  <si>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</si>
  <si>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</si>
  <si>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</si>
  <si>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</si>
  <si>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</si>
  <si>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</si>
  <si>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</si>
  <si>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</si>
  <si>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</si>
  <si>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</si>
  <si>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</si>
  <si>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</si>
  <si>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</si>
  <si>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</si>
  <si>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</si>
  <si>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</si>
  <si>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</si>
  <si>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</si>
  <si>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</si>
  <si>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</si>
  <si>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</si>
  <si>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</si>
  <si>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</si>
  <si>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</si>
  <si>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</si>
  <si>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</si>
  <si>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</si>
  <si>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</si>
  <si>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</si>
  <si>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</si>
  <si>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</si>
  <si>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</si>
  <si>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</si>
  <si>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</si>
  <si>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</si>
  <si>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</si>
  <si>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</si>
  <si>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</si>
  <si>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</si>
  <si>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</si>
  <si>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</si>
  <si>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</si>
  <si>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</si>
  <si>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</si>
  <si>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</si>
  <si>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</si>
  <si>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</si>
  <si>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</si>
  <si>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</si>
  <si>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</si>
  <si>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</si>
  <si>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</si>
  <si>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</si>
  <si>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</si>
  <si>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</si>
  <si>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</si>
  <si>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</si>
  <si>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</si>
  <si>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</si>
  <si>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</si>
  <si>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</si>
  <si>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</si>
  <si>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</si>
  <si>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</si>
  <si>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</si>
  <si>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</si>
  <si>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</si>
  <si>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</si>
  <si>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</si>
  <si>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</si>
  <si>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</si>
  <si>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</si>
  <si>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</si>
  <si>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</si>
  <si>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</si>
  <si>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</si>
  <si>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</si>
  <si>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</si>
  <si>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</si>
  <si>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</si>
  <si>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</si>
  <si>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</si>
  <si>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</si>
  <si>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</si>
  <si>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</si>
  <si>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</si>
  <si>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</si>
  <si>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</si>
  <si>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</si>
  <si>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</si>
  <si>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</si>
  <si>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</si>
  <si>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</si>
  <si>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</si>
  <si>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</si>
  <si>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</si>
  <si>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</si>
  <si>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</si>
  <si>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</si>
  <si>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</si>
  <si>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</si>
  <si>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</si>
  <si>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</si>
  <si>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</si>
  <si>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</si>
  <si>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</si>
  <si>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</si>
  <si>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</si>
  <si>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</si>
  <si>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</si>
  <si>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</si>
  <si>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</si>
  <si>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</si>
  <si>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</si>
  <si>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</si>
  <si>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</si>
  <si>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</si>
  <si>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</si>
  <si>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</si>
  <si>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</si>
  <si>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</si>
  <si>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</si>
  <si>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</si>
  <si>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</si>
  <si>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</si>
  <si>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</si>
  <si>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</si>
  <si>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</si>
  <si>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</si>
  <si>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</si>
  <si>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</si>
  <si>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</si>
  <si>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</si>
  <si>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</si>
  <si>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</si>
  <si>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</si>
  <si>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</si>
  <si>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</si>
  <si>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</si>
  <si>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</si>
  <si>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</si>
  <si>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</si>
  <si>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</si>
  <si>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</si>
  <si>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</si>
  <si>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</si>
  <si>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</si>
  <si>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</si>
  <si>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</si>
  <si>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</si>
  <si>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</si>
  <si>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</si>
  <si>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</si>
  <si>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</si>
  <si>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</si>
  <si>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</si>
  <si>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</si>
  <si>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</si>
  <si>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</si>
  <si>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</si>
  <si>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</si>
  <si>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</si>
  <si>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</si>
  <si>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</si>
  <si>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</si>
  <si>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</si>
  <si>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</si>
  <si>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</si>
  <si>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</si>
  <si>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</si>
  <si>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</si>
  <si>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</si>
  <si>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</si>
  <si>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</si>
  <si>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</si>
  <si>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</si>
  <si>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</si>
  <si>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</si>
  <si>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</si>
  <si>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</si>
  <si>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</si>
  <si>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</si>
  <si>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</si>
  <si>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</si>
  <si>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</si>
  <si>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</si>
  <si>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</si>
  <si>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</si>
  <si>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</si>
  <si>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</si>
  <si>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</si>
  <si>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</si>
  <si>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</si>
  <si>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</si>
  <si>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</si>
  <si>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</si>
  <si>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</si>
  <si>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</si>
  <si>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</si>
  <si>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</si>
  <si>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</si>
  <si>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</si>
  <si>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</si>
  <si>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</si>
  <si>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</si>
  <si>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</si>
  <si>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</si>
  <si>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</si>
  <si>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</si>
  <si>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</si>
  <si>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</si>
  <si>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</si>
  <si>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</si>
  <si>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</si>
  <si>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</si>
  <si>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</si>
  <si>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</si>
  <si>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</si>
  <si>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</si>
  <si>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</si>
  <si>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</si>
  <si>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</si>
  <si>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</si>
  <si>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</si>
  <si>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</si>
  <si>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</si>
  <si>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</si>
  <si>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</si>
  <si>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</si>
  <si>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</si>
  <si>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</si>
  <si>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</si>
  <si>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</si>
  <si>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</si>
  <si>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</si>
  <si>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</si>
  <si>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</si>
  <si>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</si>
  <si>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</si>
  <si>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</si>
  <si>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</si>
  <si>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</si>
  <si>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</si>
  <si>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</si>
  <si>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</si>
  <si>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</si>
  <si>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</si>
  <si>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</si>
  <si>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</si>
  <si>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</si>
  <si>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</si>
  <si>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</si>
  <si>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</si>
  <si>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</si>
  <si>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</si>
  <si>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</si>
  <si>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</si>
  <si>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</si>
  <si>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</si>
  <si>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</si>
  <si>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</si>
  <si>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</si>
  <si>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</si>
  <si>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</si>
  <si>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</si>
  <si>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</si>
  <si>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</si>
  <si>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</si>
  <si>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</si>
  <si>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</si>
  <si>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</si>
  <si>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</si>
  <si>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</si>
  <si>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</si>
  <si>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</si>
  <si>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</si>
  <si>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</si>
  <si>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</si>
  <si>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</si>
  <si>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</si>
  <si>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</si>
  <si>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</si>
  <si>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</si>
  <si>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</si>
  <si>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</si>
  <si>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</si>
  <si>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</si>
  <si>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</si>
  <si>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</si>
  <si>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</si>
  <si>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</si>
  <si>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</si>
  <si>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</si>
  <si>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</si>
  <si>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</si>
  <si>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</si>
  <si>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</si>
  <si>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</si>
  <si>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</si>
  <si>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</si>
  <si>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</si>
  <si>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</si>
  <si>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</si>
  <si>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</si>
  <si>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</si>
  <si>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</si>
  <si>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</si>
  <si>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</si>
  <si>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</si>
  <si>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</si>
  <si>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</si>
  <si>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</si>
  <si>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</si>
  <si>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</si>
  <si>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</si>
  <si>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</si>
  <si>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</si>
  <si>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</si>
  <si>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</si>
  <si>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</si>
  <si>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</si>
  <si>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</si>
  <si>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</si>
  <si>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</si>
  <si>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</si>
  <si>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</si>
  <si>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</si>
  <si>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</si>
  <si>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</si>
  <si>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</si>
  <si>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</si>
  <si>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</si>
  <si>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</si>
  <si>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</si>
  <si>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</si>
  <si>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</si>
  <si>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</si>
  <si>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</si>
  <si>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</si>
  <si>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</si>
  <si>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</si>
  <si>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</si>
  <si>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</si>
  <si>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</si>
  <si>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</si>
  <si>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</si>
  <si>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</si>
  <si>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</si>
  <si>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</si>
  <si>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</si>
  <si>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</si>
  <si>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</si>
  <si>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</si>
  <si>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</si>
  <si>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</si>
  <si>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</si>
  <si>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</si>
  <si>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</si>
  <si>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</si>
  <si>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</si>
  <si>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</si>
  <si>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</si>
  <si>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</si>
  <si>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</si>
  <si>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</si>
  <si>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</si>
  <si>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</si>
  <si>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</si>
  <si>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</si>
  <si>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</si>
  <si>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</si>
  <si>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</si>
  <si>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</si>
  <si>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</si>
  <si>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</si>
  <si>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</si>
  <si>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</si>
  <si>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</si>
  <si>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</si>
  <si>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</si>
  <si>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</si>
  <si>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</si>
  <si>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</si>
  <si>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</si>
  <si>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</si>
  <si>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</si>
  <si>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</si>
  <si>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</si>
  <si>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</si>
  <si>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</si>
  <si>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</si>
  <si>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</si>
  <si>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</si>
  <si>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</si>
  <si>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</si>
  <si>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</si>
  <si>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</si>
  <si>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</si>
  <si>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</si>
  <si>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</si>
  <si>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</si>
  <si>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</si>
  <si>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</si>
  <si>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</si>
  <si>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</si>
  <si>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</si>
  <si>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</si>
  <si>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</si>
  <si>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</si>
  <si>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</si>
  <si>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</si>
  <si>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</si>
  <si>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</si>
  <si>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</si>
  <si>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</si>
  <si>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</si>
  <si>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</si>
  <si>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</si>
  <si>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</si>
  <si>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</si>
  <si>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</si>
  <si>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</si>
  <si>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</si>
  <si>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</si>
  <si>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</si>
  <si>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</si>
  <si>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</si>
  <si>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</si>
  <si>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</si>
  <si>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</si>
  <si>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</si>
  <si>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</si>
  <si>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</si>
  <si>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</si>
  <si>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</si>
  <si>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</si>
  <si>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</si>
  <si>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</si>
  <si>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</si>
  <si>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</si>
  <si>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</si>
  <si>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</si>
  <si>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</si>
  <si>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</si>
  <si>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</si>
  <si>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</si>
  <si>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</si>
  <si>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</si>
  <si>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</si>
  <si>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</si>
  <si>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</si>
  <si>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</si>
  <si>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</si>
  <si>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</si>
  <si>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</si>
  <si>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</si>
  <si>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</si>
  <si>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</si>
  <si>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</si>
  <si>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</si>
  <si>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</si>
  <si>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</si>
  <si>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</si>
  <si>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</si>
  <si>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</si>
  <si>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</si>
  <si>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</si>
  <si>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</si>
  <si>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</si>
  <si>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</si>
  <si>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</si>
  <si>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</si>
  <si>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</si>
  <si>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</si>
  <si>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</si>
  <si>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</si>
  <si>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</si>
  <si>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</si>
  <si>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</si>
  <si>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</si>
  <si>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</si>
  <si>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</si>
  <si>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</si>
  <si>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</si>
  <si>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</si>
  <si>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</si>
  <si>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</si>
  <si>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</si>
  <si>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</si>
  <si>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</si>
  <si>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</si>
  <si>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</si>
  <si>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</si>
  <si>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</si>
  <si>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</si>
  <si>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</si>
  <si>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</si>
  <si>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</si>
  <si>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</si>
  <si>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</si>
  <si>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</si>
  <si>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</si>
  <si>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</si>
  <si>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</si>
  <si>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</si>
  <si>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</si>
  <si>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</si>
  <si>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</si>
  <si>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</si>
  <si>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</si>
  <si>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</si>
  <si>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</si>
  <si>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</si>
  <si>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</si>
  <si>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</si>
  <si>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</si>
  <si>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</si>
  <si>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</si>
  <si>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</si>
  <si>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</si>
  <si>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</si>
  <si>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</si>
  <si>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</si>
  <si>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</si>
  <si>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</si>
  <si>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</si>
  <si>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</si>
  <si>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</si>
  <si>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</si>
  <si>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</si>
  <si>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</si>
  <si>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</si>
  <si>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</si>
  <si>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</si>
  <si>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</si>
  <si>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</si>
  <si>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</si>
  <si>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</si>
  <si>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</si>
  <si>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</si>
  <si>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</si>
  <si>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</si>
  <si>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</si>
  <si>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</si>
  <si>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</si>
  <si>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</si>
  <si>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</si>
  <si>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</si>
  <si>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</si>
  <si>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</si>
  <si>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</si>
  <si>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</si>
  <si>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</si>
  <si>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</si>
  <si>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</si>
  <si>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</si>
  <si>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</si>
  <si>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</si>
  <si>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</si>
  <si>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</si>
  <si>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</si>
  <si>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</si>
  <si>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</si>
  <si>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</si>
  <si>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</si>
  <si>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</si>
  <si>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</si>
  <si>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</si>
  <si>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</si>
  <si>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</si>
  <si>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</si>
  <si>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</si>
  <si>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</si>
  <si>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</si>
  <si>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</si>
  <si>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</si>
  <si>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</si>
  <si>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</si>
  <si>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</si>
  <si>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</si>
  <si>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</si>
  <si>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</si>
  <si>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</si>
  <si>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</si>
  <si>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</si>
  <si>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</si>
  <si>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</si>
  <si>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</si>
  <si>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</si>
  <si>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</si>
  <si>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</si>
  <si>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</si>
  <si>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</si>
  <si>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</si>
  <si>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</si>
  <si>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</si>
  <si>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</si>
  <si>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</si>
  <si>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</si>
  <si>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</si>
  <si>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</si>
  <si>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</si>
  <si>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</si>
  <si>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</si>
  <si>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</si>
  <si>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</si>
  <si>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</si>
  <si>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</si>
  <si>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</si>
  <si>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</si>
  <si>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</si>
  <si>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</si>
  <si>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</si>
  <si>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</si>
  <si>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</si>
  <si>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</si>
  <si>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</si>
  <si>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</si>
  <si>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</si>
  <si>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</si>
  <si>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</si>
  <si>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</si>
  <si>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</si>
  <si>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</si>
  <si>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</si>
  <si>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</si>
  <si>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</si>
  <si>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</si>
  <si>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</si>
  <si>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</si>
  <si>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</si>
  <si>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</si>
  <si>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</si>
  <si>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</si>
  <si>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</si>
  <si>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</si>
  <si>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</si>
  <si>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</si>
  <si>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</si>
  <si>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</si>
  <si>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</si>
  <si>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</si>
  <si>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</si>
  <si>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</si>
  <si>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</si>
  <si>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</si>
  <si>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</si>
  <si>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</si>
  <si>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</si>
  <si>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</si>
  <si>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</si>
  <si>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</si>
  <si>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</si>
  <si>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</si>
  <si>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</si>
  <si>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</si>
  <si>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</si>
  <si>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</si>
  <si>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</si>
  <si>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</si>
  <si>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</si>
  <si>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</si>
  <si>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</si>
  <si>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</si>
  <si>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</si>
  <si>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</si>
  <si>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</si>
  <si>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</si>
  <si>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</si>
  <si>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</si>
  <si>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</si>
  <si>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</si>
  <si>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</si>
  <si>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</si>
  <si>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</si>
  <si>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</si>
  <si>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</si>
  <si>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</si>
  <si>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</si>
  <si>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</si>
  <si>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</si>
  <si>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</si>
  <si>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</si>
  <si>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</si>
  <si>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</si>
  <si>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</si>
  <si>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</si>
  <si>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</si>
  <si>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</si>
  <si>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</si>
  <si>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</si>
  <si>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</si>
  <si>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</si>
  <si>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</si>
  <si>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</si>
  <si>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</si>
  <si>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</si>
  <si>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</si>
  <si>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</si>
  <si>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</si>
  <si>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</si>
  <si>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</si>
  <si>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</si>
  <si>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</si>
  <si>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</si>
  <si>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</si>
  <si>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</si>
  <si>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</si>
  <si>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</si>
  <si>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</si>
  <si>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</si>
  <si>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</si>
  <si>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</si>
  <si>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</si>
  <si>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</si>
  <si>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</si>
  <si>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</si>
  <si>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</si>
  <si>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</si>
  <si>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</si>
  <si>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</si>
  <si>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</si>
  <si>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</si>
  <si>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</si>
  <si>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</si>
  <si>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</si>
  <si>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</si>
  <si>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</si>
  <si>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</si>
  <si>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</si>
  <si>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</si>
  <si>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</si>
  <si>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</si>
  <si>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</si>
  <si>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</si>
  <si>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</si>
  <si>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</si>
  <si>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</si>
  <si>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</si>
  <si>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</si>
  <si>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</si>
  <si>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</si>
  <si>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</si>
  <si>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</si>
  <si>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</si>
  <si>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</si>
  <si>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</si>
  <si>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</si>
  <si>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</si>
  <si>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</si>
  <si>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</si>
  <si>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</si>
  <si>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</si>
  <si>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</si>
  <si>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</si>
  <si>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</si>
  <si>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</si>
  <si>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</si>
  <si>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</si>
  <si>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</si>
  <si>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</si>
  <si>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</si>
  <si>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</si>
  <si>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</si>
  <si>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</si>
  <si>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</si>
  <si>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</si>
  <si>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</si>
  <si>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</si>
  <si>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</si>
  <si>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</si>
  <si>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</si>
  <si>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</si>
  <si>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</si>
  <si>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</si>
  <si>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</si>
  <si>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</si>
  <si>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</si>
  <si>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</si>
  <si>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</si>
  <si>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</si>
  <si>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</si>
  <si>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</si>
  <si>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</si>
  <si>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</si>
  <si>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</si>
  <si>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</si>
  <si>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</si>
  <si>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</si>
  <si>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</si>
  <si>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</si>
  <si>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</si>
  <si>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</si>
  <si>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</si>
  <si>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</si>
  <si>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</si>
  <si>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</si>
  <si>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</si>
  <si>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</si>
  <si>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</si>
  <si>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</si>
  <si>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</si>
  <si>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</si>
  <si>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</si>
  <si>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</si>
  <si>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</si>
  <si>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</si>
  <si>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</si>
  <si>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</si>
  <si>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</si>
  <si>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</si>
  <si>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</si>
  <si>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</si>
  <si>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</si>
  <si>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</si>
  <si>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</si>
  <si>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</si>
  <si>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</si>
  <si>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</si>
  <si>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</si>
  <si>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</si>
  <si>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</si>
  <si>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</si>
  <si>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</si>
  <si>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</si>
  <si>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</si>
  <si>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</si>
  <si>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</si>
  <si>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</si>
  <si>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</si>
  <si>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</si>
  <si>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</si>
  <si>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</si>
  <si>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</si>
  <si>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</si>
  <si>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</si>
  <si>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</si>
  <si>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</si>
  <si>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</si>
  <si>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</si>
  <si>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</si>
  <si>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</si>
  <si>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</si>
  <si>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</si>
  <si>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</si>
  <si>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</si>
  <si>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</si>
  <si>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</si>
  <si>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</si>
  <si>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</si>
  <si>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</si>
  <si>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</si>
  <si>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</si>
  <si>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</si>
  <si>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</si>
  <si>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</si>
  <si>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</si>
  <si>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</si>
  <si>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</si>
  <si>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</si>
  <si>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</si>
  <si>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</si>
  <si>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</si>
  <si>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</si>
  <si>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</si>
  <si>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</si>
  <si>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</si>
  <si>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</si>
  <si>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</si>
  <si>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</si>
  <si>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</si>
  <si>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</si>
  <si>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</si>
  <si>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</si>
  <si>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</si>
  <si>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</si>
  <si>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</si>
  <si>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</si>
  <si>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</si>
  <si>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</si>
  <si>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</si>
  <si>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</si>
  <si>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</si>
  <si>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</si>
  <si>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</si>
  <si>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</si>
  <si>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</si>
  <si>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</si>
  <si>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</si>
  <si>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</si>
  <si>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</si>
  <si>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</si>
  <si>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</si>
  <si>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</si>
  <si>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</si>
  <si>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</si>
  <si>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</si>
  <si>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</si>
  <si>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</si>
  <si>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</si>
  <si>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</si>
  <si>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</si>
  <si>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</si>
  <si>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</si>
  <si>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</si>
  <si>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</si>
  <si>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</si>
  <si>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</si>
  <si>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</si>
  <si>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</si>
  <si>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</si>
  <si>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</si>
  <si>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</si>
  <si>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</si>
  <si>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</si>
  <si>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</si>
  <si>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</si>
  <si>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</si>
  <si>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</si>
  <si>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</si>
  <si>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</si>
  <si>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</si>
  <si>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</si>
  <si>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</si>
  <si>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</si>
  <si>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</si>
  <si>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</si>
  <si>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</si>
  <si>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</si>
  <si>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</si>
  <si>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</si>
  <si>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</si>
  <si>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</si>
  <si>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</si>
  <si>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</si>
  <si>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</si>
  <si>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</si>
  <si>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</si>
  <si>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</si>
  <si>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</si>
  <si>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</si>
  <si>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</si>
  <si>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</si>
  <si>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</si>
  <si>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</si>
  <si>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</si>
  <si>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</si>
  <si>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</si>
  <si>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</si>
  <si>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</si>
  <si>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</si>
  <si>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</si>
  <si>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</si>
  <si>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</si>
  <si>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</si>
  <si>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</si>
  <si>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</si>
  <si>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</si>
  <si>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</si>
  <si>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</si>
  <si>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</si>
  <si>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</si>
  <si>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</si>
  <si>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</si>
  <si>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</si>
  <si>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</si>
  <si>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</si>
  <si>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</si>
  <si>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</si>
  <si>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</si>
  <si>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</si>
  <si>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</si>
  <si>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</si>
  <si>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</si>
  <si>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</si>
  <si>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</si>
  <si>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</si>
  <si>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</si>
  <si>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</si>
  <si>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</si>
  <si>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</si>
  <si>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</si>
  <si>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</si>
  <si>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</si>
  <si>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</si>
  <si>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</si>
  <si>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</si>
  <si>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</si>
  <si>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</si>
  <si>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</si>
  <si>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</si>
  <si>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</si>
  <si>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</si>
  <si>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</si>
  <si>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</si>
  <si>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</si>
  <si>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</si>
  <si>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</si>
  <si>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</si>
  <si>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</si>
  <si>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</si>
  <si>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</si>
  <si>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</si>
  <si>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</si>
  <si>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</si>
  <si>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</si>
  <si>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</si>
  <si>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</si>
  <si>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</si>
  <si>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</si>
  <si>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</si>
  <si>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</si>
  <si>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</si>
  <si>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</si>
  <si>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</si>
  <si>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</si>
  <si>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</si>
  <si>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</si>
  <si>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</si>
  <si>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</si>
  <si>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</si>
  <si>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</si>
  <si>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</si>
  <si>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</si>
  <si>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</si>
  <si>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</si>
  <si>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</si>
  <si>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</si>
  <si>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</si>
  <si>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</si>
  <si>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</si>
  <si>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</si>
  <si>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</si>
  <si>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</si>
  <si>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</si>
  <si>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</si>
  <si>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</si>
  <si>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</si>
  <si>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</si>
  <si>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</si>
  <si>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</si>
  <si>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</si>
  <si>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</si>
  <si>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</si>
  <si>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</si>
  <si>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</si>
  <si>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</si>
  <si>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</si>
  <si>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</si>
  <si>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</si>
  <si>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</si>
  <si>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</si>
  <si>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</si>
  <si>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</si>
  <si>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</si>
  <si>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</si>
  <si>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</si>
  <si>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</si>
  <si>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</si>
  <si>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</si>
  <si>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</si>
  <si>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</si>
  <si>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</si>
  <si>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</si>
  <si>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</si>
  <si>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</si>
  <si>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</si>
  <si>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</si>
  <si>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</si>
  <si>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</si>
  <si>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</si>
  <si>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</si>
  <si>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</si>
  <si>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</si>
  <si>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</si>
  <si>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</si>
  <si>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</si>
  <si>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</si>
  <si>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</si>
  <si>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</si>
  <si>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</si>
  <si>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</si>
  <si>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</si>
  <si>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</si>
  <si>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</si>
  <si>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</si>
  <si>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</si>
  <si>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</si>
  <si>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</si>
  <si>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</si>
  <si>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</si>
  <si>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</si>
  <si>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</si>
  <si>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</si>
  <si>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</si>
  <si>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</si>
  <si>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</si>
  <si>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</si>
  <si>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</si>
  <si>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</si>
  <si>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</si>
  <si>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</si>
  <si>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</si>
  <si>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</si>
  <si>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</si>
  <si>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</si>
  <si>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</si>
  <si>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</si>
  <si>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</si>
  <si>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</si>
  <si>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</si>
  <si>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</si>
  <si>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</si>
  <si>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</si>
  <si>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</si>
  <si>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</si>
  <si>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</si>
  <si>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</si>
  <si>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</si>
  <si>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</si>
  <si>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</si>
  <si>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</si>
  <si>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</si>
  <si>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</si>
  <si>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</si>
  <si>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</si>
  <si>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</si>
  <si>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</si>
  <si>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</si>
  <si>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</si>
  <si>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</si>
  <si>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</si>
  <si>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</si>
  <si>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</si>
  <si>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</si>
  <si>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</si>
  <si>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</si>
  <si>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</si>
  <si>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</si>
  <si>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</si>
  <si>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</si>
  <si>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</si>
  <si>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</si>
  <si>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</si>
  <si>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</si>
  <si>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</si>
  <si>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</si>
  <si>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</si>
  <si>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</si>
  <si>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</si>
  <si>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</si>
  <si>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</si>
  <si>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</si>
  <si>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</si>
  <si>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</si>
  <si>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</si>
  <si>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</si>
  <si>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</si>
  <si>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</si>
  <si>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</si>
  <si>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</si>
  <si>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</si>
  <si>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</si>
  <si>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</si>
  <si>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</si>
  <si>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</si>
  <si>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</si>
  <si>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</si>
  <si>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</si>
  <si>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</si>
  <si>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</si>
  <si>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</si>
  <si>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</si>
  <si>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</si>
  <si>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</si>
  <si>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</si>
  <si>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</si>
  <si>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</si>
  <si>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</si>
  <si>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</si>
  <si>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</si>
  <si>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</si>
  <si>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</si>
  <si>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</si>
  <si>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</si>
  <si>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</si>
  <si>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</si>
  <si>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</si>
  <si>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</si>
  <si>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</si>
  <si>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</si>
  <si>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</si>
  <si>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</si>
  <si>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</si>
  <si>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</si>
  <si>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</si>
  <si>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</si>
  <si>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</si>
  <si>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</si>
  <si>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</si>
  <si>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</si>
  <si>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</si>
  <si>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</si>
  <si>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</si>
  <si>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</si>
  <si>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</si>
  <si>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</si>
  <si>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</si>
  <si>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</si>
  <si>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</si>
  <si>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</si>
  <si>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</si>
  <si>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</si>
  <si>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</si>
  <si>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</si>
  <si>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</si>
  <si>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</si>
  <si>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</si>
  <si>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</si>
  <si>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</si>
  <si>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</si>
  <si>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</si>
  <si>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</si>
  <si>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</si>
  <si>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</si>
  <si>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</si>
  <si>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</si>
  <si>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</si>
  <si>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</si>
  <si>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</si>
  <si>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</si>
  <si>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</si>
  <si>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</si>
  <si>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</si>
  <si>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</si>
  <si>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</si>
  <si>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</si>
  <si>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</si>
  <si>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</si>
  <si>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</si>
  <si>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</si>
  <si>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</si>
  <si>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</si>
  <si>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</si>
  <si>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</si>
  <si>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</si>
  <si>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</si>
  <si>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</si>
  <si>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</si>
  <si>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</si>
  <si>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</si>
  <si>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</si>
  <si>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</si>
  <si>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</si>
  <si>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</si>
  <si>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</si>
  <si>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</si>
  <si>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</si>
  <si>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</si>
  <si>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</si>
  <si>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</si>
  <si>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</si>
  <si>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</si>
  <si>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</si>
  <si>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</si>
  <si>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</si>
  <si>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</si>
  <si>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</si>
  <si>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</si>
  <si>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</si>
  <si>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</si>
  <si>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</si>
  <si>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</si>
  <si>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</si>
  <si>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</si>
  <si>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</si>
  <si>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</si>
  <si>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</si>
  <si>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</si>
  <si>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</si>
  <si>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</si>
  <si>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</si>
  <si>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</si>
  <si>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</si>
  <si>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</si>
  <si>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</si>
  <si>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</si>
  <si>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</si>
  <si>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</si>
  <si>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</si>
  <si>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</si>
  <si>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</si>
  <si>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</si>
  <si>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</si>
  <si>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</si>
  <si>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</si>
  <si>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</si>
  <si>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</si>
  <si>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</si>
  <si>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</si>
  <si>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</si>
  <si>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</si>
  <si>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</si>
  <si>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</si>
  <si>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</si>
  <si>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</si>
  <si>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</si>
  <si>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</si>
  <si>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</si>
  <si>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</si>
  <si>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</si>
  <si>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</si>
  <si>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</si>
  <si>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</si>
  <si>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</si>
  <si>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</si>
  <si>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</si>
  <si>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</si>
  <si>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</si>
  <si>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</si>
  <si>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</si>
  <si>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</si>
  <si>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</si>
  <si>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</si>
  <si>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</si>
  <si>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</si>
  <si>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</si>
  <si>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</si>
  <si>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</si>
  <si>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</si>
  <si>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</si>
  <si>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</si>
  <si>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</si>
  <si>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</si>
  <si>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</si>
  <si>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</si>
  <si>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</si>
  <si>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</si>
  <si>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</si>
  <si>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</si>
  <si>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</si>
  <si>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</si>
  <si>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</si>
  <si>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</si>
  <si>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</si>
  <si>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</si>
  <si>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</si>
  <si>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</si>
  <si>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</si>
  <si>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</si>
  <si>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</si>
  <si>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</si>
  <si>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</si>
  <si>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</si>
  <si>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</si>
  <si>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</si>
  <si>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</si>
  <si>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</si>
  <si>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</si>
  <si>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</si>
  <si>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</si>
  <si>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</si>
  <si>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</si>
  <si>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</si>
  <si>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</si>
  <si>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</si>
  <si>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</si>
  <si>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</si>
  <si>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</si>
  <si>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</si>
  <si>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</si>
  <si>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</si>
  <si>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</si>
  <si>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</si>
  <si>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</si>
  <si>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</si>
  <si>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</si>
  <si>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</si>
  <si>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</si>
  <si>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</si>
  <si>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</si>
  <si>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</si>
  <si>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</si>
  <si>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</si>
  <si>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</si>
  <si>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</si>
  <si>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</si>
  <si>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</si>
  <si>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</si>
  <si>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</si>
  <si>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</si>
  <si>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</si>
  <si>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</si>
  <si>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</si>
  <si>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</si>
  <si>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</si>
  <si>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</si>
  <si>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</si>
  <si>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</si>
  <si>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</si>
  <si>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</si>
  <si>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</si>
  <si>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</si>
  <si>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</si>
  <si>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</si>
  <si>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</si>
  <si>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</si>
  <si>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</si>
  <si>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</si>
  <si>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</si>
  <si>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</si>
  <si>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</si>
  <si>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</si>
  <si>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</si>
  <si>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</si>
  <si>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</si>
  <si>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</si>
  <si>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</si>
  <si>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</si>
  <si>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</si>
  <si>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</si>
  <si>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</si>
  <si>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</si>
  <si>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</si>
  <si>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</si>
  <si>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</si>
  <si>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</si>
  <si>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</si>
  <si>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</si>
  <si>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</si>
  <si>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</si>
  <si>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</si>
  <si>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</si>
  <si>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</si>
  <si>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</si>
  <si>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</si>
  <si>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</si>
  <si>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</si>
  <si>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</si>
  <si>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</si>
  <si>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</si>
  <si>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</si>
  <si>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</si>
  <si>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</si>
  <si>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</si>
  <si>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</si>
  <si>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</si>
  <si>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</si>
  <si>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</si>
  <si>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</si>
  <si>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</si>
  <si>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</si>
  <si>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</si>
  <si>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</si>
  <si>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</si>
  <si>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</si>
  <si>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</si>
  <si>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</si>
  <si>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</si>
  <si>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</si>
  <si>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</si>
  <si>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</si>
  <si>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</si>
  <si>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</si>
  <si>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</si>
  <si>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</si>
  <si>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</si>
  <si>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</si>
  <si>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</si>
  <si>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</si>
  <si>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</si>
  <si>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</si>
  <si>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</si>
  <si>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</si>
  <si>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</si>
  <si>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</si>
  <si>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</si>
  <si>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</si>
  <si>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</si>
  <si>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</si>
  <si>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</si>
  <si>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</si>
  <si>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</si>
  <si>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</si>
  <si>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</si>
  <si>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</si>
  <si>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</si>
  <si>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</si>
  <si>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</si>
  <si>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</si>
  <si>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</si>
  <si>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</si>
  <si>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</si>
  <si>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</si>
  <si>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</si>
  <si>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</si>
  <si>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</si>
  <si>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</si>
  <si>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</si>
  <si>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</si>
  <si>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</si>
  <si>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</si>
  <si>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</si>
  <si>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</si>
  <si>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</si>
  <si>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</si>
  <si>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</si>
  <si>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</si>
  <si>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</si>
  <si>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</si>
  <si>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</si>
  <si>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</si>
  <si>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</si>
  <si>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</si>
  <si>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</si>
  <si>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</si>
  <si>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</si>
  <si>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</si>
  <si>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</si>
  <si>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</si>
  <si>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</si>
  <si>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</si>
  <si>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</si>
  <si>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</si>
  <si>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</si>
  <si>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</si>
  <si>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</si>
  <si>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</si>
  <si>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</si>
  <si>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</si>
  <si>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</si>
  <si>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</si>
  <si>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</si>
  <si>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</si>
  <si>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</si>
  <si>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</si>
  <si>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</si>
  <si>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</si>
  <si>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</si>
  <si>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</si>
  <si>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</si>
  <si>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</si>
  <si>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</si>
  <si>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</si>
  <si>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</si>
  <si>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</si>
  <si>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</si>
  <si>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</si>
  <si>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</si>
  <si>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</si>
  <si>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</si>
  <si>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</si>
  <si>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</si>
  <si>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</si>
  <si>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</si>
  <si>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</si>
  <si>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</si>
  <si>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</si>
  <si>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</si>
  <si>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</si>
  <si>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</si>
  <si>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</si>
  <si>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</si>
  <si>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</si>
  <si>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</si>
  <si>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</si>
  <si>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</si>
  <si>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</si>
  <si>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</si>
  <si>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</si>
  <si>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</si>
  <si>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</si>
  <si>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</si>
  <si>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</si>
  <si>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</si>
  <si>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</si>
  <si>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</si>
  <si>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</si>
  <si>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</si>
  <si>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</si>
  <si>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</si>
  <si>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</si>
  <si>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</si>
  <si>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</si>
  <si>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</si>
  <si>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</si>
  <si>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</si>
  <si>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</si>
  <si>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</si>
  <si>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</si>
  <si>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</si>
  <si>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</si>
  <si>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</si>
  <si>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</si>
  <si>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</si>
  <si>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</si>
  <si>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</si>
  <si>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</si>
  <si>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</si>
  <si>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</si>
  <si>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</si>
  <si>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</si>
  <si>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</si>
  <si>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</si>
  <si>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</si>
  <si>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</si>
  <si>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</si>
  <si>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</si>
  <si>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</si>
  <si>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</si>
  <si>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</si>
  <si>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</si>
  <si>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</si>
  <si>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</si>
  <si>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</si>
  <si>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</si>
  <si>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</si>
  <si>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</si>
  <si>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</si>
  <si>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</si>
  <si>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</si>
  <si>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</si>
  <si>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</si>
  <si>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</si>
  <si>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</si>
  <si>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</si>
  <si>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</si>
  <si>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</si>
  <si>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</si>
  <si>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</si>
  <si>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</si>
  <si>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</si>
  <si>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</si>
  <si>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</si>
  <si>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</si>
  <si>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</si>
  <si>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</si>
  <si>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</si>
  <si>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</si>
  <si>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</si>
  <si>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</si>
  <si>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</si>
  <si>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</si>
  <si>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</si>
  <si>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</si>
  <si>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</si>
  <si>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</si>
  <si>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</si>
  <si>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</si>
  <si>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</si>
  <si>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</si>
  <si>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</si>
  <si>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</si>
  <si>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</si>
  <si>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</si>
  <si>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</si>
  <si>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</si>
  <si>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</si>
  <si>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</si>
  <si>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</si>
  <si>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</si>
  <si>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</si>
  <si>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</si>
  <si>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</si>
  <si>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</si>
  <si>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</si>
  <si>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</si>
  <si>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</si>
  <si>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</si>
  <si>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</si>
  <si>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</si>
  <si>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</si>
  <si>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</si>
  <si>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</si>
  <si>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</si>
  <si>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</si>
  <si>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</si>
  <si>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</si>
  <si>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</si>
  <si>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</si>
  <si>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</si>
  <si>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</si>
  <si>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</si>
  <si>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</si>
  <si>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</si>
  <si>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</si>
  <si>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</si>
  <si>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</si>
  <si>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</si>
  <si>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</si>
  <si>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</si>
  <si>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</si>
  <si>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</si>
  <si>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</si>
  <si>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</si>
  <si>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</si>
  <si>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</si>
  <si>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</si>
  <si>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</si>
  <si>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</si>
  <si>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</si>
  <si>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</si>
  <si>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</si>
  <si>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</si>
  <si>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</si>
  <si>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</si>
  <si>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</si>
  <si>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</si>
  <si>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</si>
  <si>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</si>
  <si>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</si>
  <si>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</si>
  <si>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</si>
  <si>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</si>
  <si>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</si>
  <si>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</si>
  <si>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</si>
  <si>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</si>
  <si>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</si>
  <si>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</si>
  <si>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</si>
  <si>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</si>
  <si>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</si>
  <si>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</si>
  <si>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</si>
  <si>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</si>
  <si>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</si>
  <si>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</si>
  <si>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</si>
  <si>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</si>
  <si>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</si>
  <si>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</si>
  <si>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</si>
  <si>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</si>
  <si>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</si>
  <si>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</si>
  <si>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</si>
  <si>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</si>
  <si>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</si>
  <si>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</si>
  <si>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</si>
  <si>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</si>
  <si>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</si>
  <si>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</si>
  <si>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</si>
  <si>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</si>
  <si>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</si>
  <si>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</si>
  <si>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</si>
  <si>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</si>
  <si>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</si>
  <si>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</si>
  <si>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</si>
  <si>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</si>
  <si>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</si>
  <si>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</si>
  <si>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</si>
  <si>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</si>
  <si>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</si>
  <si>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</si>
  <si>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</si>
  <si>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</si>
  <si>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</si>
  <si>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</si>
  <si>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</si>
  <si>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</si>
  <si>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</si>
  <si>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</si>
  <si>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</si>
  <si>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</si>
  <si>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</si>
  <si>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</si>
  <si>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</si>
  <si>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</si>
  <si>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</si>
  <si>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</si>
  <si>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</si>
  <si>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</si>
  <si>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</si>
  <si>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</si>
  <si>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</si>
  <si>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</si>
  <si>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</si>
  <si>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</si>
  <si>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</si>
  <si>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</si>
  <si>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</si>
  <si>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</si>
  <si>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</si>
  <si>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</si>
  <si>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</si>
  <si>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</si>
  <si>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</si>
  <si>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</si>
  <si>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</si>
  <si>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</si>
  <si>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</si>
  <si>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</si>
  <si>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</si>
  <si>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</si>
  <si>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</si>
  <si>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</si>
  <si>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</si>
  <si>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</si>
  <si>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</si>
  <si>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</si>
  <si>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</si>
  <si>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</si>
  <si>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</si>
  <si>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</si>
  <si>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</si>
  <si>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</si>
  <si>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</si>
  <si>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</si>
  <si>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</si>
  <si>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</si>
  <si>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</si>
  <si>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</si>
  <si>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</si>
  <si>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</si>
  <si>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</si>
  <si>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</si>
  <si>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</si>
  <si>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</si>
  <si>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</si>
  <si>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</si>
  <si>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</si>
  <si>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</si>
  <si>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</si>
  <si>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</si>
  <si>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</si>
  <si>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</si>
  <si>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</si>
  <si>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</si>
  <si>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</si>
  <si>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</si>
  <si>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</si>
  <si>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</si>
  <si>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</si>
  <si>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</si>
  <si>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</si>
  <si>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</si>
  <si>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</si>
  <si>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</si>
  <si>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</si>
  <si>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</si>
  <si>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</si>
  <si>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</si>
  <si>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</si>
  <si>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</si>
  <si>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</si>
  <si>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</si>
  <si>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</si>
  <si>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</si>
  <si>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</si>
  <si>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</si>
  <si>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</si>
  <si>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</si>
  <si>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</si>
  <si>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</si>
  <si>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</si>
  <si>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</si>
  <si>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</si>
  <si>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</si>
  <si>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</si>
  <si>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</si>
  <si>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</si>
  <si>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</si>
  <si>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</si>
  <si>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</si>
  <si>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</si>
  <si>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</si>
  <si>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</si>
  <si>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</si>
  <si>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</si>
  <si>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</si>
  <si>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</si>
  <si>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</si>
  <si>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</si>
  <si>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</si>
  <si>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</si>
  <si>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</si>
  <si>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</si>
  <si>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</si>
  <si>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</si>
  <si>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</si>
  <si>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</si>
  <si>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</si>
  <si>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</si>
  <si>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</si>
  <si>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</si>
  <si>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</si>
  <si>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</si>
  <si>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</si>
  <si>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</si>
  <si>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</si>
  <si>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</si>
  <si>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</si>
  <si>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</si>
  <si>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</si>
  <si>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</si>
  <si>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</si>
  <si>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</si>
  <si>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</si>
  <si>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</si>
  <si>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</si>
  <si>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</si>
  <si>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</si>
  <si>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</si>
  <si>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</si>
  <si>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</si>
  <si>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</si>
  <si>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</si>
  <si>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</si>
  <si>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</si>
  <si>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</si>
  <si>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</si>
  <si>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</si>
  <si>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</si>
  <si>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</si>
  <si>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</si>
  <si>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</si>
  <si>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</si>
  <si>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</si>
  <si>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</si>
  <si>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</si>
  <si>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</si>
  <si>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</si>
  <si>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</si>
  <si>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</si>
  <si>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</si>
  <si>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</si>
  <si>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</si>
  <si>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</si>
  <si>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</si>
  <si>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</si>
  <si>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</si>
  <si>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</si>
  <si>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</si>
  <si>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</si>
  <si>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</si>
  <si>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</si>
  <si>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</si>
  <si>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</si>
  <si>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</si>
  <si>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</si>
  <si>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</si>
  <si>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</si>
  <si>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</si>
  <si>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</si>
  <si>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</si>
  <si>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</si>
  <si>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</si>
  <si>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</si>
  <si>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</si>
  <si>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</si>
  <si>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</si>
  <si>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</si>
  <si>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</si>
  <si>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</si>
  <si>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</si>
  <si>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</si>
  <si>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</si>
  <si>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</si>
  <si>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</si>
  <si>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</si>
  <si>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</si>
  <si>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</si>
  <si>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</si>
  <si>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</si>
  <si>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</si>
  <si>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</si>
  <si>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</si>
  <si>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</si>
  <si>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</si>
  <si>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</si>
  <si>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</si>
  <si>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</si>
  <si>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</si>
  <si>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</si>
  <si>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</si>
  <si>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</si>
  <si>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</si>
  <si>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</si>
  <si>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</si>
  <si>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</si>
  <si>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</si>
  <si>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</si>
  <si>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</si>
  <si>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</si>
  <si>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</si>
  <si>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</si>
  <si>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</si>
  <si>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</si>
  <si>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</si>
  <si>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</si>
  <si>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</si>
  <si>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</si>
  <si>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</si>
  <si>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</si>
  <si>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</si>
  <si>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</si>
  <si>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</si>
  <si>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</si>
  <si>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</si>
  <si>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</si>
  <si>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</si>
  <si>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</si>
  <si>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</si>
  <si>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</si>
  <si>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</si>
  <si>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</si>
  <si>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</si>
  <si>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</si>
  <si>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</si>
  <si>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</si>
  <si>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</si>
  <si>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</si>
  <si>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</si>
  <si>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</si>
  <si>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</si>
  <si>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</si>
  <si>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</si>
  <si>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</si>
  <si>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</si>
  <si>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</si>
  <si>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</si>
  <si>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</si>
  <si>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</si>
  <si>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</si>
  <si>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</si>
  <si>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</si>
  <si>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</si>
  <si>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</si>
  <si>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</si>
  <si>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</si>
  <si>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</si>
  <si>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</si>
  <si>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</si>
  <si>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</si>
  <si>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</si>
  <si>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</si>
  <si>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</si>
  <si>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</si>
  <si>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</si>
  <si>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</si>
  <si>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</si>
  <si>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</si>
  <si>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</si>
  <si>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</si>
  <si>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</si>
  <si>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</si>
  <si>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</si>
  <si>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</si>
  <si>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</si>
  <si>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</si>
  <si>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</si>
  <si>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</si>
  <si>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</si>
  <si>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</si>
  <si>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</si>
  <si>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</si>
  <si>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</si>
  <si>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</si>
  <si>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</si>
  <si>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</si>
  <si>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</si>
  <si>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</si>
  <si>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</si>
  <si>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</si>
  <si>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</si>
  <si>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</si>
  <si>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</si>
  <si>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</si>
  <si>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</si>
  <si>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</si>
  <si>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</si>
  <si>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</si>
  <si>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</si>
  <si>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</si>
  <si>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</si>
  <si>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</si>
  <si>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</si>
  <si>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</si>
  <si>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</si>
  <si>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</si>
  <si>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</si>
  <si>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</si>
  <si>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</si>
  <si>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</si>
  <si>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</si>
  <si>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</si>
  <si>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</si>
  <si>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</si>
  <si>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</si>
  <si>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</si>
  <si>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</si>
  <si>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</si>
  <si>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</si>
  <si>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</si>
  <si>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</si>
  <si>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</si>
  <si>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</si>
  <si>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</si>
  <si>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</si>
  <si>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</si>
  <si>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</si>
  <si>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</si>
  <si>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</si>
  <si>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</si>
  <si>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</si>
  <si>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</si>
  <si>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</si>
  <si>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</si>
  <si>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</si>
  <si>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</si>
  <si>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</si>
  <si>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</si>
  <si>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</si>
  <si>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</si>
  <si>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</si>
  <si>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</si>
  <si>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</si>
  <si>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</si>
  <si>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</si>
  <si>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</si>
  <si>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</si>
  <si>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</si>
  <si>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</si>
  <si>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</si>
  <si>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</si>
  <si>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</si>
  <si>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</si>
  <si>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</si>
  <si>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</si>
  <si>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</si>
  <si>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</si>
  <si>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</si>
  <si>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</si>
  <si>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</si>
  <si>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</si>
  <si>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</si>
  <si>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</si>
  <si>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</si>
  <si>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</si>
  <si>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</si>
  <si>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</si>
  <si>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</si>
  <si>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</si>
  <si>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</si>
  <si>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</si>
  <si>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</si>
  <si>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</si>
  <si>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</si>
  <si>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</si>
  <si>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</si>
  <si>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</si>
  <si>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</si>
  <si>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</si>
  <si>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</si>
  <si>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</si>
  <si>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</si>
  <si>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</si>
  <si>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</si>
  <si>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</si>
  <si>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</si>
  <si>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</si>
  <si>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</si>
  <si>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</si>
  <si>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</si>
  <si>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</si>
  <si>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</si>
  <si>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</si>
  <si>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</si>
  <si>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</si>
  <si>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</si>
  <si>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</si>
  <si>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</si>
  <si>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</si>
  <si>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</si>
  <si>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</si>
  <si>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</si>
  <si>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</si>
  <si>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</si>
  <si>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</si>
  <si>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</si>
  <si>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</si>
  <si>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</si>
  <si>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</si>
  <si>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</si>
  <si>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</si>
  <si>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</si>
  <si>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</si>
  <si>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</si>
  <si>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</si>
  <si>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</si>
  <si>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</si>
  <si>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</si>
  <si>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</si>
  <si>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</si>
  <si>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</si>
  <si>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</si>
  <si>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</si>
  <si>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</si>
  <si>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</si>
  <si>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</si>
  <si>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</si>
  <si>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</si>
  <si>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</si>
  <si>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</si>
  <si>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</si>
  <si>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</si>
  <si>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</si>
  <si>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</si>
  <si>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</si>
  <si>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</si>
  <si>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</si>
  <si>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</si>
  <si>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</si>
  <si>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</si>
  <si>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</si>
  <si>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</si>
  <si>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</si>
  <si>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</si>
  <si>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</si>
  <si>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</si>
  <si>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</si>
  <si>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</si>
  <si>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</si>
  <si>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</si>
  <si>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</si>
  <si>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</si>
  <si>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</si>
  <si>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</si>
  <si>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</si>
  <si>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</si>
  <si>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</si>
  <si>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</si>
  <si>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</si>
  <si>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</si>
  <si>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</si>
  <si>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</si>
  <si>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</si>
  <si>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</si>
  <si>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</si>
  <si>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</si>
  <si>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</si>
  <si>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</si>
  <si>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</si>
  <si>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</si>
  <si>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</si>
  <si>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</si>
  <si>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</si>
  <si>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</si>
  <si>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</si>
  <si>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</si>
  <si>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</si>
  <si>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</si>
  <si>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</si>
  <si>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</si>
  <si>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</si>
  <si>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</si>
  <si>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</si>
  <si>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</si>
  <si>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</si>
  <si>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</si>
  <si>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</si>
  <si>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</si>
  <si>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</si>
  <si>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</si>
  <si>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</si>
  <si>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</si>
  <si>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</si>
  <si>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</si>
  <si>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</si>
  <si>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</si>
  <si>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</si>
  <si>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</si>
  <si>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</si>
  <si>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</si>
  <si>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</si>
  <si>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</si>
  <si>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</si>
  <si>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</si>
  <si>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</si>
  <si>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</si>
  <si>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</si>
  <si>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</si>
  <si>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</si>
  <si>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</si>
  <si>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</si>
  <si>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</si>
  <si>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</si>
  <si>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</si>
  <si>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</si>
  <si>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</si>
  <si>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</si>
  <si>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</si>
  <si>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</si>
  <si>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</si>
  <si>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</si>
  <si>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</si>
  <si>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</si>
  <si>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</si>
  <si>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</si>
  <si>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</si>
  <si>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</si>
  <si>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</si>
  <si>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</si>
  <si>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</si>
  <si>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</si>
  <si>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</si>
  <si>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</si>
  <si>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</si>
  <si>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</si>
  <si>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</si>
  <si>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</si>
  <si>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</si>
  <si>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</si>
  <si>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</si>
  <si>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</si>
  <si>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</si>
  <si>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</si>
  <si>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</si>
  <si>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</si>
  <si>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</si>
  <si>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</si>
  <si>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</si>
  <si>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</si>
  <si>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</si>
  <si>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</si>
  <si>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</si>
  <si>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</si>
  <si>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</si>
  <si>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</si>
  <si>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</si>
  <si>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</si>
  <si>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</si>
  <si>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</si>
  <si>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</si>
  <si>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</si>
  <si>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</si>
  <si>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</si>
  <si>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</si>
  <si>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</si>
  <si>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</si>
  <si>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</si>
  <si>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</si>
  <si>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</si>
  <si>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</si>
  <si>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</si>
  <si>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</si>
  <si>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</si>
  <si>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</si>
  <si>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</si>
  <si>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</si>
  <si>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</si>
  <si>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</si>
  <si>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</si>
  <si>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</si>
  <si>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</si>
  <si>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</si>
  <si>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</si>
  <si>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</si>
  <si>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</si>
  <si>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</si>
  <si>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</si>
  <si>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</si>
  <si>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</si>
  <si>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</si>
  <si>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</si>
  <si>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</si>
  <si>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</si>
  <si>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</si>
  <si>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</si>
  <si>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</si>
  <si>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</si>
  <si>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</si>
  <si>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</si>
  <si>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</si>
  <si>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</si>
  <si>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</si>
  <si>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</si>
  <si>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</si>
  <si>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</si>
  <si>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</si>
  <si>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</si>
  <si>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</si>
  <si>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</si>
  <si>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</si>
  <si>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</si>
  <si>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</si>
  <si>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</si>
  <si>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</si>
  <si>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</si>
  <si>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</si>
  <si>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</si>
  <si>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</si>
  <si>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</si>
  <si>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</si>
  <si>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</si>
  <si>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</si>
  <si>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</si>
  <si>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</si>
  <si>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</si>
  <si>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</si>
  <si>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</si>
  <si>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</si>
  <si>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</si>
  <si>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</si>
  <si>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</si>
  <si>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</si>
  <si>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</si>
  <si>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</si>
  <si>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</si>
  <si>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</si>
  <si>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</si>
  <si>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</si>
  <si>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</si>
  <si>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</si>
  <si>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</si>
  <si>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</si>
  <si>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</si>
  <si>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</si>
  <si>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</si>
  <si>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</si>
  <si>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</si>
  <si>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</si>
  <si>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</si>
  <si>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</si>
  <si>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</si>
  <si>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</si>
  <si>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</si>
  <si>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</si>
  <si>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</si>
  <si>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</si>
  <si>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</si>
  <si>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</si>
  <si>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</si>
  <si>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</si>
  <si>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</si>
  <si>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</si>
  <si>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</si>
  <si>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</si>
  <si>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</si>
  <si>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</si>
  <si>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</si>
  <si>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</si>
  <si>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</si>
  <si>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</si>
  <si>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</si>
  <si>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</si>
  <si>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</si>
  <si>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</si>
  <si>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</si>
  <si>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</si>
  <si>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</si>
  <si>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</si>
  <si>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</si>
  <si>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</si>
  <si>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</si>
  <si>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</si>
  <si>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</si>
  <si>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</si>
  <si>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</si>
  <si>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</si>
  <si>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</si>
  <si>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</si>
  <si>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</si>
  <si>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</si>
  <si>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</si>
  <si>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</si>
  <si>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</si>
  <si>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</si>
  <si>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</si>
  <si>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</si>
  <si>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</si>
  <si>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</si>
  <si>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</si>
  <si>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</si>
  <si>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</si>
  <si>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</si>
  <si>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</si>
  <si>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</si>
  <si>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</si>
  <si>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</si>
  <si>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</si>
  <si>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</si>
  <si>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</si>
  <si>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</si>
  <si>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</si>
  <si>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</si>
  <si>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</si>
  <si>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</si>
  <si>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</si>
  <si>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</si>
  <si>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</si>
  <si>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</si>
  <si>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</si>
  <si>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</si>
  <si>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</si>
  <si>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</si>
  <si>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</si>
  <si>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</si>
  <si>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</si>
  <si>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</si>
  <si>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</si>
  <si>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</si>
  <si>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</si>
  <si>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</si>
  <si>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</si>
  <si>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</si>
  <si>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</si>
  <si>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</si>
  <si>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</si>
  <si>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</si>
  <si>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</si>
  <si>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</si>
  <si>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</si>
  <si>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</si>
  <si>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</si>
  <si>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</si>
  <si>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</si>
  <si>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</si>
  <si>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</si>
  <si>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</si>
  <si>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</si>
  <si>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</si>
  <si>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</si>
  <si>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</si>
  <si>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</si>
  <si>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</si>
  <si>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</si>
  <si>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</si>
  <si>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</si>
  <si>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</si>
  <si>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</si>
  <si>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</si>
  <si>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</si>
  <si>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</si>
  <si>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</si>
  <si>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</si>
  <si>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</si>
  <si>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</si>
  <si>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</si>
  <si>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</si>
  <si>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</si>
  <si>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</si>
  <si>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</si>
  <si>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</si>
  <si>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</si>
  <si>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</si>
  <si>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</si>
  <si>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</si>
  <si>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</si>
  <si>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</si>
  <si>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</si>
  <si>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</si>
  <si>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</si>
  <si>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</si>
  <si>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</si>
  <si>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</si>
  <si>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</si>
  <si>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</si>
  <si>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</si>
  <si>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</si>
  <si>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</si>
  <si>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</si>
  <si>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</si>
  <si>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</si>
  <si>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</si>
  <si>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</si>
  <si>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</si>
  <si>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</si>
  <si>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</si>
  <si>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</si>
  <si>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</si>
  <si>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</si>
  <si>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</si>
  <si>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</si>
  <si>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</si>
  <si>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</si>
  <si>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</si>
  <si>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</si>
  <si>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</si>
  <si>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</si>
  <si>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</si>
  <si>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</si>
  <si>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</si>
  <si>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</si>
  <si>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</si>
  <si>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</si>
  <si>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</si>
  <si>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</si>
  <si>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</si>
  <si>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</si>
  <si>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</si>
  <si>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</si>
  <si>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</si>
  <si>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</si>
  <si>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</si>
  <si>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</si>
  <si>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</si>
  <si>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</si>
  <si>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</si>
  <si>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</si>
  <si>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</si>
  <si>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</si>
  <si>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</si>
  <si>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</si>
  <si>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</si>
  <si>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</si>
  <si>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</si>
  <si>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</si>
  <si>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</si>
  <si>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</si>
  <si>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</si>
  <si>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</si>
  <si>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</si>
  <si>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</si>
  <si>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</si>
  <si>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</si>
  <si>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</si>
  <si>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</si>
  <si>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</si>
  <si>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</si>
  <si>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</si>
  <si>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</si>
  <si>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</si>
  <si>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</si>
  <si>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</si>
  <si>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</si>
  <si>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</si>
  <si>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</si>
  <si>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</si>
  <si>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</si>
  <si>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</si>
  <si>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</si>
  <si>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</si>
  <si>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</si>
  <si>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</si>
  <si>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</si>
  <si>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</si>
  <si>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</si>
  <si>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</si>
  <si>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</si>
  <si>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</si>
  <si>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</si>
  <si>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</si>
  <si>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</si>
  <si>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</si>
  <si>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</si>
  <si>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</si>
  <si>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</si>
  <si>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</si>
  <si>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</si>
  <si>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</si>
  <si>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</si>
  <si>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</si>
  <si>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</si>
  <si>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</si>
  <si>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</si>
  <si>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</si>
  <si>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</si>
  <si>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</si>
  <si>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</si>
  <si>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</si>
  <si>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</si>
  <si>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</si>
  <si>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</si>
  <si>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</si>
  <si>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</si>
  <si>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</si>
  <si>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</si>
  <si>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</si>
  <si>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</si>
  <si>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</si>
  <si>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</si>
  <si>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</si>
  <si>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</si>
  <si>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</si>
  <si>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</si>
  <si>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</si>
  <si>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</si>
  <si>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</si>
  <si>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</si>
  <si>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</si>
  <si>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</si>
  <si>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</si>
  <si>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</si>
  <si>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</si>
  <si>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</si>
  <si>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</si>
  <si>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</si>
  <si>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</si>
  <si>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</si>
  <si>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</si>
  <si>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</si>
  <si>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</si>
  <si>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</si>
  <si>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</si>
  <si>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</si>
  <si>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</si>
  <si>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</si>
  <si>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</si>
  <si>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</si>
  <si>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</si>
  <si>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</si>
  <si>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</si>
  <si>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</si>
  <si>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</si>
  <si>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</si>
  <si>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</si>
  <si>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</si>
  <si>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</si>
  <si>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</si>
  <si>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</si>
  <si>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</si>
  <si>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</si>
  <si>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</si>
  <si>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</si>
  <si>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</si>
  <si>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</si>
  <si>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</si>
  <si>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</si>
  <si>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</si>
  <si>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</si>
  <si>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</si>
  <si>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</si>
  <si>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</si>
  <si>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</si>
  <si>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</si>
  <si>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</si>
  <si>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</si>
  <si>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</si>
  <si>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</si>
  <si>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</si>
  <si>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</si>
  <si>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</si>
  <si>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</si>
  <si>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</si>
  <si>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</si>
  <si>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</si>
  <si>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</si>
  <si>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</si>
  <si>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</si>
  <si>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</si>
  <si>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</si>
  <si>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</si>
  <si>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</si>
  <si>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</si>
  <si>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</si>
  <si>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</si>
  <si>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</si>
  <si>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</si>
  <si>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</si>
  <si>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</si>
  <si>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</si>
  <si>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</si>
  <si>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</si>
  <si>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</si>
  <si>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</si>
  <si>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</si>
  <si>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</si>
  <si>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</si>
  <si>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</si>
  <si>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</si>
  <si>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</si>
  <si>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</si>
  <si>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</si>
  <si>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</si>
  <si>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</si>
  <si>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</si>
  <si>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</si>
  <si>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</si>
  <si>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</si>
  <si>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</si>
  <si>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</si>
  <si>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</si>
  <si>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</si>
  <si>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</si>
  <si>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</si>
  <si>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</si>
  <si>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</si>
  <si>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</si>
  <si>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</si>
  <si>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</si>
  <si>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</si>
  <si>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</si>
  <si>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</si>
  <si>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</si>
  <si>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</si>
  <si>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</si>
  <si>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</si>
  <si>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</si>
  <si>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</si>
  <si>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</si>
  <si>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</si>
  <si>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</si>
  <si>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</si>
  <si>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</si>
  <si>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</si>
  <si>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</si>
  <si>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</si>
  <si>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</si>
  <si>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</si>
  <si>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</si>
  <si>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</si>
  <si>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</si>
  <si>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</si>
  <si>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</si>
  <si>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</si>
  <si>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</si>
  <si>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</si>
  <si>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</si>
  <si>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</si>
  <si>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</si>
  <si>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</si>
  <si>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</si>
  <si>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</si>
  <si>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</si>
  <si>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</si>
  <si>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</si>
  <si>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</si>
  <si>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</si>
  <si>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</si>
  <si>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</si>
  <si>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</si>
  <si>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</si>
  <si>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</si>
  <si>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</si>
  <si>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</si>
  <si>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</si>
  <si>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</si>
  <si>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</si>
  <si>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</si>
  <si>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</si>
  <si>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</si>
  <si>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</si>
  <si>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</si>
  <si>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</si>
  <si>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</si>
  <si>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</si>
  <si>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</si>
  <si>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</si>
  <si>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</si>
  <si>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</si>
  <si>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</si>
  <si>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</si>
  <si>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</si>
  <si>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</si>
  <si>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</si>
  <si>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</si>
  <si>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</si>
  <si>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</si>
  <si>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</si>
  <si>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</si>
  <si>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</si>
  <si>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</si>
  <si>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</si>
  <si>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</si>
  <si>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</si>
  <si>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</si>
  <si>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</si>
  <si>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</si>
  <si>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</si>
  <si>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</si>
  <si>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</si>
  <si>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</si>
  <si>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</si>
  <si>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</si>
  <si>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</si>
  <si>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</si>
  <si>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</si>
  <si>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</si>
  <si>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</si>
  <si>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</si>
  <si>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</si>
  <si>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</si>
  <si>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</si>
  <si>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</si>
  <si>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</si>
  <si>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</si>
  <si>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</si>
  <si>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</si>
  <si>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</si>
  <si>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</si>
  <si>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</si>
  <si>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</si>
  <si>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</si>
  <si>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</si>
  <si>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</si>
  <si>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</si>
  <si>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</si>
  <si>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</si>
  <si>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</si>
  <si>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</si>
  <si>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</si>
  <si>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</si>
  <si>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</si>
  <si>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</si>
  <si>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</si>
  <si>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</si>
  <si>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</si>
  <si>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</si>
  <si>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</si>
  <si>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</si>
  <si>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</si>
  <si>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</si>
  <si>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</si>
  <si>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</si>
  <si>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</si>
  <si>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</si>
  <si>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</si>
  <si>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</si>
  <si>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</si>
  <si>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</si>
  <si>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</si>
  <si>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</si>
  <si>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</si>
  <si>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</si>
  <si>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</si>
  <si>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</si>
  <si>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</si>
  <si>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</si>
  <si>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</si>
  <si>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</si>
  <si>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</si>
  <si>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</si>
  <si>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</si>
  <si>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</si>
  <si>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</si>
  <si>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</si>
  <si>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</si>
  <si>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</si>
  <si>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</si>
  <si>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</si>
  <si>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</si>
  <si>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</si>
  <si>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</si>
  <si>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</si>
  <si>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</si>
  <si>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</si>
  <si>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</si>
  <si>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</si>
  <si>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</si>
  <si>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</si>
  <si>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</si>
  <si>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</si>
  <si>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</si>
  <si>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</si>
  <si>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</si>
  <si>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</si>
  <si>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</si>
  <si>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</si>
  <si>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</si>
  <si>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</si>
  <si>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</si>
  <si>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</si>
  <si>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</si>
  <si>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</si>
  <si>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</si>
  <si>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</si>
  <si>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</si>
  <si>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</si>
  <si>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</si>
  <si>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</si>
  <si>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</si>
  <si>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</si>
  <si>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</si>
  <si>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</si>
  <si>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</si>
  <si>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</si>
  <si>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</si>
  <si>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</si>
  <si>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</si>
  <si>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</si>
  <si>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</si>
  <si>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</si>
  <si>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</si>
  <si>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</si>
  <si>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</si>
  <si>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</si>
  <si>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</si>
  <si>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</si>
  <si>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</si>
  <si>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</si>
  <si>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</si>
  <si>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</si>
  <si>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</si>
  <si>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</si>
  <si>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</si>
  <si>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</si>
  <si>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</si>
  <si>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</si>
  <si>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</si>
  <si>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</si>
  <si>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</si>
  <si>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</si>
  <si>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</si>
  <si>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</si>
  <si>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</si>
  <si>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</si>
  <si>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</si>
  <si>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</si>
  <si>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</si>
  <si>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</si>
  <si>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</si>
  <si>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</si>
  <si>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</si>
  <si>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</si>
  <si>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</si>
  <si>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</si>
  <si>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</si>
  <si>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</si>
  <si>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</si>
  <si>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</si>
  <si>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</si>
  <si>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</si>
  <si>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</si>
  <si>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</si>
  <si>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</si>
  <si>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</si>
  <si>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</si>
  <si>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</si>
  <si>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</si>
  <si>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</si>
  <si>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</si>
  <si>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</si>
  <si>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</si>
  <si>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</si>
  <si>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</si>
  <si>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</si>
  <si>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</si>
  <si>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</si>
  <si>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</si>
  <si>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</si>
  <si>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</si>
  <si>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</si>
  <si>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</si>
  <si>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</si>
  <si>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</si>
  <si>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</si>
  <si>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</si>
  <si>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</si>
  <si>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</si>
  <si>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</si>
  <si>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</si>
  <si>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</si>
  <si>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</si>
  <si>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</si>
  <si>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</si>
  <si>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</si>
  <si>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</si>
  <si>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</si>
  <si>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</si>
  <si>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</si>
  <si>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</si>
  <si>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</si>
  <si>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</si>
  <si>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</si>
  <si>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</si>
  <si>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</si>
  <si>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</si>
  <si>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</si>
  <si>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</si>
  <si>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</si>
  <si>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</si>
  <si>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</si>
  <si>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</si>
  <si>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</si>
  <si>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</si>
  <si>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</si>
  <si>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</si>
  <si>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</si>
  <si>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</si>
  <si>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</si>
  <si>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</si>
  <si>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</si>
  <si>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</si>
  <si>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</si>
  <si>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</si>
  <si>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</si>
  <si>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</si>
  <si>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</si>
  <si>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</si>
  <si>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</si>
  <si>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</si>
  <si>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</si>
  <si>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</si>
  <si>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</si>
  <si>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</si>
  <si>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</si>
  <si>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</si>
  <si>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</si>
  <si>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</si>
  <si>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</si>
  <si>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</si>
  <si>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</si>
  <si>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</si>
  <si>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</si>
  <si>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</si>
  <si>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</si>
  <si>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</si>
  <si>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</si>
  <si>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</si>
  <si>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</si>
  <si>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</si>
  <si>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</si>
  <si>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</si>
  <si>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</si>
  <si>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</si>
  <si>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</si>
  <si>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</si>
  <si>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</si>
  <si>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</si>
  <si>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</si>
  <si>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</si>
  <si>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</si>
  <si>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</si>
  <si>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</si>
  <si>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</si>
  <si>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</si>
  <si>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</si>
  <si>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</si>
  <si>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</si>
  <si>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</si>
  <si>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</si>
  <si>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</si>
  <si>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</si>
  <si>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</si>
  <si>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</si>
  <si>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</si>
  <si>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</si>
  <si>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</si>
  <si>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</si>
  <si>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</si>
  <si>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</si>
  <si>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</si>
  <si>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</si>
  <si>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</si>
  <si>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</si>
  <si>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</si>
  <si>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</si>
  <si>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</si>
  <si>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</si>
  <si>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</si>
  <si>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</si>
  <si>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</si>
  <si>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</si>
  <si>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</si>
  <si>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</si>
  <si>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</si>
  <si>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</si>
  <si>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</si>
  <si>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</si>
  <si>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</si>
  <si>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</si>
  <si>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</si>
  <si>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</si>
  <si>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</si>
  <si>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</si>
  <si>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</si>
  <si>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</si>
  <si>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</si>
  <si>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</si>
  <si>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</si>
  <si>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</si>
  <si>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</si>
  <si>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</si>
  <si>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</si>
  <si>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</si>
  <si>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</si>
  <si>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</si>
  <si>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</si>
  <si>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</si>
  <si>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</si>
  <si>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</si>
  <si>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</si>
  <si>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</si>
  <si>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</si>
  <si>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</si>
  <si>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</si>
  <si>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</si>
  <si>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</si>
  <si>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</si>
  <si>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</si>
  <si>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</si>
  <si>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</si>
  <si>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</si>
  <si>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</si>
  <si>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</si>
  <si>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</si>
  <si>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</si>
  <si>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</si>
  <si>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</si>
  <si>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</si>
  <si>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</si>
  <si>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</si>
  <si>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</si>
  <si>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</si>
  <si>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</si>
  <si>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</si>
  <si>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</si>
  <si>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</si>
  <si>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</si>
  <si>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</si>
  <si>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</si>
  <si>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</si>
  <si>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</si>
  <si>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</si>
  <si>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</si>
  <si>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</si>
  <si>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</si>
  <si>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</si>
  <si>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</si>
  <si>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</si>
  <si>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</si>
  <si>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</si>
  <si>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</si>
  <si>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</si>
  <si>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</si>
  <si>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</si>
  <si>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</si>
  <si>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</si>
  <si>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</si>
  <si>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</si>
  <si>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</si>
  <si>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</si>
  <si>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</si>
  <si>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</si>
  <si>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</si>
  <si>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</si>
  <si>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</si>
  <si>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</si>
  <si>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</si>
  <si>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</si>
  <si>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</si>
  <si>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</si>
  <si>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</si>
  <si>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</si>
  <si>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</si>
  <si>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</si>
  <si>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</si>
  <si>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</si>
  <si>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</si>
  <si>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</si>
  <si>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</si>
  <si>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</si>
  <si>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</si>
  <si>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</si>
  <si>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</si>
  <si>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</si>
  <si>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</si>
  <si>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</si>
  <si>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</si>
  <si>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</si>
  <si>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</si>
  <si>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</si>
  <si>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</si>
  <si>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</si>
  <si>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</si>
  <si>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</si>
  <si>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</si>
  <si>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</si>
  <si>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</si>
  <si>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</si>
  <si>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</si>
  <si>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</si>
  <si>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</si>
  <si>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</si>
  <si>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</si>
  <si>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</si>
  <si>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</si>
  <si>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</si>
  <si>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</si>
  <si>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</si>
  <si>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</si>
  <si>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</si>
  <si>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</si>
  <si>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</si>
  <si>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</si>
  <si>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</si>
  <si>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</si>
  <si>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</si>
  <si>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</si>
  <si>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</si>
  <si>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</si>
  <si>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</si>
  <si>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</si>
  <si>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</si>
  <si>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</si>
  <si>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</si>
  <si>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</si>
  <si>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</si>
  <si>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</si>
  <si>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</si>
  <si>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</si>
  <si>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</si>
  <si>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</si>
  <si>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</si>
  <si>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</si>
  <si>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</si>
  <si>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</si>
  <si>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</si>
  <si>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</si>
  <si>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</si>
  <si>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</si>
  <si>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</si>
  <si>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</si>
  <si>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</si>
  <si>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</si>
  <si>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</si>
  <si>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</si>
  <si>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</si>
  <si>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</si>
  <si>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</si>
  <si>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</si>
  <si>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</si>
  <si>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</si>
  <si>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</si>
  <si>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</si>
  <si>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</si>
  <si>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</si>
  <si>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</si>
  <si>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</si>
  <si>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</si>
  <si>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</si>
  <si>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</si>
  <si>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</si>
  <si>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</si>
  <si>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</si>
  <si>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</si>
  <si>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</si>
  <si>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</si>
  <si>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</si>
  <si>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</si>
  <si>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</si>
  <si>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</si>
  <si>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</si>
  <si>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</si>
  <si>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</si>
  <si>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</si>
  <si>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</si>
  <si>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</si>
  <si>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</si>
  <si>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</si>
  <si>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</si>
  <si>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</si>
  <si>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</si>
  <si>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</si>
  <si>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</si>
  <si>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</si>
  <si>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</si>
  <si>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</si>
  <si>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</si>
  <si>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</si>
  <si>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</si>
  <si>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</si>
  <si>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</si>
  <si>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</si>
  <si>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</si>
  <si>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</si>
  <si>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</si>
  <si>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</si>
  <si>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</si>
  <si>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</si>
  <si>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</si>
  <si>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</si>
  <si>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</si>
  <si>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</si>
  <si>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</si>
  <si>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</si>
  <si>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</si>
  <si>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</si>
  <si>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</si>
  <si>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</si>
  <si>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</si>
  <si>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</si>
  <si>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</si>
  <si>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</si>
  <si>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</si>
  <si>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</si>
  <si>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</si>
  <si>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</si>
  <si>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</si>
  <si>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</si>
  <si>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</si>
  <si>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</si>
  <si>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</si>
  <si>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</si>
  <si>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</si>
  <si>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</si>
  <si>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</si>
  <si>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</si>
  <si>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</si>
  <si>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</si>
  <si>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</si>
  <si>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</si>
  <si>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</si>
  <si>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</si>
  <si>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</si>
  <si>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</si>
  <si>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</si>
  <si>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</si>
  <si>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</si>
  <si>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</si>
  <si>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</si>
  <si>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</si>
  <si>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</si>
  <si>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</si>
  <si>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</si>
  <si>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</si>
  <si>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</si>
  <si>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</si>
  <si>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</si>
  <si>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</si>
  <si>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</si>
  <si>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</si>
  <si>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</si>
  <si>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</si>
  <si>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</si>
  <si>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</si>
  <si>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</si>
  <si>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</si>
  <si>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</si>
  <si>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</si>
  <si>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</si>
  <si>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</si>
  <si>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</si>
  <si>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</si>
  <si>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</si>
  <si>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</si>
  <si>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</si>
  <si>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</si>
  <si>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</si>
  <si>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</si>
  <si>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</si>
  <si>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</si>
  <si>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</si>
  <si>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</si>
  <si>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</si>
  <si>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</si>
  <si>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</si>
  <si>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</si>
  <si>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</si>
  <si>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</si>
  <si>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</si>
  <si>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</si>
  <si>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</si>
  <si>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</si>
  <si>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</si>
  <si>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</si>
  <si>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</si>
  <si>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</si>
  <si>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</si>
  <si>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</si>
  <si>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</si>
  <si>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</si>
  <si>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</si>
  <si>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</si>
  <si>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</si>
  <si>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</si>
  <si>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</si>
  <si>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</si>
  <si>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</si>
  <si>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</si>
  <si>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</si>
  <si>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</si>
  <si>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</si>
  <si>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</si>
  <si>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</si>
  <si>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</si>
  <si>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</si>
  <si>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</si>
  <si>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</si>
  <si>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</si>
  <si>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</si>
  <si>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</si>
  <si>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</si>
  <si>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</si>
  <si>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</si>
  <si>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</si>
  <si>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</si>
  <si>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</si>
  <si>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</si>
  <si>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</si>
  <si>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</si>
  <si>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</si>
  <si>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</si>
  <si>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</si>
  <si>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</si>
  <si>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</si>
  <si>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</si>
  <si>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</si>
  <si>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</si>
  <si>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</si>
  <si>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</si>
  <si>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</si>
  <si>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</si>
  <si>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</si>
  <si>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</si>
  <si>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</si>
  <si>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</si>
  <si>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</si>
  <si>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</si>
  <si>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</si>
  <si>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</si>
  <si>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</si>
  <si>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</si>
  <si>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</si>
  <si>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</si>
  <si>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</si>
  <si>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</si>
  <si>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</si>
  <si>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</si>
  <si>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</si>
  <si>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</si>
  <si>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</si>
  <si>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</si>
  <si>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</si>
  <si>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</si>
  <si>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</si>
  <si>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</si>
  <si>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</si>
  <si>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</si>
  <si>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</si>
  <si>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</si>
  <si>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</si>
  <si>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</si>
  <si>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</si>
  <si>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</si>
  <si>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</si>
  <si>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</si>
  <si>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</si>
  <si>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</si>
  <si>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</si>
  <si>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</si>
  <si>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</si>
  <si>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</si>
  <si>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</si>
  <si>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</si>
  <si>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</si>
  <si>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</si>
  <si>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</si>
  <si>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</si>
  <si>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</si>
  <si>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</si>
  <si>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</si>
  <si>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</si>
  <si>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</si>
  <si>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</si>
  <si>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</si>
  <si>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</si>
  <si>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</si>
  <si>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</si>
  <si>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</si>
  <si>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</si>
  <si>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</si>
  <si>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</si>
  <si>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</si>
  <si>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</si>
  <si>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</si>
  <si>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</si>
  <si>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</si>
  <si>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</si>
  <si>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</si>
  <si>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</si>
  <si>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</si>
  <si>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</si>
  <si>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</si>
  <si>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</si>
  <si>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</si>
  <si>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</si>
  <si>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</si>
  <si>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</si>
  <si>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</si>
  <si>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</si>
  <si>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</si>
  <si>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</si>
  <si>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</si>
  <si>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</si>
  <si>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</si>
  <si>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</si>
  <si>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</si>
  <si>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</si>
  <si>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</si>
  <si>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</si>
  <si>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</si>
  <si>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</si>
  <si>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</si>
  <si>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</si>
  <si>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</si>
  <si>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</si>
  <si>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</si>
  <si>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</si>
  <si>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</si>
  <si>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</si>
  <si>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</si>
  <si>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</si>
  <si>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</si>
  <si>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</si>
  <si>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</si>
  <si>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</si>
  <si>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</si>
  <si>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</si>
  <si>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</si>
  <si>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</si>
  <si>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</si>
  <si>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</si>
  <si>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</si>
  <si>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</si>
  <si>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</si>
  <si>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</si>
  <si>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</si>
  <si>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</si>
  <si>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</si>
  <si>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</si>
  <si>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</si>
  <si>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</si>
  <si>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</si>
  <si>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</si>
  <si>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</si>
  <si>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</si>
  <si>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</si>
  <si>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</si>
  <si>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</si>
  <si>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</si>
  <si>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</si>
  <si>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</si>
  <si>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</si>
  <si>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</si>
  <si>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</si>
  <si>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</si>
  <si>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</si>
  <si>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</si>
  <si>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</si>
  <si>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</si>
  <si>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</si>
  <si>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</si>
  <si>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</si>
  <si>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</si>
  <si>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</si>
  <si>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</si>
  <si>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</si>
  <si>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</si>
  <si>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</si>
  <si>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</si>
  <si>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</si>
  <si>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</si>
  <si>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</si>
  <si>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</si>
  <si>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</si>
  <si>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</si>
  <si>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</si>
  <si>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</si>
  <si>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</si>
  <si>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</si>
  <si>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</si>
  <si>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</si>
  <si>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</si>
  <si>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</si>
  <si>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</si>
  <si>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</si>
  <si>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</si>
  <si>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</si>
  <si>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</si>
  <si>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</si>
  <si>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</si>
  <si>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</si>
  <si>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</si>
  <si>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</si>
  <si>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</si>
  <si>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</si>
  <si>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</si>
  <si>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</si>
  <si>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</si>
  <si>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</si>
  <si>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</si>
  <si>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</si>
  <si>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</si>
  <si>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</si>
  <si>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</si>
  <si>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</si>
  <si>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</si>
  <si>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</si>
  <si>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</si>
  <si>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</si>
  <si>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</si>
  <si>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</si>
  <si>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</si>
  <si>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</si>
  <si>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</si>
  <si>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</si>
  <si>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</si>
  <si>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</si>
  <si>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</si>
  <si>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</si>
  <si>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</si>
  <si>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</si>
  <si>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</si>
  <si>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</si>
  <si>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</si>
  <si>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</si>
  <si>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</si>
  <si>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</si>
  <si>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</si>
  <si>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</si>
  <si>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</si>
  <si>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</si>
  <si>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</si>
  <si>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</si>
  <si>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</si>
  <si>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</si>
  <si>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</si>
  <si>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</si>
  <si>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</si>
  <si>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</si>
  <si>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</si>
  <si>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</si>
  <si>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</si>
  <si>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</si>
  <si>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</si>
  <si>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</si>
  <si>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</si>
  <si>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</si>
  <si>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</si>
  <si>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</si>
  <si>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</si>
  <si>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</si>
  <si>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</si>
  <si>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</si>
  <si>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</si>
  <si>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</si>
  <si>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</si>
  <si>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</si>
  <si>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</si>
  <si>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</si>
  <si>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</si>
  <si>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</si>
  <si>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</si>
  <si>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</si>
  <si>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</si>
  <si>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</si>
  <si>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</si>
  <si>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</si>
  <si>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</si>
  <si>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</si>
  <si>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</si>
  <si>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</si>
  <si>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</si>
  <si>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</si>
  <si>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</si>
  <si>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</si>
  <si>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</si>
  <si>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</si>
  <si>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</si>
  <si>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</si>
  <si>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</si>
  <si>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</si>
  <si>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</si>
  <si>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</si>
  <si>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</si>
  <si>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</si>
  <si>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</si>
  <si>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</si>
  <si>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</si>
  <si>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</si>
  <si>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</si>
  <si>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</si>
  <si>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</si>
  <si>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</si>
  <si>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</si>
  <si>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</si>
  <si>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</si>
  <si>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</si>
  <si>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</si>
  <si>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</si>
  <si>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</si>
  <si>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</si>
  <si>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</si>
  <si>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</si>
  <si>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</si>
  <si>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</si>
  <si>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</si>
  <si>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</si>
  <si>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</si>
  <si>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</si>
  <si>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</si>
  <si>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</si>
  <si>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</si>
  <si>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</si>
  <si>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</si>
  <si>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</si>
  <si>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</si>
  <si>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</si>
  <si>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</si>
  <si>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</si>
  <si>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</si>
  <si>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</si>
  <si>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</si>
  <si>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</si>
  <si>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</si>
  <si>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</si>
  <si>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</si>
  <si>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</si>
  <si>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</si>
  <si>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</si>
  <si>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</si>
  <si>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</si>
  <si>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</si>
  <si>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</si>
  <si>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</si>
  <si>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</si>
  <si>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</si>
  <si>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</si>
  <si>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</si>
  <si>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</si>
  <si>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</si>
  <si>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</si>
  <si>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</si>
  <si>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</si>
  <si>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</si>
  <si>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</si>
  <si>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</si>
  <si>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</si>
  <si>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</si>
  <si>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</si>
  <si>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</si>
  <si>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</si>
  <si>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</si>
  <si>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</si>
  <si>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</si>
  <si>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</si>
  <si>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</si>
  <si>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</si>
  <si>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</si>
  <si>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</si>
  <si>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</si>
  <si>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</si>
  <si>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</si>
  <si>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</si>
  <si>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</si>
  <si>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</si>
  <si>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</si>
  <si>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</si>
  <si>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</si>
  <si>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</si>
  <si>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</si>
  <si>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</si>
  <si>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</si>
  <si>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</si>
  <si>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</si>
  <si>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</si>
  <si>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</si>
  <si>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</si>
  <si>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</si>
  <si>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</si>
  <si>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</si>
  <si>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</si>
  <si>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</si>
  <si>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</si>
  <si>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</si>
  <si>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</si>
  <si>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</si>
  <si>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</si>
  <si>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</si>
  <si>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</si>
  <si>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</si>
  <si>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</si>
  <si>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</si>
  <si>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</si>
  <si>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</si>
  <si>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</si>
  <si>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</si>
  <si>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</si>
  <si>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</si>
  <si>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</si>
  <si>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</si>
  <si>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</si>
  <si>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</si>
  <si>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</si>
  <si>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</si>
  <si>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</si>
  <si>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</si>
  <si>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</si>
  <si>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</si>
  <si>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</si>
  <si>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</si>
  <si>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</si>
  <si>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</si>
  <si>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</si>
  <si>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</si>
  <si>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</si>
  <si>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</si>
  <si>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</si>
  <si>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</si>
  <si>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</si>
  <si>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</si>
  <si>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</si>
  <si>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</si>
  <si>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</si>
  <si>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</si>
  <si>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</si>
  <si>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</si>
  <si>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</si>
  <si>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</si>
  <si>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</si>
  <si>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</si>
  <si>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</si>
  <si>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</si>
  <si>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</si>
  <si>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</si>
  <si>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</si>
  <si>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</si>
  <si>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</si>
  <si>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</si>
  <si>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</si>
  <si>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</si>
  <si>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</si>
  <si>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</si>
  <si>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</si>
  <si>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</si>
  <si>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</si>
  <si>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</si>
  <si>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</si>
  <si>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</si>
  <si>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</si>
  <si>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</si>
  <si>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</si>
  <si>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</si>
  <si>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</si>
  <si>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</si>
  <si>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</si>
  <si>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</si>
  <si>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</si>
  <si>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</si>
  <si>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</si>
  <si>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</si>
  <si>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</si>
  <si>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</si>
  <si>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</si>
  <si>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</si>
  <si>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</si>
  <si>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</si>
  <si>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</si>
  <si>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</si>
  <si>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</si>
  <si>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</si>
  <si>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</si>
  <si>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</si>
  <si>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</si>
  <si>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</si>
  <si>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</si>
  <si>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</si>
  <si>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</si>
  <si>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</si>
  <si>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</si>
  <si>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</si>
  <si>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</si>
  <si>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</si>
  <si>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</si>
  <si>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</si>
  <si>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</si>
  <si>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</si>
  <si>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</si>
  <si>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</si>
  <si>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</si>
  <si>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</si>
  <si>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</si>
  <si>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</si>
  <si>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</si>
  <si>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</si>
  <si>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</si>
  <si>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</si>
  <si>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</si>
  <si>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</si>
  <si>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</si>
  <si>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</si>
  <si>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</si>
  <si>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</si>
  <si>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</si>
  <si>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</si>
  <si>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</si>
  <si>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</si>
  <si>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</si>
  <si>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</si>
  <si>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</si>
  <si>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</si>
  <si>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</si>
  <si>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</si>
  <si>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</si>
  <si>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</si>
  <si>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</si>
  <si>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</si>
  <si>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</si>
  <si>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</si>
  <si>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</si>
  <si>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</si>
  <si>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</si>
  <si>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</si>
  <si>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</si>
  <si>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</si>
  <si>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</si>
  <si>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</si>
  <si>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</si>
  <si>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</si>
  <si>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</si>
  <si>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</si>
  <si>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</si>
  <si>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</si>
  <si>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</si>
  <si>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</si>
  <si>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</si>
  <si>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</si>
  <si>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</si>
  <si>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</si>
  <si>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</si>
  <si>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</si>
  <si>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</si>
  <si>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</si>
  <si>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</si>
  <si>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</si>
  <si>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</si>
  <si>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</si>
  <si>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</si>
  <si>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</si>
  <si>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</si>
  <si>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</si>
  <si>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</si>
  <si>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</si>
  <si>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</si>
  <si>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</si>
  <si>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</si>
  <si>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</si>
  <si>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</si>
  <si>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</si>
  <si>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</si>
  <si>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</si>
  <si>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</si>
  <si>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</si>
  <si>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</si>
  <si>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</si>
  <si>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</si>
  <si>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</si>
  <si>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</si>
  <si>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</si>
  <si>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</si>
  <si>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</si>
  <si>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</si>
  <si>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</si>
  <si>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</si>
  <si>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</si>
  <si>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</si>
  <si>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</si>
  <si>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</si>
  <si>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</si>
  <si>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</si>
  <si>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</si>
  <si>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</si>
  <si>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</si>
  <si>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</si>
  <si>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</si>
  <si>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</si>
  <si>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</si>
  <si>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</si>
  <si>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</si>
  <si>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</si>
  <si>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</si>
  <si>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</si>
  <si>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</si>
  <si>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</si>
  <si>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</si>
  <si>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</si>
  <si>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</si>
  <si>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</si>
  <si>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</si>
  <si>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</si>
  <si>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</si>
  <si>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</si>
  <si>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</si>
  <si>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</si>
  <si>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</si>
  <si>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</si>
  <si>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</si>
  <si>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</si>
  <si>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</si>
  <si>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</si>
  <si>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</si>
  <si>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</si>
  <si>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</si>
  <si>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</si>
  <si>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</si>
  <si>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</si>
  <si>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</si>
  <si>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</si>
  <si>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</si>
  <si>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</si>
  <si>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</si>
  <si>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</si>
  <si>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</si>
  <si>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</si>
  <si>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</si>
  <si>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</si>
  <si>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</si>
  <si>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</si>
  <si>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</si>
  <si>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</si>
  <si>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</si>
  <si>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</si>
  <si>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</si>
  <si>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</si>
  <si>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</si>
  <si>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</si>
  <si>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</si>
  <si>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</si>
  <si>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</si>
  <si>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</si>
  <si>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</si>
  <si>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</si>
  <si>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</si>
  <si>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</si>
  <si>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</si>
  <si>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</si>
  <si>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</si>
  <si>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</si>
  <si>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</si>
  <si>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</si>
  <si>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</si>
  <si>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</si>
  <si>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</si>
  <si>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</si>
  <si>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</si>
  <si>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</si>
  <si>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</si>
  <si>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</si>
  <si>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</si>
  <si>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</si>
  <si>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</si>
  <si>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</si>
  <si>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</si>
  <si>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</si>
  <si>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</si>
  <si>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</si>
  <si>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</si>
  <si>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</si>
  <si>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</si>
  <si>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</si>
  <si>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</si>
  <si>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</si>
  <si>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</si>
  <si>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</si>
  <si>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</si>
  <si>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</si>
  <si>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</si>
  <si>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</si>
  <si>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</si>
  <si>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</si>
  <si>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</si>
  <si>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</si>
  <si>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</si>
  <si>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</si>
  <si>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</si>
  <si>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</si>
  <si>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</si>
  <si>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</si>
  <si>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</si>
  <si>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</si>
  <si>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</si>
  <si>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</si>
  <si>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</si>
  <si>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</si>
  <si>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</si>
  <si>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</si>
  <si>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</si>
  <si>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</si>
  <si>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</si>
  <si>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</si>
  <si>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</si>
  <si>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</si>
  <si>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</si>
  <si>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</si>
  <si>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</si>
  <si>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</si>
  <si>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</si>
  <si>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</si>
  <si>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</si>
  <si>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</si>
  <si>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</si>
  <si>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</si>
  <si>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</si>
  <si>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</si>
  <si>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</si>
  <si>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</si>
  <si>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</si>
  <si>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</si>
  <si>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</si>
  <si>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</si>
  <si>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</si>
  <si>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</si>
  <si>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</si>
  <si>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</si>
  <si>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</si>
  <si>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</si>
  <si>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</si>
  <si>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</si>
  <si>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</si>
  <si>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</si>
  <si>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</si>
  <si>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</si>
  <si>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</si>
  <si>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</si>
  <si>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</si>
  <si>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</si>
  <si>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</si>
  <si>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</si>
  <si>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</si>
  <si>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</si>
  <si>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</si>
  <si>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</si>
  <si>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</si>
  <si>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</si>
  <si>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</si>
  <si>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</si>
  <si>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</si>
  <si>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</si>
  <si>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</si>
  <si>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</si>
  <si>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</si>
  <si>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</si>
  <si>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</si>
  <si>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</si>
  <si>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</si>
  <si>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</si>
  <si>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</si>
  <si>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</si>
  <si>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</si>
  <si>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</si>
  <si>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</si>
  <si>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</si>
  <si>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</si>
  <si>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</si>
  <si>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</si>
  <si>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</si>
  <si>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</si>
  <si>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</si>
  <si>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</si>
  <si>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</si>
  <si>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</si>
  <si>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</si>
  <si>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</si>
  <si>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</si>
  <si>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</si>
  <si>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</si>
  <si>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</si>
  <si>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</si>
  <si>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</si>
  <si>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</si>
  <si>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</si>
  <si>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</si>
  <si>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</si>
  <si>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</si>
  <si>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</si>
  <si>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</si>
  <si>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</si>
  <si>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</si>
  <si>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</si>
  <si>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</si>
  <si>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</si>
  <si>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</si>
  <si>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</si>
  <si>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</si>
  <si>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</si>
  <si>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</si>
  <si>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</si>
  <si>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</si>
  <si>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</si>
  <si>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</si>
  <si>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</si>
  <si>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</si>
  <si>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</si>
  <si>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</si>
  <si>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</si>
  <si>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</si>
  <si>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</si>
  <si>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</si>
  <si>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</si>
  <si>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</si>
  <si>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</si>
  <si>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</si>
  <si>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</si>
  <si>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</si>
  <si>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</si>
  <si>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</si>
  <si>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</si>
  <si>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</si>
  <si>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</si>
  <si>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</si>
  <si>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</si>
  <si>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</si>
  <si>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</si>
  <si>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</si>
  <si>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</si>
  <si>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</si>
  <si>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</si>
  <si>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</si>
  <si>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</si>
  <si>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</si>
  <si>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</si>
  <si>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</si>
  <si>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</si>
  <si>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</si>
  <si>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</si>
  <si>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</si>
  <si>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</si>
  <si>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</si>
  <si>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</si>
  <si>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</si>
  <si>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</si>
  <si>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</si>
  <si>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</si>
  <si>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</si>
  <si>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</si>
  <si>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</si>
  <si>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</si>
  <si>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</si>
  <si>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</si>
  <si>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</si>
  <si>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</si>
  <si>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</si>
  <si>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</si>
  <si>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</si>
  <si>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</si>
  <si>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</si>
  <si>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</si>
  <si>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</si>
  <si>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</si>
  <si>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</si>
  <si>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</si>
  <si>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</si>
  <si>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</si>
  <si>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</si>
  <si>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</si>
  <si>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</si>
  <si>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</si>
  <si>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</si>
  <si>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</si>
  <si>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</si>
  <si>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</si>
  <si>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</si>
  <si>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</si>
  <si>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</si>
  <si>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</si>
  <si>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</si>
  <si>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</si>
  <si>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</si>
  <si>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</si>
  <si>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</si>
  <si>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</si>
  <si>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</si>
  <si>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</si>
  <si>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</si>
  <si>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</si>
  <si>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</si>
  <si>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</si>
  <si>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</si>
  <si>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</si>
  <si>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</si>
  <si>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</si>
  <si>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</si>
  <si>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</si>
  <si>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</si>
  <si>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</si>
  <si>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</si>
  <si>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</si>
  <si>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</si>
  <si>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</si>
  <si>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</si>
  <si>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</si>
  <si>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</si>
  <si>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</si>
  <si>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</si>
  <si>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</si>
  <si>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</si>
  <si>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</si>
  <si>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</si>
  <si>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</si>
  <si>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</si>
  <si>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</si>
  <si>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</si>
  <si>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</si>
  <si>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</si>
  <si>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</si>
  <si>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</si>
  <si>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</si>
  <si>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</si>
  <si>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</si>
  <si>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</si>
  <si>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</si>
  <si>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</si>
  <si>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</si>
  <si>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</si>
  <si>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</si>
  <si>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</si>
  <si>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</si>
  <si>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</si>
  <si>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</si>
  <si>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</si>
  <si>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</si>
  <si>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</si>
  <si>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</si>
  <si>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</si>
  <si>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</si>
  <si>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</si>
  <si>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</si>
  <si>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</si>
  <si>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</si>
  <si>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</si>
  <si>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</si>
  <si>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</si>
  <si>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</si>
  <si>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</si>
  <si>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</si>
  <si>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</si>
  <si>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</si>
  <si>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</si>
  <si>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</si>
  <si>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</si>
  <si>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</si>
  <si>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</si>
  <si>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</si>
  <si>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</si>
  <si>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</si>
  <si>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</si>
  <si>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</si>
  <si>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</si>
  <si>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</si>
  <si>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</si>
  <si>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</si>
  <si>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</si>
  <si>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</si>
  <si>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</si>
  <si>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</si>
  <si>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</si>
  <si>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</si>
  <si>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</si>
  <si>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</si>
  <si>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</si>
  <si>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</si>
  <si>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</si>
  <si>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</si>
  <si>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</si>
  <si>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</si>
  <si>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</si>
  <si>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</si>
  <si>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</si>
  <si>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</si>
  <si>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</si>
  <si>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</si>
  <si>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</si>
  <si>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</si>
  <si>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</si>
  <si>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</si>
  <si>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</si>
  <si>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</si>
  <si>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</si>
  <si>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</si>
  <si>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</si>
  <si>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</si>
  <si>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</si>
  <si>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</si>
  <si>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</si>
  <si>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</si>
  <si>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</si>
  <si>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</si>
  <si>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</si>
  <si>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</si>
  <si>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</si>
  <si>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</si>
  <si>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</si>
  <si>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</si>
  <si>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</si>
  <si>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</si>
  <si>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</si>
  <si>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</si>
  <si>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</si>
  <si>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</si>
  <si>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</si>
  <si>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</si>
  <si>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</si>
  <si>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</si>
  <si>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</si>
  <si>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</si>
  <si>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</si>
  <si>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</si>
  <si>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</si>
  <si>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</si>
  <si>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</si>
  <si>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</si>
  <si>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</si>
  <si>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</si>
  <si>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</si>
  <si>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</si>
  <si>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</si>
  <si>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</si>
  <si>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</si>
  <si>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</si>
  <si>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</si>
  <si>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</si>
  <si>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</si>
  <si>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</si>
  <si>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</si>
  <si>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</si>
  <si>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</si>
  <si>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</si>
  <si>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</si>
  <si>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</si>
  <si>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</si>
  <si>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</si>
  <si>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</si>
  <si>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</si>
  <si>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</si>
  <si>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</si>
  <si>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</si>
  <si>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</si>
  <si>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</si>
  <si>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</si>
  <si>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</si>
  <si>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</si>
  <si>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</si>
  <si>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</si>
  <si>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</si>
  <si>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</si>
  <si>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</si>
  <si>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</si>
  <si>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</si>
  <si>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</si>
  <si>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</si>
  <si>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</si>
  <si>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</si>
  <si>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</si>
  <si>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</si>
  <si>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</si>
  <si>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</si>
  <si>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</si>
  <si>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</si>
  <si>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</si>
  <si>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</si>
  <si>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</si>
  <si>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</si>
  <si>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</si>
  <si>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</si>
  <si>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</si>
  <si>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</si>
  <si>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</si>
  <si>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</si>
  <si>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</si>
  <si>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</si>
  <si>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</si>
  <si>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</si>
  <si>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</si>
  <si>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</si>
  <si>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</si>
  <si>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</si>
  <si>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</si>
  <si>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</si>
  <si>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</si>
  <si>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</si>
  <si>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</si>
  <si>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</si>
  <si>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</si>
  <si>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</si>
  <si>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</si>
  <si>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</si>
  <si>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</si>
  <si>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</si>
  <si>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</si>
  <si>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</si>
  <si>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</si>
  <si>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</si>
  <si>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</si>
  <si>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</si>
  <si>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</si>
  <si>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</si>
  <si>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</si>
  <si>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</si>
  <si>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</si>
  <si>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</si>
  <si>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</si>
  <si>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</si>
  <si>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</si>
  <si>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</si>
  <si>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</si>
  <si>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</si>
  <si>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</si>
  <si>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</si>
  <si>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</si>
  <si>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</si>
  <si>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</si>
  <si>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</si>
  <si>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</si>
  <si>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</si>
  <si>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</si>
  <si>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</si>
  <si>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</si>
  <si>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</si>
  <si>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</si>
  <si>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</si>
  <si>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</si>
  <si>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</si>
  <si>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</si>
  <si>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</si>
  <si>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</si>
  <si>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</si>
  <si>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</si>
  <si>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</si>
  <si>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</si>
  <si>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</si>
  <si>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</si>
  <si>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</si>
  <si>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</si>
  <si>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</si>
  <si>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</si>
  <si>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</si>
  <si>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</si>
  <si>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</si>
  <si>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</si>
  <si>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</si>
  <si>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</si>
  <si>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</si>
  <si>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</si>
  <si>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</si>
  <si>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</si>
  <si>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</si>
  <si>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</si>
  <si>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</si>
  <si>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</si>
  <si>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</si>
  <si>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</si>
  <si>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</si>
  <si>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</si>
  <si>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</si>
  <si>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</si>
  <si>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</si>
  <si>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</si>
  <si>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</si>
  <si>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</si>
  <si>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</si>
  <si>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</si>
  <si>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</si>
  <si>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</si>
  <si>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</si>
  <si>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</si>
  <si>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</si>
  <si>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</si>
  <si>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</si>
  <si>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</si>
  <si>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</si>
  <si>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</si>
  <si>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</si>
  <si>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</si>
  <si>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</si>
  <si>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</si>
  <si>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</si>
  <si>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</si>
  <si>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</si>
  <si>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</si>
  <si>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</si>
  <si>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</si>
  <si>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</si>
  <si>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</si>
  <si>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</si>
  <si>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</si>
  <si>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</si>
  <si>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</si>
  <si>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</si>
  <si>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</si>
  <si>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</si>
  <si>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</si>
  <si>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</si>
  <si>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</si>
  <si>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</si>
  <si>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</si>
  <si>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</si>
  <si>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</si>
  <si>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</si>
  <si>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</si>
  <si>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</si>
  <si>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</si>
  <si>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</si>
  <si>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</si>
  <si>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</si>
  <si>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</si>
  <si>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</si>
  <si>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</si>
  <si>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</si>
  <si>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</si>
  <si>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</si>
  <si>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</si>
  <si>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</si>
  <si>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</si>
  <si>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</si>
  <si>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</si>
  <si>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</si>
  <si>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</si>
  <si>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</si>
  <si>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</si>
  <si>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</si>
  <si>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</si>
  <si>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</si>
  <si>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</si>
  <si>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</si>
  <si>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</si>
  <si>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</si>
  <si>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</si>
  <si>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</si>
  <si>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</si>
  <si>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</si>
  <si>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</si>
  <si>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</si>
  <si>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</si>
  <si>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</si>
  <si>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</si>
  <si>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</si>
  <si>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</si>
  <si>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</si>
  <si>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</si>
  <si>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</si>
  <si>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</si>
  <si>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</si>
  <si>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</si>
  <si>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</si>
  <si>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</si>
  <si>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</si>
  <si>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</si>
  <si>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</si>
  <si>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</si>
  <si>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</si>
  <si>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</si>
  <si>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</si>
  <si>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</si>
  <si>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</si>
  <si>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</si>
  <si>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</si>
  <si>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</si>
  <si>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</si>
  <si>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</si>
  <si>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</si>
  <si>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</si>
  <si>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</si>
  <si>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</si>
  <si>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</si>
  <si>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</si>
  <si>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</si>
  <si>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</si>
  <si>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</si>
  <si>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</si>
  <si>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</si>
  <si>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</si>
  <si>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</si>
  <si>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</si>
  <si>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</si>
  <si>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</si>
  <si>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</si>
  <si>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</si>
  <si>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</si>
  <si>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</si>
  <si>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</si>
  <si>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</si>
  <si>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</si>
  <si>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</si>
  <si>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</si>
  <si>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</si>
  <si>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</si>
  <si>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</si>
  <si>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</si>
  <si>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</si>
  <si>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</si>
  <si>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</si>
  <si>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</si>
  <si>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</si>
  <si>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</si>
  <si>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</si>
  <si>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</si>
  <si>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</si>
  <si>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</si>
  <si>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</si>
  <si>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</si>
  <si>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</si>
  <si>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</si>
  <si>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</si>
  <si>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</si>
  <si>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</si>
  <si>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</si>
  <si>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</si>
  <si>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</si>
  <si>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</si>
  <si>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</si>
  <si>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</si>
  <si>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</si>
  <si>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</si>
  <si>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</si>
  <si>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</si>
  <si>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</si>
  <si>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</si>
  <si>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</si>
  <si>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</si>
  <si>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</si>
  <si>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</si>
  <si>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</si>
  <si>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</si>
  <si>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</si>
  <si>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</si>
  <si>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</si>
  <si>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</si>
  <si>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</si>
  <si>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</si>
  <si>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</si>
  <si>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</si>
  <si>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</si>
  <si>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</si>
  <si>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</si>
  <si>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</si>
  <si>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</si>
  <si>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</si>
  <si>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</si>
  <si>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</si>
  <si>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</si>
  <si>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</si>
  <si>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</si>
  <si>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</si>
  <si>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</si>
  <si>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</si>
  <si>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</si>
  <si>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</si>
  <si>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</si>
  <si>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</si>
  <si>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</si>
  <si>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</si>
  <si>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</si>
  <si>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</si>
  <si>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</si>
  <si>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</si>
  <si>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</si>
  <si>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</si>
  <si>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</si>
  <si>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</si>
  <si>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</si>
  <si>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</si>
  <si>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</si>
  <si>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</si>
  <si>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</si>
  <si>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</si>
  <si>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</si>
  <si>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</si>
  <si>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</si>
  <si>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</si>
  <si>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</si>
  <si>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</si>
  <si>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</si>
  <si>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</si>
  <si>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</si>
  <si>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</si>
  <si>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</si>
  <si>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</si>
  <si>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</si>
  <si>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</si>
  <si>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</si>
  <si>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</si>
  <si>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</si>
  <si>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</si>
  <si>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</si>
  <si>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</si>
  <si>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</si>
  <si>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</si>
  <si>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</si>
  <si>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</si>
  <si>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</si>
  <si>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</si>
  <si>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</si>
  <si>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</si>
  <si>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</si>
  <si>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</si>
  <si>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</si>
  <si>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</si>
  <si>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</si>
  <si>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</si>
  <si>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</si>
  <si>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</si>
  <si>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</si>
  <si>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</si>
  <si>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</si>
  <si>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</si>
  <si>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</si>
  <si>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</si>
  <si>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</si>
  <si>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</si>
  <si>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</si>
  <si>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</si>
  <si>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</si>
  <si>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</si>
  <si>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</si>
  <si>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</si>
  <si>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</si>
  <si>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</si>
  <si>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</si>
  <si>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</si>
  <si>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</si>
  <si>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</si>
  <si>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</si>
  <si>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</si>
  <si>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</si>
  <si>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</si>
  <si>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</si>
  <si>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</si>
  <si>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</si>
  <si>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</si>
  <si>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</si>
  <si>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</si>
  <si>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</si>
  <si>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</si>
  <si>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</si>
  <si>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</si>
  <si>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</si>
  <si>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</si>
  <si>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</si>
  <si>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</si>
  <si>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</si>
  <si>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</si>
  <si>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</si>
  <si>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</si>
  <si>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</si>
  <si>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</si>
  <si>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</si>
  <si>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</si>
  <si>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</si>
  <si>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</si>
  <si>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</si>
  <si>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</si>
  <si>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</si>
  <si>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</si>
  <si>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</si>
  <si>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</si>
  <si>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</si>
  <si>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</si>
  <si>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</si>
  <si>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</si>
  <si>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</si>
  <si>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</si>
  <si>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</si>
  <si>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</si>
  <si>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</si>
  <si>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</si>
  <si>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</si>
  <si>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</si>
  <si>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</si>
  <si>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</si>
  <si>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</si>
  <si>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</si>
  <si>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</si>
  <si>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</si>
  <si>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</si>
  <si>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</si>
  <si>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</si>
  <si>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</si>
  <si>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</si>
  <si>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</si>
  <si>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</si>
  <si>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</si>
  <si>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</si>
  <si>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</si>
  <si>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</si>
  <si>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</si>
  <si>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</si>
  <si>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</si>
  <si>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</si>
  <si>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</si>
  <si>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</si>
  <si>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</si>
  <si>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</si>
  <si>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</si>
  <si>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</si>
  <si>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</si>
  <si>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</si>
  <si>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</si>
  <si>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</si>
  <si>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</si>
  <si>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</si>
  <si>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</si>
  <si>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</si>
  <si>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</si>
  <si>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</si>
  <si>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</si>
  <si>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</si>
  <si>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</si>
  <si>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</si>
  <si>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</si>
  <si>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</si>
  <si>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</si>
  <si>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</si>
  <si>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</si>
  <si>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</si>
  <si>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</si>
  <si>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</si>
  <si>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</si>
  <si>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</si>
  <si>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</si>
  <si>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</si>
  <si>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</si>
  <si>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</si>
  <si>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</si>
  <si>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</si>
  <si>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</si>
  <si>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</si>
  <si>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</si>
  <si>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</si>
  <si>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</si>
  <si>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</si>
  <si>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</si>
  <si>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</si>
  <si>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</si>
  <si>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</si>
  <si>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</si>
  <si>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</si>
  <si>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</si>
  <si>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</si>
  <si>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</si>
  <si>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</si>
  <si>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</si>
  <si>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</si>
  <si>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</si>
  <si>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</si>
  <si>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</si>
  <si>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</si>
  <si>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</si>
  <si>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</si>
  <si>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</si>
  <si>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</si>
  <si>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</si>
  <si>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</si>
  <si>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</si>
  <si>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</si>
  <si>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</si>
  <si>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</si>
  <si>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</si>
  <si>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</si>
  <si>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</si>
  <si>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</si>
  <si>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</si>
  <si>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</si>
  <si>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</si>
  <si>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</si>
  <si>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</si>
  <si>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</si>
  <si>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</si>
  <si>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</si>
  <si>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</si>
  <si>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</si>
  <si>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</si>
  <si>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</si>
  <si>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</si>
  <si>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</si>
  <si>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</si>
  <si>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</si>
  <si>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</si>
  <si>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</si>
  <si>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</si>
  <si>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</si>
  <si>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</si>
  <si>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</si>
  <si>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</si>
  <si>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</si>
  <si>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</si>
  <si>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</si>
  <si>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</si>
  <si>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</si>
  <si>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</si>
  <si>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</si>
  <si>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</si>
  <si>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</si>
  <si>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</si>
  <si>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</si>
  <si>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</si>
  <si>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</si>
  <si>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</si>
  <si>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</si>
  <si>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</si>
  <si>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</si>
  <si>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</si>
  <si>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</si>
  <si>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</si>
  <si>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</si>
  <si>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</si>
  <si>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</si>
  <si>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</si>
  <si>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</si>
  <si>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</si>
  <si>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</si>
  <si>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</si>
  <si>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</si>
  <si>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</si>
  <si>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</si>
  <si>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</si>
  <si>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</si>
  <si>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</si>
  <si>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</si>
  <si>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</si>
  <si>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</si>
  <si>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</si>
  <si>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</si>
  <si>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</si>
  <si>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</si>
  <si>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</si>
  <si>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</si>
  <si>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</si>
  <si>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</si>
  <si>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</si>
  <si>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</si>
  <si>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</si>
  <si>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</si>
  <si>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</si>
  <si>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</si>
  <si>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</si>
  <si>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</si>
  <si>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</si>
  <si>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</si>
  <si>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</si>
  <si>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</si>
  <si>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</si>
  <si>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</si>
  <si>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</si>
  <si>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</si>
  <si>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</si>
  <si>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</si>
  <si>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</si>
  <si>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</si>
  <si>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</si>
  <si>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</si>
  <si>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</si>
  <si>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</si>
  <si>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</si>
  <si>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</si>
  <si>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</si>
  <si>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</si>
  <si>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</si>
  <si>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</si>
  <si>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</si>
  <si>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</si>
  <si>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</si>
  <si>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</si>
  <si>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</si>
  <si>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</si>
  <si>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</si>
  <si>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</si>
  <si>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</si>
  <si>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</si>
  <si>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</si>
  <si>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</si>
  <si>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</si>
  <si>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</si>
  <si>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</si>
  <si>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</si>
  <si>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</si>
  <si>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</si>
  <si>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</si>
  <si>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</si>
  <si>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</si>
  <si>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</si>
  <si>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</si>
  <si>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</si>
  <si>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</si>
  <si>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</si>
  <si>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</si>
  <si>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</si>
  <si>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</si>
  <si>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</si>
  <si>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</si>
  <si>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</si>
  <si>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</si>
  <si>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</si>
  <si>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</si>
  <si>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</si>
  <si>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</si>
  <si>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</si>
  <si>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</si>
  <si>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</si>
  <si>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</si>
  <si>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</si>
  <si>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</si>
  <si>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</si>
  <si>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</si>
  <si>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</si>
  <si>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</si>
  <si>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</si>
  <si>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</si>
  <si>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</si>
  <si>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</si>
  <si>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</si>
  <si>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</si>
  <si>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</si>
  <si>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</si>
  <si>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</si>
  <si>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</si>
  <si>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</si>
  <si>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</si>
  <si>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</si>
  <si>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</si>
  <si>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</si>
  <si>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</si>
  <si>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</si>
  <si>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</si>
  <si>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</si>
  <si>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</si>
  <si>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</si>
  <si>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</si>
  <si>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</si>
  <si>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</si>
  <si>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</si>
  <si>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</si>
  <si>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</si>
  <si>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</si>
  <si>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</si>
  <si>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</si>
  <si>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</si>
  <si>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</si>
  <si>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</si>
  <si>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</si>
  <si>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</si>
  <si>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</si>
  <si>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</si>
  <si>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</si>
  <si>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</si>
  <si>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</si>
  <si>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</si>
  <si>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</si>
  <si>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</si>
  <si>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</si>
  <si>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</si>
  <si>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</si>
  <si>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</si>
  <si>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</si>
  <si>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</si>
  <si>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</si>
  <si>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</si>
  <si>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</si>
  <si>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</si>
  <si>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</si>
  <si>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</si>
  <si>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</si>
  <si>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</si>
  <si>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</si>
  <si>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</si>
  <si>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</si>
  <si>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</si>
  <si>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</si>
  <si>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</si>
  <si>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</si>
  <si>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</si>
  <si>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</si>
  <si>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</si>
  <si>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</si>
  <si>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</si>
  <si>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</si>
  <si>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</si>
  <si>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</si>
  <si>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</si>
  <si>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</si>
  <si>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</si>
  <si>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</si>
  <si>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</si>
  <si>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</si>
  <si>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</si>
  <si>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</si>
  <si>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</si>
  <si>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</si>
  <si>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</si>
  <si>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</si>
  <si>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</si>
  <si>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</si>
  <si>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</si>
  <si>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</si>
  <si>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</si>
  <si>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</si>
  <si>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</si>
  <si>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</si>
  <si>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</si>
  <si>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</si>
  <si>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</si>
  <si>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</si>
  <si>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</si>
  <si>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</si>
  <si>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</si>
  <si>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</si>
  <si>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</si>
  <si>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</si>
  <si>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</si>
  <si>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</si>
  <si>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</si>
  <si>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</si>
  <si>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</si>
  <si>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</si>
  <si>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</si>
  <si>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</si>
  <si>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</si>
  <si>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</si>
  <si>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</si>
  <si>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</si>
  <si>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</si>
  <si>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</si>
  <si>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</si>
  <si>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</si>
  <si>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</si>
  <si>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</si>
  <si>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</si>
  <si>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</si>
  <si>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</si>
  <si>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</si>
  <si>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</si>
  <si>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</si>
  <si>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</si>
  <si>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</si>
  <si>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</si>
  <si>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</si>
  <si>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</si>
  <si>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</si>
  <si>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</si>
  <si>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</si>
  <si>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</si>
  <si>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</si>
  <si>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</si>
  <si>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</si>
  <si>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</si>
  <si>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</si>
  <si>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</si>
  <si>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</si>
  <si>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</si>
  <si>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</si>
  <si>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</si>
  <si>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</si>
  <si>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</si>
  <si>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</si>
  <si>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</si>
  <si>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</si>
  <si>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</si>
  <si>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</si>
  <si>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</si>
  <si>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</si>
  <si>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</si>
  <si>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</si>
  <si>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</si>
  <si>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</si>
  <si>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</si>
  <si>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</si>
  <si>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</si>
  <si>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</si>
  <si>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</si>
  <si>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</si>
  <si>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</si>
  <si>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</si>
  <si>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</si>
  <si>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</si>
  <si>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</si>
  <si>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</si>
  <si>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</si>
  <si>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</si>
  <si>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</si>
  <si>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</si>
  <si>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</si>
  <si>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</si>
  <si>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</si>
  <si>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</si>
  <si>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</si>
  <si>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</si>
  <si>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</si>
  <si>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</si>
  <si>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</si>
  <si>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</si>
  <si>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</si>
  <si>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</si>
  <si>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</si>
  <si>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</si>
  <si>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</si>
  <si>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</si>
  <si>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</si>
  <si>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</si>
  <si>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</si>
  <si>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</si>
  <si>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</si>
  <si>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</si>
  <si>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</si>
  <si>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</si>
  <si>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</si>
  <si>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</si>
  <si>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</si>
  <si>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</si>
  <si>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</si>
  <si>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</si>
  <si>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</si>
  <si>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</si>
  <si>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</si>
  <si>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</si>
  <si>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</si>
  <si>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</si>
  <si>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</si>
  <si>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</si>
  <si>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</si>
  <si>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</si>
  <si>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</si>
  <si>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</si>
  <si>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</si>
  <si>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</si>
  <si>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</si>
  <si>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</si>
  <si>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</si>
  <si>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</si>
  <si>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</si>
  <si>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</si>
  <si>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</si>
  <si>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</si>
  <si>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</si>
  <si>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</si>
  <si>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</si>
  <si>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</si>
  <si>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</si>
  <si>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</si>
  <si>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</si>
  <si>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</si>
  <si>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</si>
  <si>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</si>
  <si>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</si>
  <si>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</si>
  <si>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</si>
  <si>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</si>
  <si>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</si>
  <si>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</si>
  <si>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</si>
  <si>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</si>
  <si>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</si>
  <si>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</si>
  <si>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</si>
  <si>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</si>
  <si>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</si>
  <si>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</si>
  <si>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</si>
  <si>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</si>
  <si>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</si>
  <si>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</si>
  <si>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</si>
  <si>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</si>
  <si>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</si>
  <si>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</si>
  <si>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</si>
  <si>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</si>
  <si>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</si>
  <si>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</si>
  <si>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</si>
  <si>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</si>
  <si>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</si>
  <si>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</si>
  <si>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</si>
  <si>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</si>
  <si>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</si>
  <si>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</si>
  <si>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</si>
  <si>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</si>
  <si>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</si>
  <si>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</si>
  <si>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</si>
  <si>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</si>
  <si>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</si>
  <si>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</si>
  <si>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</si>
  <si>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</si>
  <si>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</si>
  <si>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</si>
  <si>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</si>
  <si>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</si>
  <si>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</si>
  <si>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</si>
  <si>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</si>
  <si>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</si>
  <si>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</si>
  <si>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</si>
  <si>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</si>
  <si>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</si>
  <si>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</si>
  <si>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</si>
  <si>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</si>
  <si>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</si>
  <si>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</si>
  <si>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</si>
  <si>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</si>
  <si>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</si>
  <si>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</si>
  <si>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</si>
  <si>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</si>
  <si>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</si>
  <si>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</si>
  <si>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</si>
  <si>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</si>
  <si>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</si>
  <si>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</si>
  <si>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</si>
  <si>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</si>
  <si>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</si>
  <si>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</si>
  <si>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</si>
  <si>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</si>
  <si>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</si>
  <si>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</si>
  <si>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</si>
  <si>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</si>
  <si>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</si>
  <si>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</si>
  <si>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</si>
  <si>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</si>
  <si>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</si>
  <si>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</si>
  <si>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</si>
  <si>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</si>
  <si>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</si>
  <si>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</si>
  <si>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</si>
  <si>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</si>
  <si>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</si>
  <si>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</si>
  <si>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</si>
  <si>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</si>
  <si>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</si>
  <si>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</si>
  <si>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</si>
  <si>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</si>
  <si>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</si>
  <si>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</si>
  <si>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</si>
  <si>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</si>
  <si>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</si>
  <si>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</si>
  <si>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</si>
  <si>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</si>
  <si>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</si>
  <si>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</si>
  <si>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</si>
  <si>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</si>
  <si>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</si>
  <si>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</si>
  <si>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</si>
  <si>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</si>
  <si>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</si>
  <si>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</si>
  <si>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</si>
  <si>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</si>
  <si>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</si>
  <si>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</si>
  <si>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</si>
  <si>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</si>
  <si>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</si>
  <si>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</si>
  <si>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</si>
  <si>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</si>
  <si>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</si>
  <si>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</si>
  <si>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</si>
  <si>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</si>
  <si>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</si>
  <si>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</si>
  <si>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</si>
  <si>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</si>
  <si>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</si>
  <si>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</si>
  <si>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</si>
  <si>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</si>
  <si>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</si>
  <si>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</si>
  <si>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</si>
  <si>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</si>
  <si>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</si>
  <si>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</si>
  <si>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</si>
  <si>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</si>
  <si>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</si>
  <si>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</si>
  <si>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</si>
  <si>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</si>
  <si>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</si>
  <si>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</si>
  <si>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</si>
  <si>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</si>
  <si>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</si>
  <si>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</si>
  <si>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</si>
  <si>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</si>
  <si>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</si>
  <si>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</si>
  <si>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</si>
  <si>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</si>
  <si>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</si>
  <si>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</si>
  <si>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</si>
  <si>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</si>
  <si>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</si>
  <si>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</si>
  <si>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</si>
  <si>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</si>
  <si>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</si>
  <si>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</si>
  <si>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</si>
  <si>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</si>
  <si>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</si>
  <si>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</si>
  <si>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</si>
  <si>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</si>
  <si>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</si>
  <si>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</si>
  <si>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</si>
  <si>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</si>
  <si>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</si>
  <si>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</si>
  <si>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</si>
  <si>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</si>
  <si>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</si>
  <si>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</si>
  <si>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</si>
  <si>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</si>
  <si>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</si>
  <si>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</si>
  <si>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</si>
  <si>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</si>
  <si>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</si>
  <si>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</si>
  <si>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</si>
  <si>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</si>
  <si>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</si>
  <si>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</si>
  <si>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</si>
  <si>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</si>
  <si>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</si>
  <si>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</si>
  <si>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</si>
  <si>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</si>
  <si>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</si>
  <si>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</si>
  <si>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</si>
  <si>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</si>
  <si>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</si>
  <si>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</si>
  <si>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</si>
  <si>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</si>
  <si>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</si>
  <si>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</si>
  <si>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</si>
  <si>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</si>
  <si>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</si>
  <si>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</si>
  <si>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</si>
  <si>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</si>
  <si>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</si>
  <si>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</si>
  <si>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</si>
  <si>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</si>
  <si>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</si>
  <si>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</si>
  <si>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</si>
  <si>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</si>
  <si>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</si>
  <si>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</si>
  <si>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</si>
  <si>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</si>
  <si>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</si>
  <si>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</si>
  <si>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</si>
  <si>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</si>
  <si>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</si>
  <si>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</si>
  <si>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</si>
  <si>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</si>
  <si>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</si>
  <si>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</si>
  <si>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</si>
  <si>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</si>
  <si>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</si>
  <si>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</si>
  <si>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</si>
  <si>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</si>
  <si>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</si>
  <si>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</si>
  <si>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</si>
  <si>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</si>
  <si>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</si>
  <si>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</si>
  <si>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</si>
  <si>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</si>
  <si>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</si>
  <si>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</si>
  <si>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</si>
  <si>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</si>
  <si>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</si>
  <si>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</si>
  <si>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</si>
  <si>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</si>
  <si>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</si>
  <si>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</si>
  <si>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</si>
  <si>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</si>
  <si>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</si>
  <si>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</si>
  <si>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</si>
  <si>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</si>
  <si>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</si>
  <si>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</si>
  <si>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</si>
  <si>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</si>
  <si>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</si>
  <si>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</si>
  <si>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</si>
  <si>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</si>
  <si>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</si>
  <si>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</si>
  <si>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</si>
  <si>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</si>
  <si>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</si>
  <si>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</si>
  <si>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</si>
  <si>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</si>
  <si>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</si>
  <si>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</si>
  <si>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</si>
  <si>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</si>
  <si>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</si>
  <si>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</si>
  <si>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</si>
  <si>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</si>
  <si>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</si>
  <si>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</si>
  <si>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</si>
  <si>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</si>
  <si>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</si>
  <si>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</si>
  <si>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</si>
  <si>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</si>
  <si>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</si>
  <si>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</si>
  <si>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</si>
  <si>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</si>
  <si>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</si>
  <si>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</si>
  <si>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</si>
  <si>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</si>
  <si>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</si>
  <si>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</si>
  <si>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</si>
  <si>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</si>
  <si>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</si>
  <si>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</si>
  <si>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</si>
  <si>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</si>
  <si>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</si>
  <si>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</si>
  <si>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</si>
  <si>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</si>
  <si>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</si>
  <si>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</si>
  <si>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</si>
  <si>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</si>
  <si>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</si>
  <si>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</si>
  <si>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</si>
  <si>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</si>
  <si>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</si>
  <si>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</si>
  <si>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</si>
  <si>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</si>
  <si>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</si>
  <si>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</si>
  <si>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</si>
  <si>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</si>
  <si>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</si>
  <si>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</si>
  <si>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</si>
  <si>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</si>
  <si>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</si>
  <si>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</si>
  <si>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</si>
  <si>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</si>
  <si>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</si>
  <si>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</si>
  <si>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</si>
  <si>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</si>
  <si>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</si>
  <si>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</si>
  <si>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</si>
  <si>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</si>
  <si>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</si>
  <si>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</si>
  <si>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</si>
  <si>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</si>
  <si>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</si>
  <si>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</si>
  <si>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</si>
  <si>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</si>
  <si>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</si>
  <si>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</si>
  <si>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</si>
  <si>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</si>
  <si>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</si>
  <si>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</si>
  <si>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</si>
  <si>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</si>
  <si>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</si>
  <si>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</si>
  <si>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</si>
  <si>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</si>
  <si>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</si>
  <si>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</si>
  <si>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</si>
  <si>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</si>
  <si>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</si>
  <si>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</si>
  <si>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</si>
  <si>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</si>
  <si>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</si>
  <si>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</si>
  <si>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</si>
  <si>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</si>
  <si>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</si>
  <si>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</si>
  <si>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</si>
  <si>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</si>
  <si>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</si>
  <si>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</si>
  <si>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</si>
  <si>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</si>
  <si>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</si>
  <si>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</si>
  <si>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</si>
  <si>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</si>
  <si>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</si>
  <si>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</si>
  <si>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</si>
  <si>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</si>
  <si>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</si>
  <si>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</si>
  <si>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</si>
  <si>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</si>
  <si>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</si>
  <si>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</si>
  <si>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</si>
  <si>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</si>
  <si>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</si>
  <si>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</si>
  <si>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</si>
  <si>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</si>
  <si>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</si>
  <si>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</si>
  <si>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</si>
  <si>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</si>
  <si>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</si>
  <si>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</si>
  <si>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</si>
  <si>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</si>
  <si>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</si>
  <si>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</si>
  <si>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</si>
  <si>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</si>
  <si>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</si>
  <si>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</si>
  <si>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</si>
  <si>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</si>
  <si>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</si>
  <si>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</si>
  <si>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</si>
  <si>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</si>
  <si>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</si>
  <si>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</si>
  <si>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</si>
  <si>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</si>
  <si>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</si>
  <si>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</si>
  <si>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</si>
  <si>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</si>
  <si>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</si>
  <si>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</si>
  <si>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</si>
  <si>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</si>
  <si>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</si>
  <si>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</si>
  <si>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</si>
  <si>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</si>
  <si>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</si>
  <si>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</si>
  <si>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</si>
  <si>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</si>
  <si>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</si>
  <si>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</si>
  <si>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</si>
  <si>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</si>
  <si>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</si>
  <si>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</si>
  <si>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</si>
  <si>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</si>
  <si>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</si>
  <si>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</si>
  <si>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</si>
  <si>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</si>
  <si>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</si>
  <si>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</si>
  <si>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</si>
  <si>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</si>
  <si>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</si>
  <si>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</si>
  <si>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</si>
  <si>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</si>
  <si>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</si>
  <si>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</si>
  <si>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</si>
  <si>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</si>
  <si>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</si>
  <si>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</si>
  <si>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</si>
  <si>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</si>
  <si>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</si>
  <si>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</si>
  <si>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</si>
  <si>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</si>
  <si>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</si>
  <si>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</si>
  <si>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</si>
  <si>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</si>
  <si>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</si>
  <si>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</si>
  <si>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</si>
  <si>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</si>
  <si>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</si>
  <si>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</si>
  <si>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</si>
  <si>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</si>
  <si>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</si>
  <si>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</si>
  <si>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</si>
  <si>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</si>
  <si>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</si>
  <si>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</si>
  <si>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</si>
  <si>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</si>
  <si>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</si>
  <si>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</si>
  <si>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</si>
  <si>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</si>
  <si>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</si>
  <si>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</si>
  <si>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</si>
  <si>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</si>
  <si>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</si>
  <si>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</si>
  <si>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</si>
  <si>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</si>
  <si>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</si>
  <si>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</si>
  <si>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</si>
  <si>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</si>
  <si>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</si>
  <si>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</si>
  <si>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</si>
  <si>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</si>
  <si>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</si>
  <si>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</si>
  <si>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</si>
  <si>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</si>
  <si>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</si>
  <si>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</si>
  <si>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</si>
  <si>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</si>
  <si>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</si>
  <si>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</si>
  <si>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</si>
  <si>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</si>
  <si>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</si>
  <si>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</si>
  <si>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</si>
  <si>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</si>
  <si>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</si>
  <si>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</si>
  <si>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</si>
  <si>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</si>
  <si>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</si>
  <si>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</si>
  <si>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</si>
  <si>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</si>
  <si>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</si>
  <si>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</si>
  <si>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</si>
  <si>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</si>
  <si>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</si>
  <si>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</si>
  <si>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</si>
  <si>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</si>
  <si>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</si>
  <si>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</si>
  <si>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</si>
  <si>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</si>
  <si>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</si>
  <si>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</si>
  <si>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</si>
  <si>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</si>
  <si>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</si>
  <si>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</si>
  <si>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</si>
  <si>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</si>
  <si>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</si>
  <si>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</si>
  <si>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</si>
  <si>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</si>
  <si>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</si>
  <si>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</si>
  <si>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</si>
  <si>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</si>
  <si>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</si>
  <si>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</si>
  <si>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</si>
  <si>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</si>
  <si>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</si>
  <si>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</si>
  <si>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</si>
  <si>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</si>
  <si>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</si>
  <si>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</si>
  <si>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</si>
  <si>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</si>
  <si>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</si>
  <si>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</si>
  <si>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</si>
  <si>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</si>
  <si>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</si>
  <si>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</si>
  <si>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</si>
  <si>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</si>
  <si>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</si>
  <si>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</si>
  <si>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</si>
  <si>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</si>
  <si>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</si>
  <si>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</si>
  <si>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</si>
  <si>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</si>
  <si>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</si>
  <si>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</si>
  <si>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</si>
  <si>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</si>
  <si>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</si>
  <si>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</si>
  <si>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</si>
  <si>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</si>
  <si>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</si>
  <si>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</si>
  <si>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</si>
  <si>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</si>
  <si>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</si>
  <si>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</si>
  <si>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</si>
  <si>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</si>
  <si>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</si>
  <si>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</si>
  <si>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</si>
  <si>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</si>
  <si>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</si>
  <si>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</si>
  <si>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</si>
  <si>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</si>
  <si>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</si>
  <si>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</si>
  <si>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</si>
  <si>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</si>
  <si>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</si>
  <si>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</si>
  <si>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</si>
  <si>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</si>
  <si>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</si>
  <si>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</si>
  <si>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</si>
  <si>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</si>
  <si>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</si>
  <si>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</si>
  <si>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</si>
  <si>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</si>
  <si>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</si>
  <si>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</si>
  <si>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</si>
  <si>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</si>
  <si>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</si>
  <si>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</si>
  <si>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</si>
  <si>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</si>
  <si>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</si>
  <si>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</si>
  <si>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</si>
  <si>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</si>
  <si>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</si>
  <si>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</si>
  <si>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</si>
  <si>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</si>
  <si>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</si>
  <si>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</si>
  <si>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</si>
  <si>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</si>
  <si>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</si>
  <si>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</si>
  <si>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</si>
  <si>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</si>
  <si>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</si>
  <si>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</si>
  <si>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</si>
  <si>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</si>
  <si>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</si>
  <si>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</si>
  <si>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</si>
  <si>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</si>
  <si>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</si>
  <si>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</si>
  <si>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</si>
  <si>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</si>
  <si>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</si>
  <si>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</si>
  <si>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</si>
  <si>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</si>
  <si>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</si>
  <si>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</si>
  <si>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</si>
  <si>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</si>
  <si>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</si>
  <si>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</si>
  <si>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</si>
  <si>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</si>
  <si>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</si>
  <si>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</si>
  <si>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</si>
  <si>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</si>
  <si>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</si>
  <si>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</si>
  <si>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</si>
  <si>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</si>
  <si>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</si>
  <si>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</si>
  <si>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</si>
  <si>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</si>
  <si>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</si>
  <si>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</si>
  <si>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</si>
  <si>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</si>
  <si>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</si>
  <si>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</si>
  <si>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</si>
  <si>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</si>
  <si>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</si>
  <si>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</si>
  <si>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</si>
  <si>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</si>
  <si>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</si>
  <si>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</si>
  <si>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</si>
  <si>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</si>
  <si>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</si>
  <si>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</si>
  <si>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</si>
  <si>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</si>
  <si>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</si>
  <si>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</si>
  <si>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</si>
  <si>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</si>
  <si>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</si>
  <si>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</si>
  <si>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</si>
  <si>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</si>
  <si>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</si>
  <si>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</si>
  <si>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</si>
  <si>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</si>
  <si>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</si>
  <si>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</si>
  <si>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</si>
  <si>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</si>
  <si>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</si>
  <si>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</si>
  <si>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</si>
  <si>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</si>
  <si>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</si>
  <si>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</si>
  <si>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</si>
  <si>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</si>
  <si>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</si>
  <si>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</si>
  <si>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</si>
  <si>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</si>
  <si>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</si>
  <si>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</si>
  <si>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</si>
  <si>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</si>
  <si>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</si>
  <si>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</si>
  <si>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</si>
  <si>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</si>
  <si>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</si>
  <si>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</si>
  <si>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</si>
  <si>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</si>
  <si>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</si>
  <si>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</si>
  <si>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</si>
  <si>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</si>
  <si>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</si>
  <si>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</si>
  <si>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</si>
  <si>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</si>
  <si>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</si>
  <si>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</si>
  <si>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</si>
  <si>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</si>
  <si>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</si>
  <si>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</si>
  <si>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</si>
  <si>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</si>
  <si>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</si>
  <si>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</si>
  <si>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</si>
  <si>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</si>
  <si>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</si>
  <si>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</si>
  <si>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</si>
  <si>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</si>
  <si>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</si>
  <si>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</si>
  <si>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</si>
  <si>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</si>
  <si>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</si>
  <si>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</si>
  <si>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</si>
  <si>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</si>
  <si>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</si>
  <si>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</si>
  <si>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</si>
  <si>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</si>
  <si>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</si>
  <si>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</si>
  <si>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</si>
  <si>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</si>
  <si>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</si>
  <si>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</si>
  <si>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</si>
  <si>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</si>
  <si>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</si>
  <si>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</si>
  <si>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</si>
  <si>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</si>
  <si>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</si>
  <si>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</si>
  <si>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</si>
  <si>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</si>
  <si>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</si>
  <si>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</si>
  <si>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</si>
  <si>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</si>
  <si>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</si>
  <si>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</si>
  <si>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</si>
  <si>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</si>
  <si>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</si>
  <si>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</si>
  <si>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</si>
  <si>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</si>
  <si>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</si>
  <si>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</si>
  <si>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</si>
  <si>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</si>
  <si>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</si>
  <si>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</si>
  <si>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</si>
  <si>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</si>
  <si>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</si>
  <si>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</si>
  <si>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</si>
  <si>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</si>
  <si>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</si>
  <si>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</si>
  <si>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</si>
  <si>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</si>
  <si>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</si>
  <si>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</si>
  <si>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</si>
  <si>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</si>
  <si>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</si>
  <si>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</si>
  <si>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</si>
  <si>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</si>
  <si>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</si>
  <si>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</si>
  <si>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</si>
  <si>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</si>
  <si>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</si>
  <si>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</si>
  <si>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</si>
  <si>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</si>
  <si>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</si>
  <si>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</si>
  <si>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</si>
  <si>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</si>
  <si>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</si>
  <si>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</si>
  <si>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</si>
  <si>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</si>
  <si>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</si>
  <si>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</si>
  <si>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</si>
  <si>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</si>
  <si>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</si>
  <si>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</si>
  <si>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</si>
  <si>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</si>
  <si>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</si>
  <si>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</si>
  <si>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</si>
  <si>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</si>
  <si>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</si>
  <si>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</si>
  <si>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</si>
  <si>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</si>
  <si>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</si>
  <si>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</si>
  <si>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</si>
  <si>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</si>
  <si>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</si>
  <si>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</si>
  <si>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</si>
  <si>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</si>
  <si>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</si>
  <si>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</si>
  <si>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</si>
  <si>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</si>
  <si>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</si>
  <si>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</si>
  <si>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</si>
  <si>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</si>
  <si>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</si>
  <si>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</si>
  <si>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</si>
  <si>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</si>
  <si>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</si>
  <si>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</si>
  <si>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</si>
  <si>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</si>
  <si>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</si>
  <si>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</si>
  <si>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</si>
  <si>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</si>
  <si>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</si>
  <si>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</si>
  <si>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</si>
  <si>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</si>
  <si>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</si>
  <si>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</si>
  <si>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</si>
  <si>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</si>
  <si>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</si>
  <si>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</si>
  <si>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</si>
  <si>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</si>
  <si>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</si>
  <si>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</si>
  <si>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</si>
  <si>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</si>
  <si>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</si>
  <si>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</si>
  <si>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</si>
  <si>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</si>
  <si>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</si>
  <si>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</si>
  <si>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</si>
  <si>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</si>
  <si>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</si>
  <si>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</si>
  <si>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</si>
  <si>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</si>
  <si>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</si>
  <si>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</si>
  <si>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</si>
  <si>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</si>
  <si>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</si>
  <si>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</si>
  <si>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</si>
  <si>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</si>
  <si>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</si>
  <si>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</si>
  <si>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</si>
  <si>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</si>
  <si>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</si>
  <si>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</si>
  <si>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</si>
  <si>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</si>
  <si>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</si>
  <si>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</si>
  <si>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</si>
  <si>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</si>
  <si>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</si>
  <si>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</si>
  <si>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</si>
  <si>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</si>
  <si>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</si>
  <si>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</si>
  <si>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</si>
  <si>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</si>
  <si>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</si>
  <si>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</si>
  <si>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</si>
  <si>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</si>
  <si>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</si>
  <si>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</si>
  <si>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</si>
  <si>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</si>
  <si>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</si>
  <si>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</si>
  <si>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</si>
  <si>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</si>
  <si>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</si>
  <si>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</si>
  <si>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</si>
  <si>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</si>
  <si>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</si>
  <si>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</si>
  <si>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</si>
  <si>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</si>
  <si>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</si>
  <si>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</si>
  <si>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</si>
  <si>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</si>
  <si>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</si>
  <si>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</si>
  <si>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</si>
  <si>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</si>
  <si>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</si>
  <si>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</si>
  <si>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</si>
  <si>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</si>
  <si>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</si>
  <si>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</si>
  <si>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</si>
  <si>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</si>
  <si>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</si>
  <si>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</si>
  <si>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</si>
  <si>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</si>
  <si>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</si>
  <si>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</si>
  <si>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</si>
  <si>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</si>
  <si>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</si>
  <si>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</si>
  <si>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</si>
  <si>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</si>
  <si>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</si>
  <si>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</si>
  <si>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</si>
  <si>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</si>
  <si>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</si>
  <si>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</si>
  <si>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</si>
  <si>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</si>
  <si>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</si>
  <si>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</si>
  <si>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</si>
  <si>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</si>
  <si>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</si>
  <si>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</si>
  <si>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</si>
  <si>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</si>
  <si>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</si>
  <si>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</si>
  <si>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</si>
  <si>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</si>
  <si>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</si>
  <si>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</si>
  <si>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</si>
  <si>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</si>
  <si>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</si>
  <si>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</si>
  <si>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</si>
  <si>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</si>
  <si>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</si>
  <si>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</si>
  <si>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</si>
  <si>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</si>
  <si>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</si>
  <si>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</si>
  <si>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</si>
  <si>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</si>
  <si>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</si>
  <si>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</si>
  <si>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</si>
  <si>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</si>
  <si>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</si>
  <si>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</si>
  <si>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</si>
  <si>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</si>
  <si>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</si>
  <si>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</si>
  <si>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</si>
  <si>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</si>
  <si>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</si>
  <si>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</si>
  <si>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</si>
  <si>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</si>
  <si>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</si>
  <si>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</si>
  <si>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</si>
  <si>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</si>
  <si>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</si>
  <si>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</si>
  <si>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</si>
  <si>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</si>
  <si>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</si>
  <si>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</si>
  <si>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</si>
  <si>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</si>
  <si>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</si>
  <si>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</si>
  <si>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</si>
  <si>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</si>
  <si>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</si>
  <si>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</si>
  <si>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</si>
  <si>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</si>
  <si>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</si>
  <si>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</si>
  <si>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</si>
  <si>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</si>
  <si>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</si>
  <si>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</si>
  <si>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</si>
  <si>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</si>
  <si>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</si>
  <si>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</si>
  <si>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</si>
  <si>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</si>
  <si>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</si>
  <si>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</si>
  <si>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</si>
  <si>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</si>
  <si>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</si>
  <si>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</si>
  <si>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</si>
  <si>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</si>
  <si>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</si>
  <si>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</si>
  <si>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</si>
  <si>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</si>
  <si>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</si>
  <si>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</si>
  <si>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</si>
  <si>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</si>
  <si>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</si>
  <si>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</si>
  <si>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</si>
  <si>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</si>
  <si>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</si>
  <si>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</si>
  <si>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</si>
  <si>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</si>
  <si>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</si>
  <si>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</si>
  <si>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</si>
  <si>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</si>
  <si>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</si>
  <si>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</si>
  <si>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</si>
  <si>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</si>
  <si>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</si>
  <si>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</si>
  <si>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</si>
  <si>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</si>
  <si>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</si>
  <si>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</si>
  <si>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</si>
  <si>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</si>
  <si>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</si>
  <si>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</si>
  <si>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</si>
  <si>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</si>
  <si>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</si>
  <si>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</si>
  <si>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</si>
  <si>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</si>
  <si>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</si>
  <si>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</si>
  <si>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</si>
  <si>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</si>
  <si>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</si>
  <si>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</si>
  <si>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</si>
  <si>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</si>
  <si>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</si>
  <si>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</si>
  <si>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</si>
  <si>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</si>
  <si>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</si>
  <si>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</si>
  <si>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</si>
  <si>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</si>
  <si>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</si>
  <si>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</si>
  <si>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</si>
  <si>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</si>
  <si>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</si>
  <si>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</si>
  <si>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</si>
  <si>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</si>
  <si>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</si>
  <si>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</si>
  <si>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</si>
  <si>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</si>
  <si>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</si>
  <si>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</si>
  <si>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</si>
  <si>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</si>
  <si>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</si>
  <si>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</si>
  <si>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</si>
  <si>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</si>
  <si>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</si>
  <si>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</si>
  <si>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</si>
  <si>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</si>
  <si>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</si>
  <si>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</si>
  <si>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</si>
  <si>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</si>
  <si>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</si>
  <si>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</si>
  <si>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</si>
  <si>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</si>
  <si>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</si>
  <si>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</si>
  <si>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</si>
  <si>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</si>
  <si>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</si>
  <si>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</si>
  <si>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</si>
  <si>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</si>
  <si>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</si>
  <si>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</si>
  <si>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</si>
  <si>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</si>
  <si>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</si>
  <si>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</si>
  <si>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</si>
  <si>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</si>
  <si>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</si>
  <si>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</si>
  <si>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</si>
  <si>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</si>
  <si>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</si>
  <si>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</si>
  <si>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</si>
  <si>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</si>
  <si>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</si>
  <si>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</si>
  <si>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</si>
  <si>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</si>
  <si>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</si>
  <si>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</si>
  <si>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</si>
  <si>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</si>
  <si>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</si>
  <si>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</si>
  <si>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</si>
  <si>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</si>
  <si>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</si>
  <si>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</si>
  <si>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</si>
  <si>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</si>
  <si>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</si>
  <si>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</si>
  <si>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</si>
  <si>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</si>
  <si>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</si>
  <si>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</si>
  <si>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</si>
  <si>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</si>
  <si>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</si>
  <si>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</si>
  <si>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</si>
  <si>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</si>
  <si>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</si>
  <si>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</si>
  <si>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</si>
  <si>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</si>
  <si>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</si>
  <si>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</si>
  <si>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</si>
  <si>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</si>
  <si>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</si>
  <si>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</si>
  <si>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</si>
  <si>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</si>
  <si>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</si>
  <si>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</si>
  <si>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</si>
  <si>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</si>
  <si>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</si>
  <si>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</si>
  <si>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</si>
  <si>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</si>
  <si>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</si>
  <si>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</si>
  <si>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</si>
  <si>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</si>
  <si>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</si>
  <si>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</si>
  <si>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</si>
  <si>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</si>
  <si>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</si>
  <si>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</si>
  <si>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</si>
  <si>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</si>
  <si>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</si>
  <si>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</si>
  <si>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</si>
  <si>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</si>
  <si>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</si>
  <si>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</si>
  <si>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</si>
  <si>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</si>
  <si>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</si>
  <si>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</si>
  <si>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</si>
  <si>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</si>
  <si>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</si>
  <si>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</si>
  <si>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</si>
  <si>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</si>
  <si>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</si>
  <si>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</si>
  <si>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</si>
  <si>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</si>
  <si>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</si>
  <si>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</si>
  <si>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</si>
  <si>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</si>
  <si>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</si>
  <si>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</si>
  <si>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</si>
  <si>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</si>
  <si>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</si>
  <si>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</si>
  <si>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</si>
  <si>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</si>
  <si>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</si>
  <si>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</si>
  <si>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</si>
  <si>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</si>
  <si>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</si>
  <si>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</si>
  <si>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</si>
  <si>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</si>
  <si>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</si>
  <si>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</si>
  <si>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</si>
  <si>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</si>
  <si>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</si>
  <si>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</si>
  <si>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</si>
  <si>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</si>
  <si>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</si>
  <si>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</si>
  <si>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</si>
  <si>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</si>
  <si>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</si>
  <si>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</si>
  <si>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</si>
  <si>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</si>
  <si>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</si>
  <si>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</si>
  <si>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</si>
  <si>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</si>
  <si>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</si>
  <si>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</si>
  <si>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</si>
  <si>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</si>
  <si>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</si>
  <si>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</si>
  <si>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</si>
  <si>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</si>
  <si>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</si>
  <si>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</si>
  <si>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</si>
  <si>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</si>
  <si>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</si>
  <si>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</si>
  <si>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</si>
  <si>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</si>
  <si>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</si>
  <si>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</si>
  <si>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</si>
  <si>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</si>
  <si>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</si>
  <si>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</si>
  <si>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</si>
  <si>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</si>
  <si>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</si>
  <si>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</si>
  <si>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</si>
  <si>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</si>
  <si>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</si>
  <si>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</si>
  <si>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</si>
  <si>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</si>
  <si>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</si>
  <si>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</si>
  <si>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</si>
  <si>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</si>
  <si>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</si>
  <si>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</si>
  <si>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</si>
  <si>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</si>
  <si>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</si>
  <si>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</si>
  <si>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</si>
  <si>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</si>
  <si>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</si>
  <si>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</si>
  <si>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</si>
  <si>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</si>
  <si>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</si>
  <si>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</si>
  <si>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</si>
  <si>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</si>
  <si>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</si>
  <si>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</si>
  <si>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</si>
  <si>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</si>
  <si>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</si>
  <si>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</si>
  <si>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</si>
  <si>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</si>
  <si>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</si>
  <si>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</si>
  <si>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</si>
  <si>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</si>
  <si>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</si>
  <si>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</si>
  <si>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</si>
  <si>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</si>
  <si>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</si>
  <si>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</si>
  <si>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</si>
  <si>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</si>
  <si>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</si>
  <si>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</si>
  <si>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</si>
  <si>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</si>
  <si>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</si>
  <si>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</si>
  <si>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</si>
  <si>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</si>
  <si>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</si>
  <si>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</si>
  <si>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</si>
  <si>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</si>
  <si>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</si>
  <si>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</si>
  <si>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</si>
  <si>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</si>
  <si>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</si>
  <si>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</si>
  <si>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</si>
  <si>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</si>
  <si>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</si>
  <si>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</si>
  <si>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</si>
  <si>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</si>
  <si>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</si>
  <si>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</si>
  <si>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</si>
  <si>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</si>
  <si>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</si>
  <si>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</si>
  <si>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</si>
  <si>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</si>
  <si>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</si>
  <si>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</si>
  <si>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</si>
  <si>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</si>
  <si>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</si>
  <si>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</si>
  <si>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</si>
  <si>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</si>
  <si>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</si>
  <si>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</si>
  <si>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</si>
  <si>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</si>
  <si>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</si>
  <si>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</si>
  <si>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</si>
  <si>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</si>
  <si>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</si>
  <si>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</si>
  <si>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</si>
  <si>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</si>
  <si>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</si>
  <si>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</si>
  <si>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</si>
  <si>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</si>
  <si>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</si>
  <si>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</si>
  <si>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</si>
  <si>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</si>
  <si>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</si>
  <si>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</si>
  <si>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</si>
  <si>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</si>
  <si>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</si>
  <si>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</si>
  <si>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</si>
  <si>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</si>
  <si>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</si>
  <si>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</si>
  <si>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</si>
  <si>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</si>
  <si>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</si>
  <si>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</si>
  <si>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</si>
  <si>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</si>
  <si>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</si>
  <si>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</si>
  <si>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</si>
  <si>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</si>
  <si>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</si>
  <si>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</si>
  <si>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</si>
  <si>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</si>
  <si>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</si>
  <si>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</si>
  <si>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</si>
  <si>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</si>
  <si>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</si>
  <si>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</si>
  <si>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</si>
  <si>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</si>
  <si>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</si>
  <si>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</si>
  <si>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</si>
  <si>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</si>
  <si>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</si>
  <si>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</si>
  <si>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</si>
  <si>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</si>
  <si>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</si>
  <si>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</si>
  <si>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</si>
  <si>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</si>
  <si>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</si>
  <si>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</si>
  <si>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</si>
  <si>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</si>
  <si>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</si>
  <si>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</si>
  <si>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</si>
  <si>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</si>
  <si>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</si>
  <si>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</si>
  <si>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</si>
  <si>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</si>
  <si>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</si>
  <si>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</si>
  <si>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</si>
  <si>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</si>
  <si>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</si>
  <si>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</si>
  <si>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</si>
  <si>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</si>
  <si>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</si>
  <si>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</si>
  <si>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</si>
  <si>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</si>
  <si>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</si>
  <si>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</si>
  <si>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</si>
  <si>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</si>
  <si>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</si>
  <si>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</si>
  <si>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</si>
  <si>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</si>
  <si>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</si>
  <si>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</si>
  <si>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</si>
  <si>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</si>
  <si>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</si>
  <si>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</si>
  <si>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</si>
  <si>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</si>
  <si>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</si>
  <si>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</si>
  <si>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</si>
  <si>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</si>
  <si>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</si>
  <si>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</si>
  <si>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</si>
  <si>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</si>
  <si>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</si>
  <si>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</si>
  <si>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</si>
  <si>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</si>
  <si>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</si>
  <si>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</si>
  <si>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</si>
  <si>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</si>
  <si>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</si>
  <si>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</si>
  <si>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</si>
  <si>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</si>
  <si>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</si>
  <si>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</si>
  <si>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</si>
  <si>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</si>
  <si>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</si>
  <si>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</si>
  <si>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</si>
  <si>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</si>
  <si>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</si>
  <si>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</si>
  <si>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</si>
  <si>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</si>
  <si>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</si>
  <si>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</si>
  <si>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</si>
  <si>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</si>
  <si>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</si>
  <si>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</si>
  <si>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</si>
  <si>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</si>
  <si>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</si>
  <si>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</si>
  <si>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</si>
  <si>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</si>
  <si>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</si>
  <si>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</si>
  <si>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</si>
  <si>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</si>
  <si>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</si>
  <si>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</si>
  <si>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</si>
  <si>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</si>
  <si>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</si>
  <si>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</si>
  <si>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</si>
  <si>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</si>
  <si>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</si>
  <si>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</si>
  <si>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</si>
  <si>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</si>
  <si>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</si>
  <si>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</si>
  <si>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</si>
  <si>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</si>
  <si>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</si>
  <si>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</si>
  <si>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</si>
  <si>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</si>
  <si>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</si>
  <si>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</si>
  <si>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</si>
  <si>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</si>
  <si>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</si>
  <si>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</si>
  <si>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</si>
  <si>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</si>
  <si>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</si>
  <si>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</si>
  <si>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</si>
  <si>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</si>
  <si>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</si>
  <si>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</si>
  <si>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</si>
  <si>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</si>
  <si>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</si>
  <si>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</si>
  <si>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</si>
  <si>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</si>
  <si>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</si>
  <si>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</si>
  <si>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</si>
  <si>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</si>
  <si>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</si>
  <si>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</si>
  <si>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</si>
  <si>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</si>
  <si>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</si>
  <si>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</si>
  <si>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</si>
  <si>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</si>
  <si>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</si>
  <si>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</si>
  <si>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</si>
  <si>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</si>
  <si>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</si>
  <si>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</si>
  <si>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</si>
  <si>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</si>
  <si>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</si>
  <si>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</si>
  <si>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</si>
  <si>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</si>
  <si>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</si>
  <si>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</si>
  <si>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</si>
  <si>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</si>
  <si>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</si>
  <si>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</si>
  <si>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</si>
  <si>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</si>
  <si>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</si>
  <si>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</si>
  <si>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</si>
  <si>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</si>
  <si>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</si>
  <si>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</si>
  <si>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</si>
  <si>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</si>
  <si>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</si>
  <si>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</si>
  <si>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</si>
  <si>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</si>
  <si>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</si>
  <si>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</si>
  <si>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</si>
  <si>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</si>
  <si>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</si>
  <si>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</si>
  <si>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</si>
  <si>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</si>
  <si>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</si>
  <si>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</si>
  <si>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</si>
  <si>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</si>
  <si>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</si>
  <si>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</si>
  <si>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</si>
  <si>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</si>
  <si>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</si>
  <si>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</si>
  <si>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</si>
  <si>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</si>
  <si>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</si>
  <si>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</si>
  <si>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</si>
  <si>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</si>
  <si>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</si>
  <si>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</si>
  <si>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</si>
  <si>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</si>
  <si>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</si>
  <si>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</si>
  <si>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</si>
  <si>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</si>
  <si>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</si>
  <si>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</si>
  <si>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</si>
  <si>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</si>
  <si>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</si>
  <si>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</si>
  <si>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</si>
  <si>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</si>
  <si>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</si>
  <si>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</si>
  <si>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</si>
  <si>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</si>
  <si>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</si>
  <si>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</si>
  <si>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</si>
  <si>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</si>
  <si>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</si>
  <si>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</si>
  <si>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</si>
  <si>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</si>
  <si>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</si>
  <si>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</si>
  <si>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</si>
  <si>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</si>
  <si>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</si>
  <si>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</si>
  <si>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</si>
  <si>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</si>
  <si>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</si>
  <si>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</si>
  <si>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</si>
  <si>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</si>
  <si>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</si>
  <si>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</si>
  <si>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</si>
  <si>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</si>
  <si>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</si>
  <si>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</si>
  <si>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</si>
  <si>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</si>
  <si>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</si>
  <si>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</si>
  <si>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</si>
  <si>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</si>
  <si>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</si>
  <si>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</si>
  <si>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</si>
  <si>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</si>
  <si>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</si>
  <si>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</si>
  <si>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</si>
  <si>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</si>
  <si>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</si>
  <si>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</si>
  <si>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</si>
  <si>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</si>
  <si>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</si>
  <si>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</si>
  <si>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</si>
  <si>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</si>
  <si>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</si>
  <si>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</si>
  <si>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</si>
  <si>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</si>
  <si>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</si>
  <si>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</si>
  <si>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</si>
  <si>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</si>
  <si>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</si>
  <si>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</si>
  <si>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</si>
  <si>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</si>
  <si>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</si>
  <si>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</si>
  <si>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</si>
  <si>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</si>
  <si>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</si>
  <si>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</si>
  <si>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</si>
  <si>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</si>
  <si>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</si>
  <si>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</si>
  <si>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</si>
  <si>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</si>
  <si>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</si>
  <si>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</si>
  <si>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</si>
  <si>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</si>
  <si>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</si>
  <si>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</si>
  <si>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</si>
  <si>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</si>
  <si>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</si>
  <si>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</si>
  <si>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</si>
  <si>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</si>
  <si>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</si>
  <si>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</si>
  <si>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</si>
  <si>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</si>
  <si>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</si>
  <si>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</si>
  <si>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</si>
  <si>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</si>
  <si>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</si>
  <si>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</si>
  <si>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</si>
  <si>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</si>
  <si>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</si>
  <si>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</si>
  <si>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</si>
  <si>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</si>
  <si>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</si>
  <si>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</si>
  <si>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</si>
  <si>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</si>
  <si>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</si>
  <si>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</si>
  <si>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</si>
  <si>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</si>
  <si>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</si>
  <si>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</si>
  <si>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</si>
  <si>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</si>
  <si>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</si>
  <si>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</si>
  <si>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</si>
  <si>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</si>
  <si>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Less than 1000</t>
  </si>
  <si>
    <t>1000 to 4999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</si>
  <si>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</si>
  <si>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</si>
  <si>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</si>
  <si>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</si>
  <si>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</si>
  <si>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</si>
  <si>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</si>
  <si>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</si>
  <si>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</si>
  <si>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</si>
  <si>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</si>
  <si>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</si>
  <si>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</si>
  <si>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</si>
  <si>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State</t>
  </si>
  <si>
    <t>Backers_Count</t>
  </si>
  <si>
    <t>Successful Campaigns</t>
  </si>
  <si>
    <t>Mean</t>
  </si>
  <si>
    <t>Median</t>
  </si>
  <si>
    <t>Minimum</t>
  </si>
  <si>
    <t>Maximum</t>
  </si>
  <si>
    <t>Variance</t>
  </si>
  <si>
    <t>Standard Deviation</t>
  </si>
  <si>
    <t>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</si>
</sst>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136"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Chart.xlsx]Category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39-4980-BED5-CA4DF736C6F1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39-4980-BED5-CA4DF736C6F1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39-4980-BED5-CA4DF736C6F1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39-4980-BED5-CA4DF736C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6801775"/>
        <c:axId val="546802191"/>
      </c:barChart>
      <c:catAx>
        <c:axId val="54680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802191"/>
        <c:crosses val="autoZero"/>
        <c:auto val="1"/>
        <c:lblAlgn val="ctr"/>
        <c:lblOffset val="100"/>
        <c:noMultiLvlLbl val="0"/>
      </c:catAx>
      <c:valAx>
        <c:axId val="54680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80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Chart.xlsx]Sub-Category Pivot!PivotTable5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C8-468B-A340-641BCE2C41E5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C8-468B-A340-641BCE2C41E5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C8-468B-A340-641BCE2C41E5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C8-468B-A340-641BCE2C4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6759887"/>
        <c:axId val="446757807"/>
      </c:barChart>
      <c:catAx>
        <c:axId val="44675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757807"/>
        <c:crosses val="autoZero"/>
        <c:auto val="1"/>
        <c:lblAlgn val="ctr"/>
        <c:lblOffset val="100"/>
        <c:noMultiLvlLbl val="0"/>
      </c:catAx>
      <c:valAx>
        <c:axId val="44675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75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Chart.xlsx]Date Created Pivot!PivotTable7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A-4F98-92FB-271B05DA9E12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FA-4F98-92FB-271B05DA9E12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FA-4F98-92FB-271B05DA9E12}"/>
            </c:ext>
          </c:extLst>
        </c:ser>
        <c:ser>
          <c:idx val="3"/>
          <c:order val="3"/>
          <c:tx>
            <c:strRef>
              <c:f>'Date Created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FA-4F98-92FB-271B05DA9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194687"/>
        <c:axId val="512195103"/>
      </c:lineChart>
      <c:catAx>
        <c:axId val="51219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195103"/>
        <c:crosses val="autoZero"/>
        <c:auto val="1"/>
        <c:lblAlgn val="ctr"/>
        <c:lblOffset val="100"/>
        <c:noMultiLvlLbl val="0"/>
      </c:catAx>
      <c:valAx>
        <c:axId val="51219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19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4C-437E-B065-B8601BD0C3A7}"/>
            </c:ext>
          </c:extLst>
        </c:ser>
        <c:ser>
          <c:idx val="1"/>
          <c:order val="1"/>
          <c:tx>
            <c:strRef>
              <c:f>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4C-437E-B065-B8601BD0C3A7}"/>
            </c:ext>
          </c:extLst>
        </c:ser>
        <c:ser>
          <c:idx val="2"/>
          <c:order val="2"/>
          <c:tx>
            <c:strRef>
              <c:f>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4C-437E-B065-B8601BD0C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419999"/>
        <c:axId val="717424575"/>
      </c:lineChart>
      <c:catAx>
        <c:axId val="71741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24575"/>
        <c:crosses val="autoZero"/>
        <c:auto val="1"/>
        <c:lblAlgn val="ctr"/>
        <c:lblOffset val="100"/>
        <c:noMultiLvlLbl val="0"/>
      </c:catAx>
      <c:valAx>
        <c:axId val="71742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1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0</xdr:row>
      <xdr:rowOff>128586</xdr:rowOff>
    </xdr:from>
    <xdr:to>
      <xdr:col>16</xdr:col>
      <xdr:colOff>142875</xdr:colOff>
      <xdr:row>23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26F16-789F-4D38-B72A-288BF6E7D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3</xdr:row>
      <xdr:rowOff>109536</xdr:rowOff>
    </xdr:from>
    <xdr:to>
      <xdr:col>20</xdr:col>
      <xdr:colOff>71437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FDBB1-8264-4149-9DE4-9DAF8B64A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3</xdr:row>
      <xdr:rowOff>71437</xdr:rowOff>
    </xdr:from>
    <xdr:to>
      <xdr:col>14</xdr:col>
      <xdr:colOff>209550</xdr:colOff>
      <xdr:row>17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CD7452-C7BF-4FF0-B9BD-DA2557D08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276227</xdr:colOff>
      <xdr:row>14</xdr:row>
      <xdr:rowOff>100011</xdr:rowOff>
    </xdr:from>
    <xdr:to>
      <xdr:col>6</xdr:col>
      <xdr:colOff>561975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557D5-3960-4954-AA4F-AF28E608E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Owen" refreshedDate="44272.951743171296" createdVersion="6" refreshedVersion="6" minRefreshableVersion="3" recordCount="4114" xr:uid="{2A03DDA5-CCB7-438D-BA29-5FBCA3B62E7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Owen" refreshedDate="44272.976313888888" createdVersion="6" refreshedVersion="6" minRefreshableVersion="3" recordCount="4114" xr:uid="{8E4CE14A-9F78-4B52-ADD8-D640B78C4208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68105498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DE0D0-8836-4B3A-9E42-218D404E3C9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9A18D-2B97-4F89-AFC6-BE45D0ED9C9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E6599-33C7-4395-A25F-CA796F2507AC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80" zoomScaleNormal="80" workbookViewId="0">
      <selection activeCell="J13" sqref="J1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" customWidth="1"/>
    <col min="16" max="16" width="25" customWidth="1"/>
    <col min="17" max="17" width="14.28515625" customWidth="1"/>
    <col min="18" max="18" width="19.42578125" customWidth="1"/>
    <col min="19" max="19" width="24.7109375" customWidth="1"/>
    <col min="20" max="20" width="22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IF(L2,E2/L2,0)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IF(L3,E3/L3,0)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IF(L67,E67/L67,0)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IF(L131,E131/L131,0)</f>
        <v>0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IF(L195,E195/L195,0)</f>
        <v>0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IF(L259,E259/L259,0)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IF(L323,E323/L323,0)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IF(L387,E387/L387,0)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IF(L451,E451/L451,0)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IF(L515,E515/L515,0)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IF(L579,E579/L579,0)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IF(L643,E643/L643,0)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IF(L707,E707/L707,0)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IF(L771,E771/L771,0)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IF(L835,E835/L835,0)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IF(L899,E899/L899,0)</f>
        <v>0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IF(L963,E963/L963,0)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IF(L1027,E1027/L1027,0)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IF(L1091,E1091/L1091,0)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IF(L1155,E1155/L1155,0)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IF(L1219,E1219/L1219,0)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IF(L1283,E1283/L1283,0)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IF(L1347,E1347/L1347,0)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IF(L1411,E1411/L1411,0)</f>
        <v>0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IF(L1475,E1475/L1475,0)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IF(L1539,E1539/L1539,0)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IF(L1603,E1603/L1603,0)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IF(L1667,E1667/L1667,0)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IF(L1731,E1731/L1731,0)</f>
        <v>0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IF(L1795,E1795/L1795,0)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IF(L1859,E1859/L1859,0)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IF(L1923,E1923/L1923,0)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IF(L1987,E1987/L1987,0)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IF(L2051,E2051/L2051,0)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IF(L2115,E2115/L2115,0)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IF(L2179,E2179/L2179,0)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IF(L2243,E2243/L2243,0)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IF(L2307,E2307/L2307,0)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IF(L2371,E2371/L2371,0)</f>
        <v>0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IF(L2435,E2435/L2435,0)</f>
        <v>0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IF(L2499,E2499/L2499,0)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IF(L2563,E2563/L2563,0)</f>
        <v>0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IF(L2627,E2627/L2627,0)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IF(L2691,E2691/L2691,0)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IF(L2755,E2755/L2755,0)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IF(L2819,E2819/L2819,0)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IF(L2883,E2883/L2883,0)</f>
        <v>0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IF(L2947,E2947/L2947,0)</f>
        <v>0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IF(L3011,E3011/L3011,0)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IF(L3075,E3075/L3075,0)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IF(L3139,E3139/L3139,0)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IF(L3203,E3203/L3203,0)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IF(L3267,E3267/L3267,0)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IF(L3331,E3331/L3331,0)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IF(L3395,E3395/L3395,0)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IF(L3459,E3459/L3459,0)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IF(L3523,E3523/L3523,0)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IF(L3587,E3587/L3587,0)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IF(L3651,E3651/L3651,0)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IF(L3715,E3715/L3715,0)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IF(L3779,E3779/L3779,0)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IF(L3843,E3843/L3843,0)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IF(L3907,E3907/L3907,0)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IF(L3971,E3971/L3971,0)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IF(L4035,E4035/L4035,0)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IF(L4099,E4099/L4099,0)</f>
        <v>0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135" priority="3" operator="equal">
      <formula>"live"</formula>
    </cfRule>
    <cfRule type="cellIs" dxfId="134" priority="4" operator="equal">
      <formula>"failed"</formula>
    </cfRule>
    <cfRule type="cellIs" dxfId="133" priority="5" operator="equal">
      <formula>"canceled"</formula>
    </cfRule>
    <cfRule type="cellIs" dxfId="132" priority="6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92287-1CAE-427A-98C7-B16CAEEDEB9A}">
  <sheetPr codeName="Sheet2"/>
  <dimension ref="A1:F14"/>
  <sheetViews>
    <sheetView workbookViewId="0">
      <selection activeCell="R18" sqref="R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BC60C-78FB-432A-9C4F-8B798DA97E88}">
  <sheetPr codeName="Sheet3"/>
  <dimension ref="A1:F47"/>
  <sheetViews>
    <sheetView topLeftCell="A16" zoomScale="80" zoomScaleNormal="80" workbookViewId="0">
      <selection activeCell="W22" sqref="W22"/>
    </sheetView>
  </sheetViews>
  <sheetFormatPr defaultRowHeight="15" x14ac:dyDescent="0.25"/>
  <cols>
    <col min="1" max="1" width="19.140625" bestFit="1" customWidth="1"/>
    <col min="2" max="2" width="16.7109375" bestFit="1" customWidth="1"/>
    <col min="3" max="3" width="6.28515625" bestFit="1" customWidth="1"/>
    <col min="4" max="4" width="8.85546875" bestFit="1" customWidth="1"/>
    <col min="5" max="5" width="4.42578125" bestFit="1" customWidth="1"/>
    <col min="6" max="6" width="11.57031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1ED59-094D-4AC2-B5CD-AAD7DD775055}">
  <sheetPr codeName="Sheet4"/>
  <dimension ref="A1:F18"/>
  <sheetViews>
    <sheetView workbookViewId="0">
      <selection activeCell="M24" sqref="M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8379</v>
      </c>
      <c r="B2" t="s">
        <v>8364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1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5">
      <c r="A7" s="11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11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5">
      <c r="A9" s="11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5">
      <c r="A10" s="11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5">
      <c r="A11" s="11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5">
      <c r="A12" s="11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5">
      <c r="A13" s="11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5">
      <c r="A14" s="11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5">
      <c r="A15" s="11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5">
      <c r="A16" s="11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5">
      <c r="A17" s="11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5">
      <c r="A18" s="11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BEA4D-1BCB-4057-AD0C-BC0BA9F8C55D}">
  <sheetPr codeName="Sheet5"/>
  <dimension ref="A1:H13"/>
  <sheetViews>
    <sheetView workbookViewId="0">
      <selection activeCell="H23" sqref="H23"/>
    </sheetView>
  </sheetViews>
  <sheetFormatPr defaultRowHeight="15" x14ac:dyDescent="0.25"/>
  <cols>
    <col min="1" max="1" width="28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8384</v>
      </c>
      <c r="B2">
        <f>COUNTIFS(Kickstarter!$F:$F,"=successful",Kickstarter!$D:$D,"&lt;1000")</f>
        <v>322</v>
      </c>
      <c r="C2">
        <f>COUNTIFS(Kickstarter!$F:$F,"failed",Kickstarter!$D:$D, "&lt;1000")</f>
        <v>113</v>
      </c>
      <c r="D2">
        <f>COUNTIFS(Kickstarter!$F:$F,"canceled",Kickstarter!$D:$D,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8385</v>
      </c>
      <c r="B3">
        <f>COUNTIFS(Kickstarter!$F:$F, "=successful", Kickstarter!$D:$D, "&gt;=1000",Kickstarter!$D:$D,"&lt;=4999")</f>
        <v>932</v>
      </c>
      <c r="C3">
        <f>COUNTIFS(Kickstarter!$F:$F, "failed", Kickstarter!$D:$D, "&gt;=1000",Kickstarter!$D:$D,"&lt;=4999")</f>
        <v>420</v>
      </c>
      <c r="D3">
        <f>COUNTIFS(Kickstarter!$F:$F, "canceled", Kickstarter!$D:$D, "&gt;=1000",Kickstarter!$D:$D,"&lt;=4999")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8390</v>
      </c>
      <c r="B4">
        <f>COUNTIFS(Kickstarter!$F:$F, "=successful", Kickstarter!$D:$D, "&gt;=5000",Kickstarter!$D:$D,"&lt;=9999")</f>
        <v>381</v>
      </c>
      <c r="C4">
        <f>COUNTIFS(Kickstarter!$F:$F, "failed", Kickstarter!$D:$D, "&gt;=5000",Kickstarter!$D:$D,"&lt;=9999")</f>
        <v>283</v>
      </c>
      <c r="D4">
        <f>COUNTIFS(Kickstarter!$F:$F, "canceled", Kickstarter!$D:$D, "&gt;=5000",Kickstarter!$D:$D,"&lt;=9999")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COUNTIFS(Kickstarter!$F:$F, "=successful", Kickstarter!$D:$D, "&gt;=10000",Kickstarter!$D:$D,"&lt;=14999")</f>
        <v>168</v>
      </c>
      <c r="C5">
        <f>COUNTIFS(Kickstarter!$F:$F, "failed", Kickstarter!$D:$D, "&gt;=10000",Kickstarter!$D:$D,"&lt;=14999")</f>
        <v>144</v>
      </c>
      <c r="D5">
        <f>COUNTIFS(Kickstarter!$F:$F, "canceled", Kickstarter!$D:$D, "&gt;=10000",Kickstarter!$D:$D,"&lt;=14999")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COUNTIFS(Kickstarter!$F:$F, "=successful", Kickstarter!$D:$D, "&gt;=15000",Kickstarter!$D:$D,"&lt;=19999")</f>
        <v>94</v>
      </c>
      <c r="C6">
        <f>COUNTIFS(Kickstarter!$F:$F, "failed", Kickstarter!$D:$D, "&gt;=15000",Kickstarter!$D:$D,"&lt;=19999")</f>
        <v>90</v>
      </c>
      <c r="D6">
        <f>COUNTIFS(Kickstarter!$F:$F, "canceled", Kickstarter!$D:$D, "&gt;=15000",Kickstarter!$D:$D,"&lt;=19999")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COUNTIFS(Kickstarter!$F:$F, "=successful", Kickstarter!$D:$D, "&gt;=20000",Kickstarter!$D:$D,"&lt;=24999")</f>
        <v>62</v>
      </c>
      <c r="C7">
        <f>COUNTIFS(Kickstarter!$F:$F, "failed", Kickstarter!$D:$D, "&gt;=20000",Kickstarter!$D:$D,"&lt;=24999")</f>
        <v>72</v>
      </c>
      <c r="D7">
        <f>COUNTIFS(Kickstarter!$F:$F, "canceled", Kickstarter!$D:$D, "&gt;=20000",Kickstarter!$D:$D,"&lt;=24999")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COUNTIFS(Kickstarter!$F:$F, "=successful", Kickstarter!$D:$D, "&gt;=25000",Kickstarter!$D:$D,"&lt;=29999")</f>
        <v>55</v>
      </c>
      <c r="C8">
        <f>COUNTIFS(Kickstarter!$F:$F, "failed", Kickstarter!$D:$D, "&gt;=25000",Kickstarter!$D:$D,"&lt;=29999")</f>
        <v>64</v>
      </c>
      <c r="D8">
        <f>COUNTIFS(Kickstarter!$F:$F, "canceled", Kickstarter!$D:$D, "&gt;=25000",Kickstarter!$D:$D,"&lt;=29999")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COUNTIFS(Kickstarter!$F:$F, "=successful", Kickstarter!$D:$D, "&gt;=30000",Kickstarter!$D:$D,"&lt;=34999")</f>
        <v>32</v>
      </c>
      <c r="C9">
        <f>COUNTIFS(Kickstarter!$F:$F, "failed", Kickstarter!$D:$D, "&gt;=30000",Kickstarter!$D:$D,"&lt;=34999")</f>
        <v>37</v>
      </c>
      <c r="D9">
        <f>COUNTIFS(Kickstarter!$F:$F, "canceled", Kickstarter!$D:$D, "&gt;=30000",Kickstarter!$D:$D,"&lt;=34999")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COUNTIFS(Kickstarter!$F:$F, "=successful", Kickstarter!$D:$D, "&gt;=35000",Kickstarter!$D:$D,"&lt;=39999")</f>
        <v>26</v>
      </c>
      <c r="C10">
        <f>COUNTIFS(Kickstarter!$F:$F, "failed", Kickstarter!$D:$D, "&gt;=35000",Kickstarter!$D:$D,"&lt;=39999")</f>
        <v>22</v>
      </c>
      <c r="D10">
        <f>COUNTIFS(Kickstarter!$F:$F, "canceled", Kickstarter!$D:$D, "&gt;=35000",Kickstarter!$D:$D,"&lt;=39999")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COUNTIFS(Kickstarter!$F:$F, "=successful", Kickstarter!$D:$D, "&gt;=40000",Kickstarter!$D:$D,"&lt;=44999")</f>
        <v>21</v>
      </c>
      <c r="C11">
        <f>COUNTIFS(Kickstarter!$F:$F, "failed", Kickstarter!$D:$D, "&gt;=40000",Kickstarter!$D:$D,"&lt;=44999")</f>
        <v>16</v>
      </c>
      <c r="D11">
        <f>COUNTIFS(Kickstarter!$F:$F, "canceled", Kickstarter!$D:$D, "&gt;=40000",Kickstarter!$D:$D,"&lt;=44999")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COUNTIFS(Kickstarter!$F:$F, "=successful", Kickstarter!$D:$D, "&gt;=45000",Kickstarter!$D:$D,"&lt;=49999")</f>
        <v>6</v>
      </c>
      <c r="C12">
        <f>COUNTIFS(Kickstarter!$F:$F, "failed", Kickstarter!$D:$D, "&gt;=45000",Kickstarter!$D:$D,"&lt;=49999")</f>
        <v>11</v>
      </c>
      <c r="D12">
        <f>COUNTIFS(Kickstarter!$F:$F, "canceled", Kickstarter!$D:$D, "&gt;=45000",Kickstarter!$D:$D,"&lt;=49999")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COUNTIFS(Kickstarter!$F:$F, "=successful", Kickstarter!$D:$D, "&gt;=50000")</f>
        <v>86</v>
      </c>
      <c r="C13">
        <f>COUNTIFS(Kickstarter!$F:$F, "failed", Kickstarter!$D:$D, "&gt;=50000")</f>
        <v>258</v>
      </c>
      <c r="D13">
        <f>COUNTIFS(Kickstarter!$F:$F, "canceled", Kickstarter!$D:$D,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7EE31-F57E-440C-81BD-C22A0790D4DC}">
  <sheetPr codeName="Sheet6"/>
  <dimension ref="A1:I2186"/>
  <sheetViews>
    <sheetView tabSelected="1" zoomScale="80" zoomScaleNormal="80" workbookViewId="0">
      <selection activeCell="M18" sqref="M18"/>
    </sheetView>
  </sheetViews>
  <sheetFormatPr defaultRowHeight="15" x14ac:dyDescent="0.25"/>
  <cols>
    <col min="1" max="1" width="12.28515625" bestFit="1" customWidth="1"/>
    <col min="2" max="2" width="20.140625" bestFit="1" customWidth="1"/>
    <col min="4" max="4" width="6.85546875" bestFit="1" customWidth="1"/>
    <col min="5" max="5" width="17.5703125" bestFit="1" customWidth="1"/>
    <col min="8" max="8" width="30.140625" bestFit="1" customWidth="1"/>
    <col min="9" max="9" width="18.28515625" customWidth="1"/>
  </cols>
  <sheetData>
    <row r="1" spans="1:9" x14ac:dyDescent="0.25">
      <c r="A1" s="1" t="s">
        <v>8218</v>
      </c>
      <c r="B1" s="1" t="s">
        <v>8262</v>
      </c>
      <c r="D1" t="s">
        <v>8400</v>
      </c>
      <c r="E1" t="s">
        <v>8401</v>
      </c>
      <c r="H1" s="12" t="s">
        <v>8402</v>
      </c>
    </row>
    <row r="2" spans="1:9" x14ac:dyDescent="0.25">
      <c r="A2" t="s">
        <v>8219</v>
      </c>
      <c r="B2">
        <v>182</v>
      </c>
      <c r="D2" t="s">
        <v>8221</v>
      </c>
      <c r="E2">
        <v>0</v>
      </c>
      <c r="H2" t="s">
        <v>8403</v>
      </c>
      <c r="I2" s="13">
        <f>AVERAGE($B:$B)</f>
        <v>194.42517162471395</v>
      </c>
    </row>
    <row r="3" spans="1:9" x14ac:dyDescent="0.25">
      <c r="A3" t="s">
        <v>8219</v>
      </c>
      <c r="B3">
        <v>79</v>
      </c>
      <c r="D3" t="s">
        <v>8221</v>
      </c>
      <c r="E3">
        <v>1</v>
      </c>
      <c r="H3" t="s">
        <v>8404</v>
      </c>
      <c r="I3">
        <f>MEDIAN($B:$B)</f>
        <v>62</v>
      </c>
    </row>
    <row r="4" spans="1:9" x14ac:dyDescent="0.25">
      <c r="A4" t="s">
        <v>8219</v>
      </c>
      <c r="B4">
        <v>35</v>
      </c>
      <c r="D4" t="s">
        <v>8221</v>
      </c>
      <c r="E4">
        <v>10</v>
      </c>
      <c r="H4" t="s">
        <v>8405</v>
      </c>
      <c r="I4">
        <f>MIN($B:$B)</f>
        <v>1</v>
      </c>
    </row>
    <row r="5" spans="1:9" x14ac:dyDescent="0.25">
      <c r="A5" t="s">
        <v>8219</v>
      </c>
      <c r="B5">
        <v>150</v>
      </c>
      <c r="D5" t="s">
        <v>8221</v>
      </c>
      <c r="E5">
        <v>0</v>
      </c>
      <c r="H5" t="s">
        <v>8406</v>
      </c>
      <c r="I5">
        <f>MAX($B:$B)</f>
        <v>26457</v>
      </c>
    </row>
    <row r="6" spans="1:9" x14ac:dyDescent="0.25">
      <c r="A6" t="s">
        <v>8219</v>
      </c>
      <c r="B6">
        <v>284</v>
      </c>
      <c r="D6" t="s">
        <v>8221</v>
      </c>
      <c r="E6">
        <v>7</v>
      </c>
      <c r="H6" t="s">
        <v>8407</v>
      </c>
      <c r="I6" s="13">
        <f>_xlfn.VAR.P($B:$B)</f>
        <v>712840.9867348104</v>
      </c>
    </row>
    <row r="7" spans="1:9" x14ac:dyDescent="0.25">
      <c r="A7" t="s">
        <v>8219</v>
      </c>
      <c r="B7">
        <v>47</v>
      </c>
      <c r="D7" t="s">
        <v>8221</v>
      </c>
      <c r="E7">
        <v>0</v>
      </c>
      <c r="H7" t="s">
        <v>8408</v>
      </c>
      <c r="I7" s="13">
        <f>_xlfn.STDEV.P($B:$B)</f>
        <v>844.29910975602149</v>
      </c>
    </row>
    <row r="8" spans="1:9" x14ac:dyDescent="0.25">
      <c r="A8" t="s">
        <v>8219</v>
      </c>
      <c r="B8">
        <v>58</v>
      </c>
      <c r="D8" t="s">
        <v>8221</v>
      </c>
      <c r="E8">
        <v>1</v>
      </c>
    </row>
    <row r="9" spans="1:9" x14ac:dyDescent="0.25">
      <c r="A9" t="s">
        <v>8219</v>
      </c>
      <c r="B9">
        <v>57</v>
      </c>
      <c r="D9" t="s">
        <v>8221</v>
      </c>
      <c r="E9">
        <v>2</v>
      </c>
    </row>
    <row r="10" spans="1:9" x14ac:dyDescent="0.25">
      <c r="A10" t="s">
        <v>8219</v>
      </c>
      <c r="B10">
        <v>12</v>
      </c>
      <c r="D10" t="s">
        <v>8221</v>
      </c>
      <c r="E10">
        <v>3</v>
      </c>
      <c r="H10" s="12" t="s">
        <v>8409</v>
      </c>
    </row>
    <row r="11" spans="1:9" x14ac:dyDescent="0.25">
      <c r="A11" t="s">
        <v>8219</v>
      </c>
      <c r="B11">
        <v>20</v>
      </c>
      <c r="D11" t="s">
        <v>8221</v>
      </c>
      <c r="E11">
        <v>10</v>
      </c>
      <c r="H11" t="s">
        <v>8403</v>
      </c>
      <c r="I11" s="13">
        <f>AVERAGE($E:$E)</f>
        <v>17.709803921568628</v>
      </c>
    </row>
    <row r="12" spans="1:9" x14ac:dyDescent="0.25">
      <c r="A12" t="s">
        <v>8219</v>
      </c>
      <c r="B12">
        <v>19</v>
      </c>
      <c r="D12" t="s">
        <v>8221</v>
      </c>
      <c r="E12">
        <v>10</v>
      </c>
      <c r="H12" t="s">
        <v>8404</v>
      </c>
      <c r="I12">
        <f>MEDIAN($E:$E)</f>
        <v>4</v>
      </c>
    </row>
    <row r="13" spans="1:9" x14ac:dyDescent="0.25">
      <c r="A13" t="s">
        <v>8219</v>
      </c>
      <c r="B13">
        <v>75</v>
      </c>
      <c r="D13" t="s">
        <v>8221</v>
      </c>
      <c r="E13">
        <v>1</v>
      </c>
      <c r="H13" t="s">
        <v>8405</v>
      </c>
      <c r="I13">
        <f>MIN($E:$E)</f>
        <v>0</v>
      </c>
    </row>
    <row r="14" spans="1:9" x14ac:dyDescent="0.25">
      <c r="A14" t="s">
        <v>8219</v>
      </c>
      <c r="B14">
        <v>827</v>
      </c>
      <c r="D14" t="s">
        <v>8221</v>
      </c>
      <c r="E14">
        <v>0</v>
      </c>
      <c r="H14" t="s">
        <v>8406</v>
      </c>
      <c r="I14">
        <f>MAX($E:$E)</f>
        <v>1293</v>
      </c>
    </row>
    <row r="15" spans="1:9" x14ac:dyDescent="0.25">
      <c r="A15" t="s">
        <v>8219</v>
      </c>
      <c r="B15">
        <v>51</v>
      </c>
      <c r="D15" t="s">
        <v>8221</v>
      </c>
      <c r="E15">
        <v>0</v>
      </c>
      <c r="H15" t="s">
        <v>8407</v>
      </c>
      <c r="I15" s="13">
        <f>_xlfn.VAR.P($E:$E)</f>
        <v>3773.2216685890044</v>
      </c>
    </row>
    <row r="16" spans="1:9" x14ac:dyDescent="0.25">
      <c r="A16" t="s">
        <v>8219</v>
      </c>
      <c r="B16">
        <v>41</v>
      </c>
      <c r="D16" t="s">
        <v>8221</v>
      </c>
      <c r="E16">
        <v>0</v>
      </c>
      <c r="H16" t="s">
        <v>8408</v>
      </c>
      <c r="I16" s="13">
        <f>_xlfn.STDEV.P($E:$E)</f>
        <v>61.426555076684906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8576">
    <cfRule type="cellIs" dxfId="131" priority="129" operator="equal">
      <formula>"live"</formula>
    </cfRule>
    <cfRule type="cellIs" dxfId="130" priority="130" operator="equal">
      <formula>"failed"</formula>
    </cfRule>
    <cfRule type="cellIs" dxfId="129" priority="131" operator="equal">
      <formula>"canceled"</formula>
    </cfRule>
    <cfRule type="cellIs" dxfId="128" priority="132" operator="equal">
      <formula>"successful"</formula>
    </cfRule>
  </conditionalFormatting>
  <conditionalFormatting sqref="D2:D81">
    <cfRule type="cellIs" dxfId="127" priority="125" operator="equal">
      <formula>"live"</formula>
    </cfRule>
    <cfRule type="cellIs" dxfId="126" priority="126" operator="equal">
      <formula>"failed"</formula>
    </cfRule>
    <cfRule type="cellIs" dxfId="125" priority="127" operator="equal">
      <formula>"canceled"</formula>
    </cfRule>
    <cfRule type="cellIs" dxfId="124" priority="128" operator="equal">
      <formula>"successful"</formula>
    </cfRule>
  </conditionalFormatting>
  <conditionalFormatting sqref="D82:D181">
    <cfRule type="cellIs" dxfId="123" priority="121" operator="equal">
      <formula>"live"</formula>
    </cfRule>
    <cfRule type="cellIs" dxfId="122" priority="122" operator="equal">
      <formula>"failed"</formula>
    </cfRule>
    <cfRule type="cellIs" dxfId="121" priority="123" operator="equal">
      <formula>"canceled"</formula>
    </cfRule>
    <cfRule type="cellIs" dxfId="120" priority="124" operator="equal">
      <formula>"successful"</formula>
    </cfRule>
  </conditionalFormatting>
  <conditionalFormatting sqref="D182:D241">
    <cfRule type="cellIs" dxfId="119" priority="117" operator="equal">
      <formula>"live"</formula>
    </cfRule>
    <cfRule type="cellIs" dxfId="118" priority="118" operator="equal">
      <formula>"failed"</formula>
    </cfRule>
    <cfRule type="cellIs" dxfId="117" priority="119" operator="equal">
      <formula>"canceled"</formula>
    </cfRule>
    <cfRule type="cellIs" dxfId="116" priority="120" operator="equal">
      <formula>"successful"</formula>
    </cfRule>
  </conditionalFormatting>
  <conditionalFormatting sqref="D242:D301">
    <cfRule type="cellIs" dxfId="115" priority="113" operator="equal">
      <formula>"live"</formula>
    </cfRule>
    <cfRule type="cellIs" dxfId="114" priority="114" operator="equal">
      <formula>"failed"</formula>
    </cfRule>
    <cfRule type="cellIs" dxfId="113" priority="115" operator="equal">
      <formula>"canceled"</formula>
    </cfRule>
    <cfRule type="cellIs" dxfId="112" priority="116" operator="equal">
      <formula>"successful"</formula>
    </cfRule>
  </conditionalFormatting>
  <conditionalFormatting sqref="D302:D321">
    <cfRule type="cellIs" dxfId="111" priority="109" operator="equal">
      <formula>"live"</formula>
    </cfRule>
    <cfRule type="cellIs" dxfId="110" priority="110" operator="equal">
      <formula>"failed"</formula>
    </cfRule>
    <cfRule type="cellIs" dxfId="109" priority="111" operator="equal">
      <formula>"canceled"</formula>
    </cfRule>
    <cfRule type="cellIs" dxfId="108" priority="112" operator="equal">
      <formula>"successful"</formula>
    </cfRule>
  </conditionalFormatting>
  <conditionalFormatting sqref="D322:D461">
    <cfRule type="cellIs" dxfId="107" priority="105" operator="equal">
      <formula>"live"</formula>
    </cfRule>
    <cfRule type="cellIs" dxfId="106" priority="106" operator="equal">
      <formula>"failed"</formula>
    </cfRule>
    <cfRule type="cellIs" dxfId="105" priority="107" operator="equal">
      <formula>"canceled"</formula>
    </cfRule>
    <cfRule type="cellIs" dxfId="104" priority="108" operator="equal">
      <formula>"successful"</formula>
    </cfRule>
  </conditionalFormatting>
  <conditionalFormatting sqref="D462:D581">
    <cfRule type="cellIs" dxfId="103" priority="101" operator="equal">
      <formula>"live"</formula>
    </cfRule>
    <cfRule type="cellIs" dxfId="102" priority="102" operator="equal">
      <formula>"failed"</formula>
    </cfRule>
    <cfRule type="cellIs" dxfId="101" priority="103" operator="equal">
      <formula>"canceled"</formula>
    </cfRule>
    <cfRule type="cellIs" dxfId="100" priority="104" operator="equal">
      <formula>"successful"</formula>
    </cfRule>
  </conditionalFormatting>
  <conditionalFormatting sqref="D582:D628">
    <cfRule type="cellIs" dxfId="99" priority="97" operator="equal">
      <formula>"live"</formula>
    </cfRule>
    <cfRule type="cellIs" dxfId="98" priority="98" operator="equal">
      <formula>"failed"</formula>
    </cfRule>
    <cfRule type="cellIs" dxfId="97" priority="99" operator="equal">
      <formula>"canceled"</formula>
    </cfRule>
    <cfRule type="cellIs" dxfId="96" priority="100" operator="equal">
      <formula>"successful"</formula>
    </cfRule>
  </conditionalFormatting>
  <conditionalFormatting sqref="D629:D648">
    <cfRule type="cellIs" dxfId="95" priority="93" operator="equal">
      <formula>"live"</formula>
    </cfRule>
    <cfRule type="cellIs" dxfId="94" priority="94" operator="equal">
      <formula>"failed"</formula>
    </cfRule>
    <cfRule type="cellIs" dxfId="93" priority="95" operator="equal">
      <formula>"canceled"</formula>
    </cfRule>
    <cfRule type="cellIs" dxfId="92" priority="96" operator="equal">
      <formula>"successful"</formula>
    </cfRule>
  </conditionalFormatting>
  <conditionalFormatting sqref="D649:D668">
    <cfRule type="cellIs" dxfId="91" priority="89" operator="equal">
      <formula>"live"</formula>
    </cfRule>
    <cfRule type="cellIs" dxfId="90" priority="90" operator="equal">
      <formula>"failed"</formula>
    </cfRule>
    <cfRule type="cellIs" dxfId="89" priority="91" operator="equal">
      <formula>"canceled"</formula>
    </cfRule>
    <cfRule type="cellIs" dxfId="88" priority="92" operator="equal">
      <formula>"successful"</formula>
    </cfRule>
  </conditionalFormatting>
  <conditionalFormatting sqref="D669:D688">
    <cfRule type="cellIs" dxfId="87" priority="85" operator="equal">
      <formula>"live"</formula>
    </cfRule>
    <cfRule type="cellIs" dxfId="86" priority="86" operator="equal">
      <formula>"failed"</formula>
    </cfRule>
    <cfRule type="cellIs" dxfId="85" priority="87" operator="equal">
      <formula>"canceled"</formula>
    </cfRule>
    <cfRule type="cellIs" dxfId="84" priority="88" operator="equal">
      <formula>"successful"</formula>
    </cfRule>
  </conditionalFormatting>
  <conditionalFormatting sqref="D689:D728">
    <cfRule type="cellIs" dxfId="83" priority="81" operator="equal">
      <formula>"live"</formula>
    </cfRule>
    <cfRule type="cellIs" dxfId="82" priority="82" operator="equal">
      <formula>"failed"</formula>
    </cfRule>
    <cfRule type="cellIs" dxfId="81" priority="83" operator="equal">
      <formula>"canceled"</formula>
    </cfRule>
    <cfRule type="cellIs" dxfId="80" priority="84" operator="equal">
      <formula>"successful"</formula>
    </cfRule>
  </conditionalFormatting>
  <conditionalFormatting sqref="D729:D785">
    <cfRule type="cellIs" dxfId="79" priority="77" operator="equal">
      <formula>"live"</formula>
    </cfRule>
    <cfRule type="cellIs" dxfId="78" priority="78" operator="equal">
      <formula>"failed"</formula>
    </cfRule>
    <cfRule type="cellIs" dxfId="77" priority="79" operator="equal">
      <formula>"canceled"</formula>
    </cfRule>
    <cfRule type="cellIs" dxfId="76" priority="80" operator="equal">
      <formula>"successful"</formula>
    </cfRule>
  </conditionalFormatting>
  <conditionalFormatting sqref="D786:D805">
    <cfRule type="cellIs" dxfId="75" priority="73" operator="equal">
      <formula>"live"</formula>
    </cfRule>
    <cfRule type="cellIs" dxfId="74" priority="74" operator="equal">
      <formula>"failed"</formula>
    </cfRule>
    <cfRule type="cellIs" dxfId="73" priority="75" operator="equal">
      <formula>"canceled"</formula>
    </cfRule>
    <cfRule type="cellIs" dxfId="72" priority="76" operator="equal">
      <formula>"successful"</formula>
    </cfRule>
  </conditionalFormatting>
  <conditionalFormatting sqref="D806:D825">
    <cfRule type="cellIs" dxfId="71" priority="69" operator="equal">
      <formula>"live"</formula>
    </cfRule>
    <cfRule type="cellIs" dxfId="70" priority="70" operator="equal">
      <formula>"failed"</formula>
    </cfRule>
    <cfRule type="cellIs" dxfId="69" priority="71" operator="equal">
      <formula>"canceled"</formula>
    </cfRule>
    <cfRule type="cellIs" dxfId="68" priority="72" operator="equal">
      <formula>"successful"</formula>
    </cfRule>
  </conditionalFormatting>
  <conditionalFormatting sqref="D826:D845">
    <cfRule type="cellIs" dxfId="67" priority="65" operator="equal">
      <formula>"live"</formula>
    </cfRule>
    <cfRule type="cellIs" dxfId="66" priority="66" operator="equal">
      <formula>"failed"</formula>
    </cfRule>
    <cfRule type="cellIs" dxfId="65" priority="67" operator="equal">
      <formula>"canceled"</formula>
    </cfRule>
    <cfRule type="cellIs" dxfId="64" priority="68" operator="equal">
      <formula>"successful"</formula>
    </cfRule>
  </conditionalFormatting>
  <conditionalFormatting sqref="D846:D885">
    <cfRule type="cellIs" dxfId="63" priority="61" operator="equal">
      <formula>"live"</formula>
    </cfRule>
    <cfRule type="cellIs" dxfId="62" priority="62" operator="equal">
      <formula>"failed"</formula>
    </cfRule>
    <cfRule type="cellIs" dxfId="61" priority="63" operator="equal">
      <formula>"canceled"</formula>
    </cfRule>
    <cfRule type="cellIs" dxfId="60" priority="64" operator="equal">
      <formula>"successful"</formula>
    </cfRule>
  </conditionalFormatting>
  <conditionalFormatting sqref="D886:D925">
    <cfRule type="cellIs" dxfId="59" priority="57" operator="equal">
      <formula>"live"</formula>
    </cfRule>
    <cfRule type="cellIs" dxfId="58" priority="58" operator="equal">
      <formula>"failed"</formula>
    </cfRule>
    <cfRule type="cellIs" dxfId="57" priority="59" operator="equal">
      <formula>"canceled"</formula>
    </cfRule>
    <cfRule type="cellIs" dxfId="56" priority="60" operator="equal">
      <formula>"successful"</formula>
    </cfRule>
  </conditionalFormatting>
  <conditionalFormatting sqref="D926:D945">
    <cfRule type="cellIs" dxfId="55" priority="53" operator="equal">
      <formula>"live"</formula>
    </cfRule>
    <cfRule type="cellIs" dxfId="54" priority="54" operator="equal">
      <formula>"failed"</formula>
    </cfRule>
    <cfRule type="cellIs" dxfId="53" priority="55" operator="equal">
      <formula>"canceled"</formula>
    </cfRule>
    <cfRule type="cellIs" dxfId="52" priority="56" operator="equal">
      <formula>"successful"</formula>
    </cfRule>
  </conditionalFormatting>
  <conditionalFormatting sqref="D946:D965">
    <cfRule type="cellIs" dxfId="51" priority="49" operator="equal">
      <formula>"live"</formula>
    </cfRule>
    <cfRule type="cellIs" dxfId="50" priority="50" operator="equal">
      <formula>"failed"</formula>
    </cfRule>
    <cfRule type="cellIs" dxfId="49" priority="51" operator="equal">
      <formula>"canceled"</formula>
    </cfRule>
    <cfRule type="cellIs" dxfId="48" priority="52" operator="equal">
      <formula>"successful"</formula>
    </cfRule>
  </conditionalFormatting>
  <conditionalFormatting sqref="D966:D967">
    <cfRule type="cellIs" dxfId="47" priority="45" operator="equal">
      <formula>"live"</formula>
    </cfRule>
    <cfRule type="cellIs" dxfId="46" priority="46" operator="equal">
      <formula>"failed"</formula>
    </cfRule>
    <cfRule type="cellIs" dxfId="45" priority="47" operator="equal">
      <formula>"canceled"</formula>
    </cfRule>
    <cfRule type="cellIs" dxfId="44" priority="48" operator="equal">
      <formula>"successful"</formula>
    </cfRule>
  </conditionalFormatting>
  <conditionalFormatting sqref="D968:D998">
    <cfRule type="cellIs" dxfId="43" priority="41" operator="equal">
      <formula>"live"</formula>
    </cfRule>
    <cfRule type="cellIs" dxfId="42" priority="42" operator="equal">
      <formula>"failed"</formula>
    </cfRule>
    <cfRule type="cellIs" dxfId="41" priority="43" operator="equal">
      <formula>"canceled"</formula>
    </cfRule>
    <cfRule type="cellIs" dxfId="40" priority="44" operator="equal">
      <formula>"successful"</formula>
    </cfRule>
  </conditionalFormatting>
  <conditionalFormatting sqref="D999:D1038">
    <cfRule type="cellIs" dxfId="39" priority="37" operator="equal">
      <formula>"live"</formula>
    </cfRule>
    <cfRule type="cellIs" dxfId="38" priority="38" operator="equal">
      <formula>"failed"</formula>
    </cfRule>
    <cfRule type="cellIs" dxfId="37" priority="39" operator="equal">
      <formula>"canceled"</formula>
    </cfRule>
    <cfRule type="cellIs" dxfId="36" priority="40" operator="equal">
      <formula>"successful"</formula>
    </cfRule>
  </conditionalFormatting>
  <conditionalFormatting sqref="D1039:D1118">
    <cfRule type="cellIs" dxfId="35" priority="33" operator="equal">
      <formula>"live"</formula>
    </cfRule>
    <cfRule type="cellIs" dxfId="34" priority="34" operator="equal">
      <formula>"failed"</formula>
    </cfRule>
    <cfRule type="cellIs" dxfId="33" priority="35" operator="equal">
      <formula>"canceled"</formula>
    </cfRule>
    <cfRule type="cellIs" dxfId="32" priority="36" operator="equal">
      <formula>"successful"</formula>
    </cfRule>
  </conditionalFormatting>
  <conditionalFormatting sqref="D1119:D1128">
    <cfRule type="cellIs" dxfId="31" priority="29" operator="equal">
      <formula>"live"</formula>
    </cfRule>
    <cfRule type="cellIs" dxfId="30" priority="30" operator="equal">
      <formula>"failed"</formula>
    </cfRule>
    <cfRule type="cellIs" dxfId="29" priority="31" operator="equal">
      <formula>"canceled"</formula>
    </cfRule>
    <cfRule type="cellIs" dxfId="28" priority="32" operator="equal">
      <formula>"successful"</formula>
    </cfRule>
  </conditionalFormatting>
  <conditionalFormatting sqref="D1129:D1198">
    <cfRule type="cellIs" dxfId="27" priority="25" operator="equal">
      <formula>"live"</formula>
    </cfRule>
    <cfRule type="cellIs" dxfId="26" priority="26" operator="equal">
      <formula>"failed"</formula>
    </cfRule>
    <cfRule type="cellIs" dxfId="25" priority="27" operator="equal">
      <formula>"canceled"</formula>
    </cfRule>
    <cfRule type="cellIs" dxfId="24" priority="28" operator="equal">
      <formula>"successful"</formula>
    </cfRule>
  </conditionalFormatting>
  <conditionalFormatting sqref="D1199:D1218">
    <cfRule type="cellIs" dxfId="23" priority="21" operator="equal">
      <formula>"live"</formula>
    </cfRule>
    <cfRule type="cellIs" dxfId="22" priority="22" operator="equal">
      <formula>"failed"</formula>
    </cfRule>
    <cfRule type="cellIs" dxfId="21" priority="23" operator="equal">
      <formula>"canceled"</formula>
    </cfRule>
    <cfRule type="cellIs" dxfId="20" priority="24" operator="equal">
      <formula>"successful"</formula>
    </cfRule>
  </conditionalFormatting>
  <conditionalFormatting sqref="D1219:D1238">
    <cfRule type="cellIs" dxfId="19" priority="17" operator="equal">
      <formula>"live"</formula>
    </cfRule>
    <cfRule type="cellIs" dxfId="18" priority="18" operator="equal">
      <formula>"failed"</formula>
    </cfRule>
    <cfRule type="cellIs" dxfId="17" priority="19" operator="equal">
      <formula>"canceled"</formula>
    </cfRule>
    <cfRule type="cellIs" dxfId="16" priority="20" operator="equal">
      <formula>"successful"</formula>
    </cfRule>
  </conditionalFormatting>
  <conditionalFormatting sqref="D1239:D1258">
    <cfRule type="cellIs" dxfId="15" priority="13" operator="equal">
      <formula>"live"</formula>
    </cfRule>
    <cfRule type="cellIs" dxfId="14" priority="14" operator="equal">
      <formula>"failed"</formula>
    </cfRule>
    <cfRule type="cellIs" dxfId="13" priority="15" operator="equal">
      <formula>"canceled"</formula>
    </cfRule>
    <cfRule type="cellIs" dxfId="12" priority="16" operator="equal">
      <formula>"successful"</formula>
    </cfRule>
  </conditionalFormatting>
  <conditionalFormatting sqref="D1259:D1278">
    <cfRule type="cellIs" dxfId="11" priority="9" operator="equal">
      <formula>"live"</formula>
    </cfRule>
    <cfRule type="cellIs" dxfId="10" priority="10" operator="equal">
      <formula>"failed"</formula>
    </cfRule>
    <cfRule type="cellIs" dxfId="9" priority="11" operator="equal">
      <formula>"canceled"</formula>
    </cfRule>
    <cfRule type="cellIs" dxfId="8" priority="12" operator="equal">
      <formula>"successful"</formula>
    </cfRule>
  </conditionalFormatting>
  <conditionalFormatting sqref="D1279:D1305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D1306:D153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Pivot</vt:lpstr>
      <vt:lpstr>Sub-Category Pivot</vt:lpstr>
      <vt:lpstr>Date Created Pivot</vt:lpstr>
      <vt:lpstr>Goals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Zachary Owen</cp:lastModifiedBy>
  <dcterms:created xsi:type="dcterms:W3CDTF">2017-04-20T15:17:24Z</dcterms:created>
  <dcterms:modified xsi:type="dcterms:W3CDTF">2021-03-24T02:57:23Z</dcterms:modified>
</cp:coreProperties>
</file>