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OneDrive - xs.ustb.edu.cn\A课内\2021及以后\ZSRX\顺德\ShepwmForCcs_Good_v1\"/>
    </mc:Choice>
  </mc:AlternateContent>
  <bookViews>
    <workbookView xWindow="38280" yWindow="-120" windowWidth="29040" windowHeight="15840" activeTab="4"/>
  </bookViews>
  <sheets>
    <sheet name="计算" sheetId="1" r:id="rId1"/>
    <sheet name="绘图11" sheetId="2" r:id="rId2"/>
    <sheet name="N=5" sheetId="4" r:id="rId3"/>
    <sheet name="N=5_VER2" sheetId="5" r:id="rId4"/>
    <sheet name="N=3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6" i="6" l="1"/>
  <c r="I26" i="6"/>
  <c r="J26" i="6"/>
  <c r="G26" i="6"/>
  <c r="K26" i="6"/>
  <c r="M26" i="6"/>
  <c r="N26" i="6"/>
  <c r="O26" i="6"/>
  <c r="P26" i="6"/>
  <c r="Q26" i="6"/>
  <c r="R26" i="6"/>
  <c r="S26" i="6"/>
  <c r="T26" i="6"/>
  <c r="U26" i="6"/>
  <c r="V26" i="6"/>
  <c r="W26" i="6"/>
  <c r="L26" i="6"/>
  <c r="B26" i="6"/>
  <c r="AA22" i="6"/>
  <c r="Z22" i="6"/>
  <c r="Y22" i="6"/>
  <c r="X22" i="6"/>
  <c r="W22" i="6"/>
  <c r="V22" i="6"/>
  <c r="U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E22" i="6"/>
  <c r="B22" i="6"/>
  <c r="Q17" i="6" l="1"/>
  <c r="N17" i="6"/>
  <c r="M17" i="6"/>
  <c r="I17" i="6"/>
  <c r="S17" i="6"/>
  <c r="R17" i="6"/>
  <c r="G13" i="6"/>
  <c r="F13" i="6"/>
  <c r="E13" i="6"/>
  <c r="E32" i="6" l="1"/>
  <c r="D32" i="6"/>
  <c r="C32" i="6"/>
  <c r="T17" i="6"/>
  <c r="P17" i="6"/>
  <c r="L17" i="6"/>
  <c r="H17" i="6"/>
  <c r="G17" i="6"/>
  <c r="F17" i="6"/>
  <c r="E17" i="6"/>
  <c r="G11" i="6"/>
  <c r="O17" i="6" s="1"/>
  <c r="F11" i="6"/>
  <c r="E11" i="6"/>
  <c r="G7" i="6"/>
  <c r="F7" i="6"/>
  <c r="E7" i="6"/>
  <c r="G4" i="6"/>
  <c r="F4" i="6"/>
  <c r="E4" i="6"/>
  <c r="K17" i="6" l="1"/>
  <c r="J17" i="6"/>
  <c r="G32" i="5"/>
  <c r="F32" i="5"/>
  <c r="E32" i="5"/>
  <c r="D32" i="5"/>
  <c r="C32" i="5"/>
  <c r="AB17" i="5"/>
  <c r="V17" i="5"/>
  <c r="P17" i="5"/>
  <c r="O17" i="5"/>
  <c r="L17" i="5"/>
  <c r="J17" i="5"/>
  <c r="I17" i="5"/>
  <c r="H17" i="5"/>
  <c r="G17" i="5"/>
  <c r="F17" i="5"/>
  <c r="E17" i="5"/>
  <c r="I13" i="5"/>
  <c r="AA17" i="5" s="1"/>
  <c r="H13" i="5"/>
  <c r="Z17" i="5" s="1"/>
  <c r="G13" i="5"/>
  <c r="Y17" i="5" s="1"/>
  <c r="F13" i="5"/>
  <c r="X17" i="5" s="1"/>
  <c r="E13" i="5"/>
  <c r="W17" i="5" s="1"/>
  <c r="I11" i="5"/>
  <c r="H11" i="5"/>
  <c r="G11" i="5"/>
  <c r="F11" i="5"/>
  <c r="R17" i="5" s="1"/>
  <c r="E11" i="5"/>
  <c r="Q17" i="5" s="1"/>
  <c r="I7" i="5"/>
  <c r="H7" i="5"/>
  <c r="G7" i="5"/>
  <c r="F7" i="5"/>
  <c r="E7" i="5"/>
  <c r="I4" i="5"/>
  <c r="H4" i="5"/>
  <c r="G4" i="5"/>
  <c r="F4" i="5"/>
  <c r="E4" i="5"/>
  <c r="D32" i="4"/>
  <c r="E32" i="4"/>
  <c r="F32" i="4"/>
  <c r="G32" i="4"/>
  <c r="C32" i="4"/>
  <c r="F7" i="4"/>
  <c r="G7" i="4"/>
  <c r="H7" i="4"/>
  <c r="I7" i="4"/>
  <c r="E7" i="4"/>
  <c r="F17" i="1"/>
  <c r="E17" i="1"/>
  <c r="D17" i="1"/>
  <c r="C17" i="1"/>
  <c r="B17" i="1"/>
  <c r="AB17" i="4"/>
  <c r="V17" i="4"/>
  <c r="P17" i="4"/>
  <c r="J17" i="4"/>
  <c r="E17" i="4"/>
  <c r="I11" i="4"/>
  <c r="H11" i="4"/>
  <c r="G13" i="4"/>
  <c r="F17" i="4"/>
  <c r="I13" i="4"/>
  <c r="I4" i="4"/>
  <c r="H4" i="4"/>
  <c r="G4" i="4"/>
  <c r="F4" i="4"/>
  <c r="E4" i="4"/>
  <c r="AZ17" i="2"/>
  <c r="AN17" i="2"/>
  <c r="AB17" i="2"/>
  <c r="P17" i="2"/>
  <c r="U17" i="2" s="1"/>
  <c r="G4" i="2"/>
  <c r="H8" i="2"/>
  <c r="H11" i="2" s="1"/>
  <c r="F8" i="2"/>
  <c r="F17" i="2" s="1"/>
  <c r="G8" i="2"/>
  <c r="G17" i="2" s="1"/>
  <c r="I8" i="2"/>
  <c r="I17" i="2" s="1"/>
  <c r="J8" i="2"/>
  <c r="J13" i="2" s="1"/>
  <c r="K8" i="2"/>
  <c r="I13" i="2" s="1"/>
  <c r="L8" i="2"/>
  <c r="L11" i="2" s="1"/>
  <c r="M8" i="2"/>
  <c r="G13" i="2" s="1"/>
  <c r="N8" i="2"/>
  <c r="N17" i="2" s="1"/>
  <c r="O8" i="2"/>
  <c r="O17" i="2" s="1"/>
  <c r="E8" i="2"/>
  <c r="O13" i="2" s="1"/>
  <c r="AA17" i="2" s="1"/>
  <c r="F4" i="2"/>
  <c r="H4" i="2"/>
  <c r="I4" i="2"/>
  <c r="J4" i="2"/>
  <c r="K4" i="2"/>
  <c r="L4" i="2"/>
  <c r="M4" i="2"/>
  <c r="N4" i="2"/>
  <c r="E4" i="2"/>
  <c r="N3" i="1"/>
  <c r="N2" i="1"/>
  <c r="C3" i="1"/>
  <c r="D3" i="1"/>
  <c r="E3" i="1"/>
  <c r="F3" i="1"/>
  <c r="G3" i="1"/>
  <c r="H3" i="1"/>
  <c r="I3" i="1"/>
  <c r="J3" i="1"/>
  <c r="K3" i="1"/>
  <c r="L3" i="1"/>
  <c r="B3" i="1"/>
  <c r="K17" i="5" l="1"/>
  <c r="U17" i="5"/>
  <c r="M17" i="5"/>
  <c r="N17" i="5"/>
  <c r="S17" i="5"/>
  <c r="T17" i="5"/>
  <c r="C6" i="1"/>
  <c r="AQ17" i="2"/>
  <c r="AJ17" i="2"/>
  <c r="AF17" i="2"/>
  <c r="L6" i="1"/>
  <c r="V17" i="2"/>
  <c r="D6" i="1"/>
  <c r="T17" i="4"/>
  <c r="AA17" i="4"/>
  <c r="O17" i="4"/>
  <c r="E11" i="4"/>
  <c r="Q17" i="4" s="1"/>
  <c r="G17" i="4"/>
  <c r="F11" i="4"/>
  <c r="R17" i="4" s="1"/>
  <c r="E13" i="4"/>
  <c r="W17" i="4" s="1"/>
  <c r="H17" i="4"/>
  <c r="G11" i="4"/>
  <c r="S17" i="4" s="1"/>
  <c r="F13" i="4"/>
  <c r="X17" i="4" s="1"/>
  <c r="I17" i="4"/>
  <c r="M17" i="4"/>
  <c r="U17" i="4"/>
  <c r="Y17" i="4"/>
  <c r="H13" i="4"/>
  <c r="N17" i="4" s="1"/>
  <c r="S17" i="2"/>
  <c r="AS17" i="2"/>
  <c r="AT17" i="2"/>
  <c r="AY17" i="2"/>
  <c r="F11" i="2"/>
  <c r="AD17" i="2" s="1"/>
  <c r="H13" i="2"/>
  <c r="E11" i="2"/>
  <c r="AC17" i="2" s="1"/>
  <c r="K13" i="2"/>
  <c r="O11" i="2"/>
  <c r="AM17" i="2" s="1"/>
  <c r="M13" i="2"/>
  <c r="J11" i="2"/>
  <c r="AH17" i="2" s="1"/>
  <c r="N13" i="2"/>
  <c r="E13" i="2"/>
  <c r="I11" i="2"/>
  <c r="AG17" i="2" s="1"/>
  <c r="E17" i="2"/>
  <c r="G11" i="2"/>
  <c r="AE17" i="2" s="1"/>
  <c r="M17" i="2"/>
  <c r="L17" i="2"/>
  <c r="K17" i="2"/>
  <c r="J17" i="2"/>
  <c r="N11" i="2"/>
  <c r="AL17" i="2" s="1"/>
  <c r="L13" i="2"/>
  <c r="M11" i="2"/>
  <c r="AK17" i="2" s="1"/>
  <c r="F13" i="2"/>
  <c r="K11" i="2"/>
  <c r="AI17" i="2" s="1"/>
  <c r="H17" i="2"/>
  <c r="K6" i="1"/>
  <c r="J6" i="1"/>
  <c r="I6" i="1"/>
  <c r="H6" i="1"/>
  <c r="G6" i="1"/>
  <c r="F6" i="1"/>
  <c r="B6" i="1"/>
  <c r="E6" i="1"/>
  <c r="K17" i="4" l="1"/>
  <c r="L17" i="4"/>
  <c r="Z17" i="4"/>
  <c r="AO17" i="2"/>
  <c r="Q17" i="2"/>
  <c r="R17" i="2"/>
  <c r="AP17" i="2"/>
  <c r="AR17" i="2"/>
  <c r="T17" i="2"/>
  <c r="AU17" i="2"/>
  <c r="W17" i="2"/>
  <c r="AV17" i="2"/>
  <c r="X17" i="2"/>
  <c r="AW17" i="2"/>
  <c r="Y17" i="2"/>
  <c r="Z17" i="2"/>
  <c r="AX17" i="2"/>
</calcChain>
</file>

<file path=xl/sharedStrings.xml><?xml version="1.0" encoding="utf-8"?>
<sst xmlns="http://schemas.openxmlformats.org/spreadsheetml/2006/main" count="292" uniqueCount="50">
  <si>
    <t>角度</t>
    <phoneticPr fontId="1" type="noConversion"/>
  </si>
  <si>
    <t>弧度</t>
    <phoneticPr fontId="1" type="noConversion"/>
  </si>
  <si>
    <t>与pi/2的距离</t>
    <phoneticPr fontId="1" type="noConversion"/>
  </si>
  <si>
    <t>pi/2</t>
    <phoneticPr fontId="1" type="noConversion"/>
  </si>
  <si>
    <t>初始角度</t>
    <phoneticPr fontId="1" type="noConversion"/>
  </si>
  <si>
    <t>初始弧度</t>
    <phoneticPr fontId="1" type="noConversion"/>
  </si>
  <si>
    <t>a1</t>
  </si>
  <si>
    <t>a1</t>
    <phoneticPr fontId="1" type="noConversion"/>
  </si>
  <si>
    <t>a2</t>
  </si>
  <si>
    <t>a2</t>
    <phoneticPr fontId="1" type="noConversion"/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</si>
  <si>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</si>
  <si>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</si>
  <si>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</si>
  <si>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</si>
  <si>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</si>
  <si>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</si>
  <si>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</si>
  <si>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</si>
  <si>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</si>
  <si>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距离pi/2</t>
    <phoneticPr fontId="1" type="noConversion"/>
  </si>
  <si>
    <t>a11</t>
    <phoneticPr fontId="1" type="noConversion"/>
  </si>
  <si>
    <t>a10</t>
    <phoneticPr fontId="1" type="noConversion"/>
  </si>
  <si>
    <t>真实点</t>
    <phoneticPr fontId="1" type="noConversion"/>
  </si>
  <si>
    <t>pi</t>
    <phoneticPr fontId="1" type="noConversion"/>
  </si>
  <si>
    <t>3pi/2</t>
    <phoneticPr fontId="1" type="noConversion"/>
  </si>
  <si>
    <t>2pi</t>
    <phoneticPr fontId="1" type="noConversion"/>
  </si>
  <si>
    <t>迭代角度</t>
    <phoneticPr fontId="1" type="noConversion"/>
  </si>
  <si>
    <t>迭代弧度</t>
    <phoneticPr fontId="1" type="noConversion"/>
  </si>
  <si>
    <t>三电平逆变器 SHEPWM 方法</t>
  </si>
  <si>
    <t>及其应用研究</t>
  </si>
  <si>
    <t>出自</t>
    <phoneticPr fontId="1" type="noConversion"/>
  </si>
  <si>
    <t>这个对上了</t>
    <phoneticPr fontId="1" type="noConversion"/>
  </si>
  <si>
    <t>求解得到</t>
    <phoneticPr fontId="1" type="noConversion"/>
  </si>
  <si>
    <t>a3</t>
    <phoneticPr fontId="1" type="noConversion"/>
  </si>
  <si>
    <t>a2</t>
    <phoneticPr fontId="1" type="noConversion"/>
  </si>
  <si>
    <t>a1</t>
    <phoneticPr fontId="1" type="noConversion"/>
  </si>
  <si>
    <t>真实点</t>
  </si>
  <si>
    <t>pi/2</t>
  </si>
  <si>
    <t>A</t>
    <phoneticPr fontId="1" type="noConversion"/>
  </si>
  <si>
    <t>B</t>
    <phoneticPr fontId="1" type="noConversion"/>
  </si>
  <si>
    <t>pi/3</t>
    <phoneticPr fontId="1" type="noConversion"/>
  </si>
  <si>
    <t>5pi/6</t>
    <phoneticPr fontId="1" type="noConversion"/>
  </si>
  <si>
    <t>4pi/3</t>
    <phoneticPr fontId="1" type="noConversion"/>
  </si>
  <si>
    <t>11pi/6</t>
    <phoneticPr fontId="1" type="noConversion"/>
  </si>
  <si>
    <t>8pi/3</t>
    <phoneticPr fontId="1" type="noConversion"/>
  </si>
  <si>
    <t>5pi/3</t>
    <phoneticPr fontId="1" type="noConversion"/>
  </si>
  <si>
    <t>7pi/6</t>
    <phoneticPr fontId="1" type="noConversion"/>
  </si>
  <si>
    <t>2pi/3</t>
    <phoneticPr fontId="1" type="noConversion"/>
  </si>
  <si>
    <t>pi/6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</si>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</sst>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11" fontId="0" fillId="0" borderId="0" xfId="0" applyNumberFormat="1"/>
    <xf numFmtId="0" fontId="2" fillId="0" borderId="0" xfId="0" applyFont="1"/>
    <xf numFmtId="0" fontId="3" fillId="0" borderId="0" xfId="0" applyFont="1"/>
    <xf numFmtId="0" fontId="0" fillId="4" borderId="0" xfId="0" applyFill="1"/>
    <xf numFmtId="0" fontId="2" fillId="4" borderId="0" xfId="0" applyFont="1" applyFill="1"/>
    <xf numFmtId="0" fontId="3" fillId="4" borderId="0" xfId="0" applyFont="1" applyFill="1"/>
    <xf numFmtId="0" fontId="0" fillId="0" borderId="0" xfId="0" applyFill="1"/>
    <xf numFmtId="0" fontId="3" fillId="0" borderId="0" xfId="0" applyFont="1" applyFill="1"/>
    <xf numFmtId="0" fontId="2" fillId="0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314325</xdr:colOff>
      <xdr:row>28</xdr:row>
      <xdr:rowOff>0</xdr:rowOff>
    </xdr:from>
    <xdr:to>
      <xdr:col>16</xdr:col>
      <xdr:colOff>563970</xdr:colOff>
      <xdr:row>30</xdr:row>
      <xdr:rowOff>114240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99B759E-FB41-419E-B777-010DBEED87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6925" y="5067300"/>
          <a:ext cx="5812245" cy="4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22</xdr:row>
      <xdr:rowOff>76200</xdr:rowOff>
    </xdr:from>
    <xdr:to>
      <xdr:col>18</xdr:col>
      <xdr:colOff>657057</xdr:colOff>
      <xdr:row>36</xdr:row>
      <xdr:rowOff>9217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5F4DC35-416B-4428-8A1C-7909D3E74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30050" y="4057650"/>
          <a:ext cx="1342857" cy="24666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314325</xdr:colOff>
      <xdr:row>28</xdr:row>
      <xdr:rowOff>0</xdr:rowOff>
    </xdr:from>
    <xdr:to>
      <xdr:col>16</xdr:col>
      <xdr:colOff>562611</xdr:colOff>
      <xdr:row>30</xdr:row>
      <xdr:rowOff>114240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E8EA7DE0-8284-4BDD-B0BB-C36C81982C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875564" y="5067300"/>
          <a:ext cx="5809524" cy="4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22</xdr:row>
      <xdr:rowOff>76200</xdr:rowOff>
    </xdr:from>
    <xdr:to>
      <xdr:col>18</xdr:col>
      <xdr:colOff>658416</xdr:colOff>
      <xdr:row>36</xdr:row>
      <xdr:rowOff>10576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DCBC650C-33CB-4555-8876-2971F92BF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28689" y="4057650"/>
          <a:ext cx="1342857" cy="24653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B2" sqref="B2"/>
    </sheetView>
  </sheetViews>
  <sheetFormatPr defaultRowHeight="14.15" x14ac:dyDescent="0.35"/>
  <cols>
    <col min="1" max="1" width="13" customWidth="1"/>
  </cols>
  <sheetData>
    <row r="1" spans="1:14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N1" t="s">
        <v>3</v>
      </c>
    </row>
    <row r="2" spans="1:14" x14ac:dyDescent="0.35">
      <c r="A2" t="s">
        <v>0</v>
      </c>
      <c r="B2">
        <v>8.1300000000000008</v>
      </c>
      <c r="C2">
        <v>10.5</v>
      </c>
      <c r="D2">
        <v>16.27</v>
      </c>
      <c r="E2">
        <v>20.78</v>
      </c>
      <c r="F2">
        <v>24.63</v>
      </c>
      <c r="G2">
        <v>31.03</v>
      </c>
      <c r="H2">
        <v>33.29</v>
      </c>
      <c r="I2">
        <v>41.29</v>
      </c>
      <c r="J2">
        <v>42.35</v>
      </c>
      <c r="K2">
        <v>52.03</v>
      </c>
      <c r="L2">
        <v>52.34</v>
      </c>
      <c r="N2">
        <f>3.1415926/2</f>
        <v>1.5707963</v>
      </c>
    </row>
    <row r="3" spans="1:14" x14ac:dyDescent="0.35">
      <c r="A3" t="s">
        <v>1</v>
      </c>
      <c r="B3">
        <f>B2*3.1415926/180</f>
        <v>0.14189526576666669</v>
      </c>
      <c r="C3">
        <f t="shared" ref="C3:L3" si="0">C2*3.1415926/180</f>
        <v>0.18325956833333334</v>
      </c>
      <c r="D3">
        <f t="shared" si="0"/>
        <v>0.28396506445555558</v>
      </c>
      <c r="E3">
        <f t="shared" si="0"/>
        <v>0.36267941237777784</v>
      </c>
      <c r="F3">
        <f t="shared" si="0"/>
        <v>0.42987458743333334</v>
      </c>
      <c r="G3">
        <f t="shared" si="0"/>
        <v>0.5415756576555556</v>
      </c>
      <c r="H3">
        <f t="shared" si="0"/>
        <v>0.58102009807777777</v>
      </c>
      <c r="I3">
        <f t="shared" si="0"/>
        <v>0.72064643585555543</v>
      </c>
      <c r="J3">
        <f t="shared" si="0"/>
        <v>0.73914692561111117</v>
      </c>
      <c r="K3">
        <f t="shared" si="0"/>
        <v>0.90809479432222229</v>
      </c>
      <c r="L3">
        <f t="shared" si="0"/>
        <v>0.9135053149111112</v>
      </c>
      <c r="N3">
        <f>3.1415926/2</f>
        <v>1.5707963</v>
      </c>
    </row>
    <row r="5" spans="1:14" x14ac:dyDescent="0.35"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</row>
    <row r="6" spans="1:14" x14ac:dyDescent="0.35">
      <c r="A6" t="s">
        <v>2</v>
      </c>
      <c r="B6">
        <f>$N$3-B3</f>
        <v>1.4289010342333333</v>
      </c>
      <c r="C6">
        <f t="shared" ref="C6:L6" si="1">$N$3-C3</f>
        <v>1.3875367316666667</v>
      </c>
      <c r="D6">
        <f t="shared" si="1"/>
        <v>1.2868312355444445</v>
      </c>
      <c r="E6">
        <f t="shared" si="1"/>
        <v>1.2081168876222221</v>
      </c>
      <c r="F6">
        <f t="shared" si="1"/>
        <v>1.1409217125666666</v>
      </c>
      <c r="G6">
        <f t="shared" si="1"/>
        <v>1.0292206423444443</v>
      </c>
      <c r="H6">
        <f t="shared" si="1"/>
        <v>0.98977620192222227</v>
      </c>
      <c r="I6">
        <f t="shared" si="1"/>
        <v>0.8501498641444446</v>
      </c>
      <c r="J6">
        <f t="shared" si="1"/>
        <v>0.83164937438888886</v>
      </c>
      <c r="K6">
        <f t="shared" si="1"/>
        <v>0.66270150567777775</v>
      </c>
      <c r="L6">
        <f t="shared" si="1"/>
        <v>0.65729098508888884</v>
      </c>
    </row>
    <row r="8" spans="1:14" x14ac:dyDescent="0.35">
      <c r="B8">
        <v>11</v>
      </c>
      <c r="C8">
        <v>10</v>
      </c>
      <c r="D8">
        <v>9</v>
      </c>
      <c r="E8">
        <v>8</v>
      </c>
      <c r="F8">
        <v>7</v>
      </c>
      <c r="G8">
        <v>6</v>
      </c>
      <c r="H8">
        <v>5</v>
      </c>
      <c r="I8">
        <v>4</v>
      </c>
      <c r="J8">
        <v>3</v>
      </c>
      <c r="K8">
        <v>2</v>
      </c>
      <c r="L8">
        <v>1</v>
      </c>
    </row>
    <row r="15" spans="1:14" x14ac:dyDescent="0.35">
      <c r="B15" t="s">
        <v>7</v>
      </c>
      <c r="C15" t="s">
        <v>9</v>
      </c>
      <c r="D15" t="s">
        <v>10</v>
      </c>
      <c r="E15" t="s">
        <v>11</v>
      </c>
      <c r="F15" t="s">
        <v>12</v>
      </c>
    </row>
    <row r="16" spans="1:14" x14ac:dyDescent="0.35">
      <c r="A16" t="s">
        <v>0</v>
      </c>
      <c r="B16">
        <v>9.3958399999999997</v>
      </c>
      <c r="C16">
        <v>20.532299999999999</v>
      </c>
      <c r="D16">
        <v>35.0715</v>
      </c>
      <c r="E16">
        <v>65.770200000000003</v>
      </c>
      <c r="F16">
        <v>75.598500000000001</v>
      </c>
    </row>
    <row r="17" spans="1:6" x14ac:dyDescent="0.35">
      <c r="A17" t="s">
        <v>1</v>
      </c>
      <c r="B17">
        <f>B16*3.1415926/180</f>
        <v>0.16398834119324443</v>
      </c>
      <c r="C17">
        <f t="shared" ref="C17:F17" si="2">C16*3.1415926/180</f>
        <v>0.3583562318943333</v>
      </c>
      <c r="D17">
        <f t="shared" si="2"/>
        <v>0.61211313817166668</v>
      </c>
      <c r="E17">
        <f t="shared" si="2"/>
        <v>1.1479065201140002</v>
      </c>
      <c r="F17">
        <f t="shared" si="2"/>
        <v>1.3194427120616667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Z20"/>
  <sheetViews>
    <sheetView topLeftCell="C1" workbookViewId="0">
      <selection activeCell="E7" sqref="E7"/>
    </sheetView>
  </sheetViews>
  <sheetFormatPr defaultRowHeight="14.15" x14ac:dyDescent="0.35"/>
  <cols>
    <col min="5" max="5" width="9.140625" bestFit="1" customWidth="1"/>
  </cols>
  <sheetData>
    <row r="2" spans="1:52" x14ac:dyDescent="0.35">
      <c r="D2" s="2"/>
      <c r="E2" s="2" t="s">
        <v>7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</row>
    <row r="3" spans="1:52" x14ac:dyDescent="0.35">
      <c r="D3" s="2" t="s">
        <v>4</v>
      </c>
      <c r="E3" s="2">
        <v>14.4</v>
      </c>
      <c r="F3" s="2">
        <v>18.8</v>
      </c>
      <c r="G3" s="2">
        <v>29</v>
      </c>
      <c r="H3" s="2">
        <v>37.299999999999997</v>
      </c>
      <c r="I3" s="2">
        <v>44.1</v>
      </c>
      <c r="J3" s="2">
        <v>55.3</v>
      </c>
      <c r="K3" s="2">
        <v>59.2</v>
      </c>
      <c r="L3" s="2">
        <v>72.400000000000006</v>
      </c>
      <c r="M3" s="2">
        <v>74.8</v>
      </c>
      <c r="N3" s="2">
        <v>89.1</v>
      </c>
      <c r="O3" s="2"/>
    </row>
    <row r="4" spans="1:52" x14ac:dyDescent="0.35">
      <c r="D4" s="2" t="s">
        <v>5</v>
      </c>
      <c r="E4" s="2">
        <f>E3*PI()/180</f>
        <v>0.25132741228718347</v>
      </c>
      <c r="F4" s="2">
        <f t="shared" ref="F4:N4" si="0">F3*PI()/180</f>
        <v>0.32812189937493397</v>
      </c>
      <c r="G4" s="2">
        <f>G3*PI()/180</f>
        <v>0.50614548307835561</v>
      </c>
      <c r="H4" s="2">
        <f t="shared" si="0"/>
        <v>0.65100781099388483</v>
      </c>
      <c r="I4" s="2">
        <f t="shared" si="0"/>
        <v>0.76969020012949929</v>
      </c>
      <c r="J4" s="2">
        <f t="shared" si="0"/>
        <v>0.96516707635286425</v>
      </c>
      <c r="K4" s="2">
        <f t="shared" si="0"/>
        <v>1.033234917180643</v>
      </c>
      <c r="L4" s="2">
        <f t="shared" si="0"/>
        <v>1.2636183784438946</v>
      </c>
      <c r="M4" s="2">
        <f t="shared" si="0"/>
        <v>1.3055062804917585</v>
      </c>
      <c r="N4" s="2">
        <f t="shared" si="0"/>
        <v>1.5550883635269477</v>
      </c>
      <c r="O4" s="2"/>
    </row>
    <row r="6" spans="1:52" x14ac:dyDescent="0.35">
      <c r="E6" t="s">
        <v>7</v>
      </c>
      <c r="F6" t="s">
        <v>9</v>
      </c>
      <c r="G6" t="s">
        <v>10</v>
      </c>
      <c r="H6" t="s">
        <v>11</v>
      </c>
      <c r="I6" t="s">
        <v>12</v>
      </c>
      <c r="J6" t="s">
        <v>13</v>
      </c>
      <c r="K6" t="s">
        <v>14</v>
      </c>
      <c r="L6" t="s">
        <v>15</v>
      </c>
      <c r="M6" t="s">
        <v>16</v>
      </c>
      <c r="N6" t="s">
        <v>17</v>
      </c>
      <c r="O6" t="s">
        <v>18</v>
      </c>
    </row>
    <row r="7" spans="1:52" x14ac:dyDescent="0.35">
      <c r="D7" t="s">
        <v>26</v>
      </c>
      <c r="E7">
        <v>8.1300000000000008</v>
      </c>
      <c r="F7">
        <v>10.5</v>
      </c>
      <c r="G7">
        <v>16.27</v>
      </c>
      <c r="H7">
        <v>20.78</v>
      </c>
      <c r="I7">
        <v>24.63</v>
      </c>
      <c r="J7">
        <v>31.03</v>
      </c>
      <c r="K7">
        <v>33.29</v>
      </c>
      <c r="L7">
        <v>41.29</v>
      </c>
      <c r="M7">
        <v>42.35</v>
      </c>
      <c r="N7">
        <v>52.03</v>
      </c>
      <c r="O7">
        <v>52.34</v>
      </c>
    </row>
    <row r="8" spans="1:52" x14ac:dyDescent="0.35">
      <c r="D8" t="s">
        <v>27</v>
      </c>
      <c r="E8">
        <f>E7*PI()/180</f>
        <v>0.14189526818713902</v>
      </c>
      <c r="F8">
        <f t="shared" ref="F8:O8" si="1">F7*PI()/180</f>
        <v>0.18325957145940461</v>
      </c>
      <c r="G8">
        <f t="shared" si="1"/>
        <v>0.2839650692994774</v>
      </c>
      <c r="H8">
        <f t="shared" si="1"/>
        <v>0.36267941856442165</v>
      </c>
      <c r="I8">
        <f t="shared" si="1"/>
        <v>0.42987459476620338</v>
      </c>
      <c r="J8">
        <f t="shared" si="1"/>
        <v>0.5415756668938404</v>
      </c>
      <c r="K8">
        <f t="shared" si="1"/>
        <v>0.58102010798891224</v>
      </c>
      <c r="L8">
        <f t="shared" si="1"/>
        <v>0.72064644814845857</v>
      </c>
      <c r="M8">
        <f t="shared" si="1"/>
        <v>0.73914693821959854</v>
      </c>
      <c r="N8">
        <f t="shared" si="1"/>
        <v>0.90809480981264967</v>
      </c>
      <c r="O8">
        <f t="shared" si="1"/>
        <v>0.91350533049383209</v>
      </c>
    </row>
    <row r="10" spans="1:52" x14ac:dyDescent="0.35">
      <c r="D10" t="s">
        <v>19</v>
      </c>
      <c r="E10" t="s">
        <v>7</v>
      </c>
      <c r="F10" t="s">
        <v>9</v>
      </c>
      <c r="G10" t="s">
        <v>10</v>
      </c>
      <c r="H10" t="s">
        <v>11</v>
      </c>
      <c r="I10" t="s">
        <v>12</v>
      </c>
      <c r="J10" t="s">
        <v>13</v>
      </c>
      <c r="K10" t="s">
        <v>14</v>
      </c>
      <c r="L10" t="s">
        <v>15</v>
      </c>
      <c r="M10" t="s">
        <v>16</v>
      </c>
      <c r="N10" t="s">
        <v>17</v>
      </c>
      <c r="O10" t="s">
        <v>18</v>
      </c>
    </row>
    <row r="11" spans="1:52" x14ac:dyDescent="0.35">
      <c r="E11">
        <f>PI()/2-E8</f>
        <v>1.4289010586077575</v>
      </c>
      <c r="F11">
        <f t="shared" ref="F11:O11" si="2">PI()/2-F8</f>
        <v>1.387536755335492</v>
      </c>
      <c r="G11">
        <f t="shared" si="2"/>
        <v>1.286831257495419</v>
      </c>
      <c r="H11">
        <f t="shared" si="2"/>
        <v>1.2081169082304748</v>
      </c>
      <c r="I11">
        <f t="shared" si="2"/>
        <v>1.1409217320286933</v>
      </c>
      <c r="J11">
        <f t="shared" si="2"/>
        <v>1.029220659901056</v>
      </c>
      <c r="K11">
        <f t="shared" si="2"/>
        <v>0.98977621880598432</v>
      </c>
      <c r="L11">
        <f t="shared" si="2"/>
        <v>0.85014987864643798</v>
      </c>
      <c r="M11">
        <f t="shared" si="2"/>
        <v>0.83164938857529802</v>
      </c>
      <c r="N11">
        <f t="shared" si="2"/>
        <v>0.66270151698224689</v>
      </c>
      <c r="O11">
        <f t="shared" si="2"/>
        <v>0.65729099630106447</v>
      </c>
    </row>
    <row r="12" spans="1:52" x14ac:dyDescent="0.35">
      <c r="D12" t="s">
        <v>19</v>
      </c>
      <c r="E12" t="s">
        <v>20</v>
      </c>
      <c r="F12" t="s">
        <v>21</v>
      </c>
      <c r="G12" t="s">
        <v>16</v>
      </c>
      <c r="H12" t="s">
        <v>15</v>
      </c>
      <c r="I12" t="s">
        <v>14</v>
      </c>
      <c r="J12" t="s">
        <v>13</v>
      </c>
      <c r="K12" t="s">
        <v>12</v>
      </c>
      <c r="L12" t="s">
        <v>11</v>
      </c>
      <c r="M12" t="s">
        <v>10</v>
      </c>
      <c r="N12" t="s">
        <v>8</v>
      </c>
      <c r="O12" t="s">
        <v>6</v>
      </c>
    </row>
    <row r="13" spans="1:52" x14ac:dyDescent="0.35">
      <c r="E13">
        <f>PI()/2-O8</f>
        <v>0.65729099630106447</v>
      </c>
      <c r="F13">
        <f>PI()/2-N8</f>
        <v>0.66270151698224689</v>
      </c>
      <c r="G13">
        <f>PI()/2-M8</f>
        <v>0.83164938857529802</v>
      </c>
      <c r="H13">
        <f>PI()/2-L8</f>
        <v>0.85014987864643798</v>
      </c>
      <c r="I13">
        <f>PI()/2-K8</f>
        <v>0.98977621880598432</v>
      </c>
      <c r="J13">
        <f>PI()/2-J8</f>
        <v>1.029220659901056</v>
      </c>
      <c r="K13">
        <f>PI()/2-I8</f>
        <v>1.1409217320286933</v>
      </c>
      <c r="L13">
        <f>PI()/2-H8</f>
        <v>1.2081169082304748</v>
      </c>
      <c r="M13">
        <f>PI()/2-G8</f>
        <v>1.286831257495419</v>
      </c>
      <c r="N13">
        <f>PI()/2-F8</f>
        <v>1.387536755335492</v>
      </c>
      <c r="O13">
        <f>PI()/2-E8</f>
        <v>1.4289010586077575</v>
      </c>
    </row>
    <row r="16" spans="1:52" x14ac:dyDescent="0.35">
      <c r="A16" t="s">
        <v>22</v>
      </c>
      <c r="D16">
        <v>0</v>
      </c>
      <c r="E16" t="s">
        <v>7</v>
      </c>
      <c r="F16" t="s">
        <v>9</v>
      </c>
      <c r="G16" t="s">
        <v>10</v>
      </c>
      <c r="H16" t="s">
        <v>11</v>
      </c>
      <c r="I16" t="s">
        <v>12</v>
      </c>
      <c r="J16" t="s">
        <v>13</v>
      </c>
      <c r="K16" t="s">
        <v>14</v>
      </c>
      <c r="L16" t="s">
        <v>15</v>
      </c>
      <c r="M16" t="s">
        <v>16</v>
      </c>
      <c r="N16" t="s">
        <v>17</v>
      </c>
      <c r="O16" t="s">
        <v>18</v>
      </c>
      <c r="P16" s="1" t="s">
        <v>3</v>
      </c>
      <c r="Q16" t="s">
        <v>20</v>
      </c>
      <c r="R16" t="s">
        <v>21</v>
      </c>
      <c r="S16" t="s">
        <v>16</v>
      </c>
      <c r="T16" t="s">
        <v>15</v>
      </c>
      <c r="U16" t="s">
        <v>14</v>
      </c>
      <c r="V16" t="s">
        <v>13</v>
      </c>
      <c r="W16" t="s">
        <v>12</v>
      </c>
      <c r="X16" t="s">
        <v>11</v>
      </c>
      <c r="Y16" t="s">
        <v>10</v>
      </c>
      <c r="Z16" t="s">
        <v>8</v>
      </c>
      <c r="AA16" t="s">
        <v>6</v>
      </c>
      <c r="AB16" s="1" t="s">
        <v>23</v>
      </c>
      <c r="AC16" t="s">
        <v>7</v>
      </c>
      <c r="AD16" t="s">
        <v>9</v>
      </c>
      <c r="AE16" t="s">
        <v>10</v>
      </c>
      <c r="AF16" t="s">
        <v>11</v>
      </c>
      <c r="AG16" t="s">
        <v>12</v>
      </c>
      <c r="AH16" t="s">
        <v>13</v>
      </c>
      <c r="AI16" t="s">
        <v>14</v>
      </c>
      <c r="AJ16" t="s">
        <v>15</v>
      </c>
      <c r="AK16" t="s">
        <v>16</v>
      </c>
      <c r="AL16" t="s">
        <v>17</v>
      </c>
      <c r="AM16" t="s">
        <v>18</v>
      </c>
      <c r="AN16" s="1" t="s">
        <v>24</v>
      </c>
      <c r="AO16" t="s">
        <v>20</v>
      </c>
      <c r="AP16" t="s">
        <v>21</v>
      </c>
      <c r="AQ16" t="s">
        <v>16</v>
      </c>
      <c r="AR16" t="s">
        <v>15</v>
      </c>
      <c r="AS16" t="s">
        <v>14</v>
      </c>
      <c r="AT16" t="s">
        <v>13</v>
      </c>
      <c r="AU16" t="s">
        <v>12</v>
      </c>
      <c r="AV16" t="s">
        <v>11</v>
      </c>
      <c r="AW16" t="s">
        <v>10</v>
      </c>
      <c r="AX16" t="s">
        <v>8</v>
      </c>
      <c r="AY16" t="s">
        <v>6</v>
      </c>
      <c r="AZ16" s="1" t="s">
        <v>25</v>
      </c>
    </row>
    <row r="17" spans="5:52" x14ac:dyDescent="0.35">
      <c r="E17">
        <f>E8</f>
        <v>0.14189526818713902</v>
      </c>
      <c r="F17">
        <f t="shared" ref="F17:O17" si="3">F8</f>
        <v>0.18325957145940461</v>
      </c>
      <c r="G17">
        <f t="shared" si="3"/>
        <v>0.2839650692994774</v>
      </c>
      <c r="H17">
        <f t="shared" si="3"/>
        <v>0.36267941856442165</v>
      </c>
      <c r="I17">
        <f t="shared" si="3"/>
        <v>0.42987459476620338</v>
      </c>
      <c r="J17">
        <f t="shared" si="3"/>
        <v>0.5415756668938404</v>
      </c>
      <c r="K17">
        <f t="shared" si="3"/>
        <v>0.58102010798891224</v>
      </c>
      <c r="L17">
        <f t="shared" si="3"/>
        <v>0.72064644814845857</v>
      </c>
      <c r="M17">
        <f t="shared" si="3"/>
        <v>0.73914693821959854</v>
      </c>
      <c r="N17">
        <f t="shared" si="3"/>
        <v>0.90809480981264967</v>
      </c>
      <c r="O17">
        <f t="shared" si="3"/>
        <v>0.91350533049383209</v>
      </c>
      <c r="P17">
        <f>PI()/2</f>
        <v>1.5707963267948966</v>
      </c>
      <c r="Q17">
        <f>$P$17+E13</f>
        <v>2.228087323095961</v>
      </c>
      <c r="R17">
        <f t="shared" ref="R17:AA17" si="4">$P$17+F13</f>
        <v>2.2334978437771436</v>
      </c>
      <c r="S17">
        <f t="shared" si="4"/>
        <v>2.4024457153701944</v>
      </c>
      <c r="T17">
        <f t="shared" si="4"/>
        <v>2.4209462054413344</v>
      </c>
      <c r="U17">
        <f>$P$17+I13</f>
        <v>2.560572545600881</v>
      </c>
      <c r="V17">
        <f t="shared" si="4"/>
        <v>2.6000169866959526</v>
      </c>
      <c r="W17">
        <f t="shared" si="4"/>
        <v>2.7117180588235898</v>
      </c>
      <c r="X17">
        <f t="shared" si="4"/>
        <v>2.7789132350253714</v>
      </c>
      <c r="Y17">
        <f t="shared" si="4"/>
        <v>2.8576275842903156</v>
      </c>
      <c r="Z17">
        <f t="shared" si="4"/>
        <v>2.9583330821303884</v>
      </c>
      <c r="AA17">
        <f t="shared" si="4"/>
        <v>2.9996973854026541</v>
      </c>
      <c r="AB17">
        <f>PI()</f>
        <v>3.1415926535897931</v>
      </c>
      <c r="AC17">
        <f>$AN$17-E11</f>
        <v>3.2834879217769322</v>
      </c>
      <c r="AD17">
        <f t="shared" ref="AD17:AM17" si="5">$AN$17-F11</f>
        <v>3.3248522250491979</v>
      </c>
      <c r="AE17">
        <f t="shared" si="5"/>
        <v>3.4255577228892706</v>
      </c>
      <c r="AF17">
        <f t="shared" si="5"/>
        <v>3.5042720721542149</v>
      </c>
      <c r="AG17">
        <f t="shared" si="5"/>
        <v>3.5714672483559964</v>
      </c>
      <c r="AH17">
        <f t="shared" si="5"/>
        <v>3.6831683204836336</v>
      </c>
      <c r="AI17">
        <f t="shared" si="5"/>
        <v>3.7226127615787052</v>
      </c>
      <c r="AJ17">
        <f t="shared" si="5"/>
        <v>3.8622391017382518</v>
      </c>
      <c r="AK17">
        <f t="shared" si="5"/>
        <v>3.8807395918093919</v>
      </c>
      <c r="AL17">
        <f>$AN$17-N11</f>
        <v>4.0496874634024431</v>
      </c>
      <c r="AM17">
        <f t="shared" si="5"/>
        <v>4.0550979840836252</v>
      </c>
      <c r="AN17">
        <f>PI()*3/2</f>
        <v>4.7123889803846897</v>
      </c>
      <c r="AO17">
        <f>$AN$17+E13</f>
        <v>5.3696799766857541</v>
      </c>
      <c r="AP17">
        <f t="shared" ref="AP17:AY17" si="6">$AN$17+F13</f>
        <v>5.3750904973669362</v>
      </c>
      <c r="AQ17">
        <f t="shared" si="6"/>
        <v>5.5440383689599875</v>
      </c>
      <c r="AR17">
        <f t="shared" si="6"/>
        <v>5.562538859031128</v>
      </c>
      <c r="AS17">
        <f t="shared" si="6"/>
        <v>5.7021651991906737</v>
      </c>
      <c r="AT17">
        <f t="shared" si="6"/>
        <v>5.7416096402857457</v>
      </c>
      <c r="AU17">
        <f>$AN$17+K13</f>
        <v>5.853310712413383</v>
      </c>
      <c r="AV17">
        <f t="shared" si="6"/>
        <v>5.920505888615164</v>
      </c>
      <c r="AW17">
        <f t="shared" si="6"/>
        <v>5.9992202378801087</v>
      </c>
      <c r="AX17">
        <f t="shared" si="6"/>
        <v>6.0999257357201815</v>
      </c>
      <c r="AY17">
        <f t="shared" si="6"/>
        <v>6.1412900389924472</v>
      </c>
      <c r="AZ17">
        <f>2*PI()</f>
        <v>6.2831853071795862</v>
      </c>
    </row>
    <row r="20" spans="5:52" x14ac:dyDescent="0.35">
      <c r="T20">
        <v>11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2"/>
  <sheetViews>
    <sheetView workbookViewId="0">
      <selection activeCell="R30" sqref="R30"/>
    </sheetView>
  </sheetViews>
  <sheetFormatPr defaultRowHeight="14.15" x14ac:dyDescent="0.35"/>
  <cols>
    <col min="5" max="5" width="9.140625" bestFit="1" customWidth="1"/>
  </cols>
  <sheetData>
    <row r="2" spans="1:28" x14ac:dyDescent="0.35">
      <c r="D2" s="2"/>
      <c r="E2" s="2" t="s">
        <v>7</v>
      </c>
      <c r="F2" s="2" t="s">
        <v>9</v>
      </c>
      <c r="G2" s="2" t="s">
        <v>10</v>
      </c>
      <c r="H2" s="2" t="s">
        <v>11</v>
      </c>
      <c r="I2" s="2" t="s">
        <v>12</v>
      </c>
    </row>
    <row r="3" spans="1:28" x14ac:dyDescent="0.35">
      <c r="D3" s="2" t="s">
        <v>4</v>
      </c>
      <c r="E3" s="2">
        <v>14.4</v>
      </c>
      <c r="F3" s="2">
        <v>18.8</v>
      </c>
      <c r="G3" s="2">
        <v>29</v>
      </c>
      <c r="H3" s="2">
        <v>37.299999999999997</v>
      </c>
      <c r="I3" s="2">
        <v>44.1</v>
      </c>
    </row>
    <row r="4" spans="1:28" x14ac:dyDescent="0.35">
      <c r="D4" s="2" t="s">
        <v>5</v>
      </c>
      <c r="E4" s="2">
        <f>E3*PI()/180</f>
        <v>0.25132741228718347</v>
      </c>
      <c r="F4" s="2">
        <f t="shared" ref="F4:I4" si="0">F3*PI()/180</f>
        <v>0.32812189937493397</v>
      </c>
      <c r="G4" s="2">
        <f>G3*PI()/180</f>
        <v>0.50614548307835561</v>
      </c>
      <c r="H4" s="2">
        <f t="shared" si="0"/>
        <v>0.65100781099388483</v>
      </c>
      <c r="I4" s="2">
        <f t="shared" si="0"/>
        <v>0.76969020012949929</v>
      </c>
    </row>
    <row r="6" spans="1:28" x14ac:dyDescent="0.35">
      <c r="E6" t="s">
        <v>7</v>
      </c>
      <c r="F6" t="s">
        <v>9</v>
      </c>
      <c r="G6" t="s">
        <v>10</v>
      </c>
      <c r="H6" t="s">
        <v>11</v>
      </c>
      <c r="I6" t="s">
        <v>12</v>
      </c>
    </row>
    <row r="7" spans="1:28" x14ac:dyDescent="0.35">
      <c r="D7" t="s">
        <v>26</v>
      </c>
      <c r="E7">
        <f>E8*180/PI()</f>
        <v>46.930972999165739</v>
      </c>
      <c r="F7">
        <f t="shared" ref="F7:I7" si="1">F8*180/PI()</f>
        <v>51.85841003729081</v>
      </c>
      <c r="G7">
        <f t="shared" si="1"/>
        <v>64.297323769580984</v>
      </c>
      <c r="H7">
        <f t="shared" si="1"/>
        <v>73.968851351389276</v>
      </c>
      <c r="I7">
        <f t="shared" si="1"/>
        <v>82.689268993280407</v>
      </c>
    </row>
    <row r="8" spans="1:28" x14ac:dyDescent="0.35">
      <c r="D8" t="s">
        <v>27</v>
      </c>
      <c r="E8">
        <v>0.81910000000000005</v>
      </c>
      <c r="F8">
        <v>0.90510000000000002</v>
      </c>
      <c r="G8">
        <v>1.1222000000000001</v>
      </c>
      <c r="H8">
        <v>1.2909999999999999</v>
      </c>
      <c r="I8">
        <v>1.4432</v>
      </c>
    </row>
    <row r="10" spans="1:28" x14ac:dyDescent="0.35">
      <c r="D10" t="s">
        <v>19</v>
      </c>
      <c r="E10" t="s">
        <v>7</v>
      </c>
      <c r="F10" t="s">
        <v>9</v>
      </c>
      <c r="G10" t="s">
        <v>10</v>
      </c>
      <c r="H10" t="s">
        <v>11</v>
      </c>
      <c r="I10" t="s">
        <v>12</v>
      </c>
    </row>
    <row r="11" spans="1:28" x14ac:dyDescent="0.35">
      <c r="E11">
        <f>PI()/2-E8</f>
        <v>0.75169632679489651</v>
      </c>
      <c r="F11">
        <f t="shared" ref="F11:I11" si="2">PI()/2-F8</f>
        <v>0.66569632679489654</v>
      </c>
      <c r="G11">
        <f t="shared" si="2"/>
        <v>0.44859632679489647</v>
      </c>
      <c r="H11">
        <f t="shared" si="2"/>
        <v>0.27979632679489663</v>
      </c>
      <c r="I11">
        <f t="shared" si="2"/>
        <v>0.12759632679489652</v>
      </c>
    </row>
    <row r="12" spans="1:28" x14ac:dyDescent="0.35">
      <c r="D12" t="s">
        <v>19</v>
      </c>
      <c r="E12" t="s">
        <v>12</v>
      </c>
      <c r="F12" t="s">
        <v>11</v>
      </c>
      <c r="G12" t="s">
        <v>10</v>
      </c>
      <c r="H12" t="s">
        <v>8</v>
      </c>
      <c r="I12" t="s">
        <v>6</v>
      </c>
    </row>
    <row r="13" spans="1:28" x14ac:dyDescent="0.35">
      <c r="E13">
        <f>PI()/2-I8</f>
        <v>0.12759632679489652</v>
      </c>
      <c r="F13">
        <f>PI()/2-H8</f>
        <v>0.27979632679489663</v>
      </c>
      <c r="G13">
        <f>PI()/2-G8</f>
        <v>0.44859632679489647</v>
      </c>
      <c r="H13">
        <f>PI()/2-F8</f>
        <v>0.66569632679489654</v>
      </c>
      <c r="I13">
        <f>PI()/2-E8</f>
        <v>0.75169632679489651</v>
      </c>
    </row>
    <row r="16" spans="1:28" x14ac:dyDescent="0.35">
      <c r="A16" t="s">
        <v>22</v>
      </c>
      <c r="D16">
        <v>0</v>
      </c>
      <c r="E16" t="s">
        <v>7</v>
      </c>
      <c r="F16" t="s">
        <v>9</v>
      </c>
      <c r="G16" t="s">
        <v>10</v>
      </c>
      <c r="H16" t="s">
        <v>11</v>
      </c>
      <c r="I16" t="s">
        <v>12</v>
      </c>
      <c r="J16" s="1" t="s">
        <v>3</v>
      </c>
      <c r="K16" t="s">
        <v>12</v>
      </c>
      <c r="L16" t="s">
        <v>11</v>
      </c>
      <c r="M16" t="s">
        <v>10</v>
      </c>
      <c r="N16" t="s">
        <v>8</v>
      </c>
      <c r="O16" t="s">
        <v>6</v>
      </c>
      <c r="P16" s="1" t="s">
        <v>23</v>
      </c>
      <c r="Q16" t="s">
        <v>7</v>
      </c>
      <c r="R16" t="s">
        <v>9</v>
      </c>
      <c r="S16" t="s">
        <v>10</v>
      </c>
      <c r="T16" t="s">
        <v>11</v>
      </c>
      <c r="U16" t="s">
        <v>12</v>
      </c>
      <c r="V16" s="1" t="s">
        <v>24</v>
      </c>
      <c r="W16" t="s">
        <v>12</v>
      </c>
      <c r="X16" t="s">
        <v>11</v>
      </c>
      <c r="Y16" t="s">
        <v>10</v>
      </c>
      <c r="Z16" t="s">
        <v>8</v>
      </c>
      <c r="AA16" t="s">
        <v>6</v>
      </c>
      <c r="AB16" s="1" t="s">
        <v>25</v>
      </c>
    </row>
    <row r="17" spans="1:28" x14ac:dyDescent="0.35">
      <c r="E17">
        <f>E8</f>
        <v>0.81910000000000005</v>
      </c>
      <c r="F17">
        <f t="shared" ref="F17:I17" si="3">F8</f>
        <v>0.90510000000000002</v>
      </c>
      <c r="G17">
        <f t="shared" si="3"/>
        <v>1.1222000000000001</v>
      </c>
      <c r="H17">
        <f t="shared" si="3"/>
        <v>1.2909999999999999</v>
      </c>
      <c r="I17">
        <f t="shared" si="3"/>
        <v>1.4432</v>
      </c>
      <c r="J17">
        <f>PI()/2</f>
        <v>1.5707963267948966</v>
      </c>
      <c r="K17">
        <f>$J$17+E13</f>
        <v>1.6983926535897931</v>
      </c>
      <c r="L17">
        <f>$J$17+F13</f>
        <v>1.8505926535897932</v>
      </c>
      <c r="M17">
        <f>$J$17+G13</f>
        <v>2.0193926535897928</v>
      </c>
      <c r="N17">
        <f>$J$17+H13</f>
        <v>2.2364926535897931</v>
      </c>
      <c r="O17">
        <f>$J$17+I13</f>
        <v>2.322492653589793</v>
      </c>
      <c r="P17">
        <f>PI()</f>
        <v>3.1415926535897931</v>
      </c>
      <c r="Q17">
        <f>$V$17-E11</f>
        <v>3.9606926535897933</v>
      </c>
      <c r="R17">
        <f>$V$17-F11</f>
        <v>4.0466926535897931</v>
      </c>
      <c r="S17">
        <f>$V$17-G11</f>
        <v>4.2637926535897934</v>
      </c>
      <c r="T17">
        <f>$V$17-H11</f>
        <v>4.4325926535897935</v>
      </c>
      <c r="U17">
        <f>$V$17-I11</f>
        <v>4.5847926535897932</v>
      </c>
      <c r="V17">
        <f>PI()*3/2</f>
        <v>4.7123889803846897</v>
      </c>
      <c r="W17">
        <f>$V$17+E13</f>
        <v>4.8399853071795862</v>
      </c>
      <c r="X17">
        <f>$V$17+F13</f>
        <v>4.9921853071795859</v>
      </c>
      <c r="Y17">
        <f>$V$17+G13</f>
        <v>5.1609853071795859</v>
      </c>
      <c r="Z17">
        <f>$V$17+H13</f>
        <v>5.3780853071795862</v>
      </c>
      <c r="AA17">
        <f>$V$17+I13</f>
        <v>5.4640853071795865</v>
      </c>
      <c r="AB17">
        <f>2*PI()</f>
        <v>6.2831853071795862</v>
      </c>
    </row>
    <row r="22" spans="1:28" x14ac:dyDescent="0.35">
      <c r="A22" t="s">
        <v>30</v>
      </c>
      <c r="B22" t="s">
        <v>28</v>
      </c>
    </row>
    <row r="23" spans="1:28" x14ac:dyDescent="0.35">
      <c r="B23" t="s">
        <v>29</v>
      </c>
    </row>
    <row r="30" spans="1:28" x14ac:dyDescent="0.35">
      <c r="C30" s="3"/>
      <c r="D30" s="3"/>
    </row>
    <row r="31" spans="1:28" x14ac:dyDescent="0.35">
      <c r="C31" s="3">
        <v>1.3569999999999999E-3</v>
      </c>
      <c r="D31" s="3">
        <v>2.1320000000000002E-3</v>
      </c>
      <c r="E31" s="3">
        <v>2.7620000000000001E-3</v>
      </c>
      <c r="F31" s="3">
        <v>4.0489999999999996E-3</v>
      </c>
      <c r="G31" s="3">
        <v>4.2700000000000004E-3</v>
      </c>
      <c r="H31" t="s">
        <v>31</v>
      </c>
    </row>
    <row r="32" spans="1:28" x14ac:dyDescent="0.35">
      <c r="C32" s="3">
        <f>C31*100*PI()</f>
        <v>0.4263141230921349</v>
      </c>
      <c r="D32" s="3">
        <f t="shared" ref="D32:G32" si="4">D31*100*PI()</f>
        <v>0.66978755374534393</v>
      </c>
      <c r="E32" s="3">
        <f t="shared" si="4"/>
        <v>0.86770789092150091</v>
      </c>
      <c r="F32" s="3">
        <f t="shared" si="4"/>
        <v>1.2720308654385071</v>
      </c>
      <c r="G32" s="3">
        <f t="shared" si="4"/>
        <v>1.3414600630828417</v>
      </c>
    </row>
  </sheetData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32"/>
  <sheetViews>
    <sheetView topLeftCell="A10" workbookViewId="0">
      <selection activeCell="D39" sqref="D39"/>
    </sheetView>
  </sheetViews>
  <sheetFormatPr defaultRowHeight="14.15" x14ac:dyDescent="0.35"/>
  <cols>
    <col min="5" max="5" width="9.140625" bestFit="1" customWidth="1"/>
  </cols>
  <sheetData>
    <row r="2" spans="1:28" x14ac:dyDescent="0.35">
      <c r="D2" s="2"/>
      <c r="E2" s="2" t="s">
        <v>7</v>
      </c>
      <c r="F2" s="2" t="s">
        <v>9</v>
      </c>
      <c r="G2" s="2" t="s">
        <v>10</v>
      </c>
      <c r="H2" s="2" t="s">
        <v>11</v>
      </c>
      <c r="I2" s="2" t="s">
        <v>12</v>
      </c>
    </row>
    <row r="3" spans="1:28" x14ac:dyDescent="0.35">
      <c r="D3" s="2" t="s">
        <v>4</v>
      </c>
      <c r="E3" s="2">
        <v>14.4</v>
      </c>
      <c r="F3" s="2">
        <v>18.8</v>
      </c>
      <c r="G3" s="2">
        <v>29</v>
      </c>
      <c r="H3" s="2">
        <v>37.299999999999997</v>
      </c>
      <c r="I3" s="2">
        <v>44.1</v>
      </c>
    </row>
    <row r="4" spans="1:28" x14ac:dyDescent="0.35">
      <c r="D4" s="2" t="s">
        <v>5</v>
      </c>
      <c r="E4" s="2">
        <f>E3*PI()/180</f>
        <v>0.25132741228718347</v>
      </c>
      <c r="F4" s="2">
        <f t="shared" ref="F4:I4" si="0">F3*PI()/180</f>
        <v>0.32812189937493397</v>
      </c>
      <c r="G4" s="2">
        <f>G3*PI()/180</f>
        <v>0.50614548307835561</v>
      </c>
      <c r="H4" s="2">
        <f t="shared" si="0"/>
        <v>0.65100781099388483</v>
      </c>
      <c r="I4" s="2">
        <f t="shared" si="0"/>
        <v>0.76969020012949929</v>
      </c>
    </row>
    <row r="6" spans="1:28" x14ac:dyDescent="0.35">
      <c r="E6" t="s">
        <v>7</v>
      </c>
      <c r="F6" t="s">
        <v>9</v>
      </c>
      <c r="G6" t="s">
        <v>10</v>
      </c>
      <c r="H6" t="s">
        <v>11</v>
      </c>
      <c r="I6" t="s">
        <v>12</v>
      </c>
    </row>
    <row r="7" spans="1:28" x14ac:dyDescent="0.35">
      <c r="D7" t="s">
        <v>26</v>
      </c>
      <c r="E7">
        <f>E8*180/PI()</f>
        <v>43.086426193837909</v>
      </c>
      <c r="F7">
        <f t="shared" ref="F7:I7" si="1">F8*180/PI()</f>
        <v>50.196832431411423</v>
      </c>
      <c r="G7">
        <f t="shared" si="1"/>
        <v>56.356128729067777</v>
      </c>
      <c r="H7">
        <f t="shared" si="1"/>
        <v>83.26222678841124</v>
      </c>
      <c r="I7">
        <f t="shared" si="1"/>
        <v>86.866131319784117</v>
      </c>
    </row>
    <row r="8" spans="1:28" x14ac:dyDescent="0.35">
      <c r="D8" t="s">
        <v>27</v>
      </c>
      <c r="E8">
        <v>0.752</v>
      </c>
      <c r="F8">
        <v>0.87609999999999999</v>
      </c>
      <c r="G8">
        <v>0.98360000000000003</v>
      </c>
      <c r="H8">
        <v>1.4532</v>
      </c>
      <c r="I8">
        <v>1.5161</v>
      </c>
    </row>
    <row r="10" spans="1:28" x14ac:dyDescent="0.35">
      <c r="D10" t="s">
        <v>19</v>
      </c>
      <c r="E10" t="s">
        <v>7</v>
      </c>
      <c r="F10" t="s">
        <v>9</v>
      </c>
      <c r="G10" t="s">
        <v>10</v>
      </c>
      <c r="H10" t="s">
        <v>11</v>
      </c>
      <c r="I10" t="s">
        <v>12</v>
      </c>
    </row>
    <row r="11" spans="1:28" x14ac:dyDescent="0.35">
      <c r="E11">
        <f>PI()/2-E8</f>
        <v>0.81879632679489656</v>
      </c>
      <c r="F11">
        <f t="shared" ref="F11:I11" si="2">PI()/2-F8</f>
        <v>0.69469632679489657</v>
      </c>
      <c r="G11">
        <f t="shared" si="2"/>
        <v>0.58719632679489653</v>
      </c>
      <c r="H11">
        <f t="shared" si="2"/>
        <v>0.11759632679489651</v>
      </c>
      <c r="I11">
        <f t="shared" si="2"/>
        <v>5.4696326794896555E-2</v>
      </c>
    </row>
    <row r="12" spans="1:28" x14ac:dyDescent="0.35">
      <c r="D12" t="s">
        <v>19</v>
      </c>
      <c r="E12" t="s">
        <v>12</v>
      </c>
      <c r="F12" t="s">
        <v>11</v>
      </c>
      <c r="G12" t="s">
        <v>10</v>
      </c>
      <c r="H12" t="s">
        <v>8</v>
      </c>
      <c r="I12" t="s">
        <v>6</v>
      </c>
    </row>
    <row r="13" spans="1:28" x14ac:dyDescent="0.35">
      <c r="E13">
        <f>PI()/2-I8</f>
        <v>5.4696326794896555E-2</v>
      </c>
      <c r="F13">
        <f>PI()/2-H8</f>
        <v>0.11759632679489651</v>
      </c>
      <c r="G13">
        <f>PI()/2-G8</f>
        <v>0.58719632679489653</v>
      </c>
      <c r="H13">
        <f>PI()/2-F8</f>
        <v>0.69469632679489657</v>
      </c>
      <c r="I13">
        <f>PI()/2-E8</f>
        <v>0.81879632679489656</v>
      </c>
    </row>
    <row r="16" spans="1:28" x14ac:dyDescent="0.35">
      <c r="A16" t="s">
        <v>22</v>
      </c>
      <c r="D16">
        <v>0</v>
      </c>
      <c r="E16" t="s">
        <v>7</v>
      </c>
      <c r="F16" t="s">
        <v>9</v>
      </c>
      <c r="G16" t="s">
        <v>10</v>
      </c>
      <c r="H16" t="s">
        <v>11</v>
      </c>
      <c r="I16" t="s">
        <v>12</v>
      </c>
      <c r="J16" s="1" t="s">
        <v>3</v>
      </c>
      <c r="K16" t="s">
        <v>12</v>
      </c>
      <c r="L16" t="s">
        <v>11</v>
      </c>
      <c r="M16" t="s">
        <v>10</v>
      </c>
      <c r="N16" t="s">
        <v>8</v>
      </c>
      <c r="O16" t="s">
        <v>6</v>
      </c>
      <c r="P16" s="1" t="s">
        <v>23</v>
      </c>
      <c r="Q16" t="s">
        <v>7</v>
      </c>
      <c r="R16" t="s">
        <v>9</v>
      </c>
      <c r="S16" t="s">
        <v>10</v>
      </c>
      <c r="T16" t="s">
        <v>11</v>
      </c>
      <c r="U16" t="s">
        <v>12</v>
      </c>
      <c r="V16" s="1" t="s">
        <v>24</v>
      </c>
      <c r="W16" t="s">
        <v>12</v>
      </c>
      <c r="X16" t="s">
        <v>11</v>
      </c>
      <c r="Y16" t="s">
        <v>10</v>
      </c>
      <c r="Z16" t="s">
        <v>8</v>
      </c>
      <c r="AA16" t="s">
        <v>6</v>
      </c>
      <c r="AB16" s="1" t="s">
        <v>25</v>
      </c>
    </row>
    <row r="17" spans="1:28" x14ac:dyDescent="0.35">
      <c r="E17">
        <f>E8</f>
        <v>0.752</v>
      </c>
      <c r="F17">
        <f t="shared" ref="F17:I17" si="3">F8</f>
        <v>0.87609999999999999</v>
      </c>
      <c r="G17">
        <f t="shared" si="3"/>
        <v>0.98360000000000003</v>
      </c>
      <c r="H17">
        <f t="shared" si="3"/>
        <v>1.4532</v>
      </c>
      <c r="I17">
        <f t="shared" si="3"/>
        <v>1.5161</v>
      </c>
      <c r="J17">
        <f>PI()/2</f>
        <v>1.5707963267948966</v>
      </c>
      <c r="K17">
        <f>$J$17+E13</f>
        <v>1.6254926535897931</v>
      </c>
      <c r="L17">
        <f>$J$17+F13</f>
        <v>1.6883926535897931</v>
      </c>
      <c r="M17">
        <f>$J$17+G13</f>
        <v>2.1579926535897931</v>
      </c>
      <c r="N17">
        <f>$J$17+H13</f>
        <v>2.265492653589793</v>
      </c>
      <c r="O17">
        <f>$J$17+I13</f>
        <v>2.3895926535897933</v>
      </c>
      <c r="P17">
        <f>PI()</f>
        <v>3.1415926535897931</v>
      </c>
      <c r="Q17">
        <f>$V$17-E11</f>
        <v>3.8935926535897929</v>
      </c>
      <c r="R17">
        <f>$V$17-F11</f>
        <v>4.0176926535897932</v>
      </c>
      <c r="S17">
        <f>$V$17-G11</f>
        <v>4.1251926535897931</v>
      </c>
      <c r="T17">
        <f>$V$17-H11</f>
        <v>4.5947926535897929</v>
      </c>
      <c r="U17">
        <f>$V$17-I11</f>
        <v>4.6576926535897929</v>
      </c>
      <c r="V17">
        <f>PI()*3/2</f>
        <v>4.7123889803846897</v>
      </c>
      <c r="W17">
        <f>$V$17+E13</f>
        <v>4.7670853071795865</v>
      </c>
      <c r="X17">
        <f>$V$17+F13</f>
        <v>4.8299853071795864</v>
      </c>
      <c r="Y17">
        <f>$V$17+G13</f>
        <v>5.2995853071795862</v>
      </c>
      <c r="Z17">
        <f>$V$17+H13</f>
        <v>5.4070853071795861</v>
      </c>
      <c r="AA17">
        <f>$V$17+I13</f>
        <v>5.5311853071795865</v>
      </c>
      <c r="AB17">
        <f>2*PI()</f>
        <v>6.2831853071795862</v>
      </c>
    </row>
    <row r="22" spans="1:28" x14ac:dyDescent="0.35">
      <c r="A22" t="s">
        <v>30</v>
      </c>
      <c r="B22" t="s">
        <v>28</v>
      </c>
    </row>
    <row r="23" spans="1:28" x14ac:dyDescent="0.35">
      <c r="B23" t="s">
        <v>29</v>
      </c>
    </row>
    <row r="30" spans="1:28" x14ac:dyDescent="0.35">
      <c r="C30" s="3"/>
      <c r="D30" s="3"/>
    </row>
    <row r="31" spans="1:28" x14ac:dyDescent="0.35">
      <c r="C31" s="3">
        <v>1.3569999999999999E-3</v>
      </c>
      <c r="D31" s="3">
        <v>2.1320000000000002E-3</v>
      </c>
      <c r="E31" s="3">
        <v>2.7620000000000001E-3</v>
      </c>
      <c r="F31" s="3">
        <v>4.0489999999999996E-3</v>
      </c>
      <c r="G31" s="3">
        <v>4.2700000000000004E-3</v>
      </c>
      <c r="H31" t="s">
        <v>31</v>
      </c>
    </row>
    <row r="32" spans="1:28" x14ac:dyDescent="0.35">
      <c r="C32" s="3">
        <f>C31*100*PI()</f>
        <v>0.4263141230921349</v>
      </c>
      <c r="D32" s="3">
        <f t="shared" ref="D32:G32" si="4">D31*100*PI()</f>
        <v>0.66978755374534393</v>
      </c>
      <c r="E32" s="3">
        <f t="shared" si="4"/>
        <v>0.86770789092150091</v>
      </c>
      <c r="F32" s="3">
        <f t="shared" si="4"/>
        <v>1.2720308654385071</v>
      </c>
      <c r="G32" s="3">
        <f t="shared" si="4"/>
        <v>1.3414600630828417</v>
      </c>
    </row>
  </sheetData>
  <phoneticPr fontId="1" type="noConversion"/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35"/>
  <sheetViews>
    <sheetView tabSelected="1" topLeftCell="I7" workbookViewId="0">
      <selection activeCell="W22" sqref="W22"/>
    </sheetView>
  </sheetViews>
  <sheetFormatPr defaultRowHeight="14.15" x14ac:dyDescent="0.35"/>
  <cols>
    <col min="5" max="5" width="9.140625" bestFit="1" customWidth="1"/>
  </cols>
  <sheetData>
    <row r="2" spans="1:20" x14ac:dyDescent="0.35">
      <c r="E2" t="s">
        <v>7</v>
      </c>
      <c r="F2" t="s">
        <v>9</v>
      </c>
      <c r="G2" t="s">
        <v>10</v>
      </c>
    </row>
    <row r="3" spans="1:20" x14ac:dyDescent="0.35">
      <c r="D3" t="s">
        <v>4</v>
      </c>
      <c r="E3">
        <v>14.4</v>
      </c>
      <c r="F3">
        <v>18.8</v>
      </c>
      <c r="G3">
        <v>29</v>
      </c>
    </row>
    <row r="4" spans="1:20" x14ac:dyDescent="0.35">
      <c r="D4" t="s">
        <v>5</v>
      </c>
      <c r="E4">
        <f>E3*PI()/180</f>
        <v>0.25132741228718347</v>
      </c>
      <c r="F4">
        <f t="shared" ref="F4" si="0">F3*PI()/180</f>
        <v>0.32812189937493397</v>
      </c>
      <c r="G4">
        <f>G3*PI()/180</f>
        <v>0.50614548307835561</v>
      </c>
    </row>
    <row r="6" spans="1:20" x14ac:dyDescent="0.35">
      <c r="E6" t="s">
        <v>7</v>
      </c>
      <c r="F6" t="s">
        <v>9</v>
      </c>
      <c r="G6" t="s">
        <v>10</v>
      </c>
    </row>
    <row r="7" spans="1:20" x14ac:dyDescent="0.35">
      <c r="D7" t="s">
        <v>26</v>
      </c>
      <c r="E7">
        <f>E8*180/PI()</f>
        <v>29.226577129623291</v>
      </c>
      <c r="F7">
        <f t="shared" ref="F7:G7" si="1">F8*180/PI()</f>
        <v>39.241879388510085</v>
      </c>
      <c r="G7">
        <f t="shared" si="1"/>
        <v>52.511581923739946</v>
      </c>
    </row>
    <row r="8" spans="1:20" x14ac:dyDescent="0.35">
      <c r="D8" t="s">
        <v>27</v>
      </c>
      <c r="E8">
        <v>0.5101</v>
      </c>
      <c r="F8">
        <v>0.68489999999999995</v>
      </c>
      <c r="G8">
        <v>0.91649999999999998</v>
      </c>
    </row>
    <row r="10" spans="1:20" x14ac:dyDescent="0.35">
      <c r="D10" t="s">
        <v>19</v>
      </c>
      <c r="E10" t="s">
        <v>7</v>
      </c>
      <c r="F10" t="s">
        <v>9</v>
      </c>
      <c r="G10" t="s">
        <v>10</v>
      </c>
    </row>
    <row r="11" spans="1:20" x14ac:dyDescent="0.35">
      <c r="E11">
        <f>PI()/2-E8</f>
        <v>1.0606963267948966</v>
      </c>
      <c r="F11">
        <f t="shared" ref="F11:G11" si="2">PI()/2-F8</f>
        <v>0.8858963267948966</v>
      </c>
      <c r="G11">
        <f t="shared" si="2"/>
        <v>0.65429632679489658</v>
      </c>
    </row>
    <row r="12" spans="1:20" x14ac:dyDescent="0.35">
      <c r="D12" t="s">
        <v>19</v>
      </c>
      <c r="E12" t="s">
        <v>33</v>
      </c>
      <c r="F12" t="s">
        <v>34</v>
      </c>
      <c r="G12" t="s">
        <v>35</v>
      </c>
    </row>
    <row r="13" spans="1:20" x14ac:dyDescent="0.35">
      <c r="E13">
        <f>PI()/2-G8</f>
        <v>0.65429632679489658</v>
      </c>
      <c r="F13">
        <f>PI()/2-F8</f>
        <v>0.8858963267948966</v>
      </c>
      <c r="G13">
        <f>PI()/2-E8</f>
        <v>1.0606963267948966</v>
      </c>
    </row>
    <row r="16" spans="1:20" x14ac:dyDescent="0.35">
      <c r="A16" t="s">
        <v>22</v>
      </c>
      <c r="B16" t="s">
        <v>38</v>
      </c>
      <c r="D16">
        <v>0</v>
      </c>
      <c r="E16" t="s">
        <v>7</v>
      </c>
      <c r="F16" t="s">
        <v>9</v>
      </c>
      <c r="G16" t="s">
        <v>10</v>
      </c>
      <c r="H16" s="1" t="s">
        <v>3</v>
      </c>
      <c r="I16" t="s">
        <v>10</v>
      </c>
      <c r="J16" t="s">
        <v>8</v>
      </c>
      <c r="K16" t="s">
        <v>6</v>
      </c>
      <c r="L16" s="1" t="s">
        <v>23</v>
      </c>
      <c r="M16" t="s">
        <v>7</v>
      </c>
      <c r="N16" t="s">
        <v>9</v>
      </c>
      <c r="O16" t="s">
        <v>10</v>
      </c>
      <c r="P16" s="1" t="s">
        <v>24</v>
      </c>
      <c r="Q16" t="s">
        <v>10</v>
      </c>
      <c r="R16" t="s">
        <v>8</v>
      </c>
      <c r="S16" t="s">
        <v>6</v>
      </c>
      <c r="T16" s="1" t="s">
        <v>25</v>
      </c>
    </row>
    <row r="17" spans="1:27" x14ac:dyDescent="0.35">
      <c r="E17">
        <f>E8</f>
        <v>0.5101</v>
      </c>
      <c r="F17">
        <f t="shared" ref="F17:G17" si="3">F8</f>
        <v>0.68489999999999995</v>
      </c>
      <c r="G17">
        <f t="shared" si="3"/>
        <v>0.91649999999999998</v>
      </c>
      <c r="H17">
        <f>PI()/2</f>
        <v>1.5707963267948966</v>
      </c>
      <c r="I17">
        <f>$H$17+E13</f>
        <v>2.225092653589793</v>
      </c>
      <c r="J17">
        <f>$H$17+F13</f>
        <v>2.4566926535897933</v>
      </c>
      <c r="K17">
        <f>$H$17+G13</f>
        <v>2.6314926535897931</v>
      </c>
      <c r="L17">
        <f>PI()</f>
        <v>3.1415926535897931</v>
      </c>
      <c r="M17">
        <f>$P$17-E11</f>
        <v>3.6516926535897931</v>
      </c>
      <c r="N17">
        <f>$P$17-F11</f>
        <v>3.826492653589793</v>
      </c>
      <c r="O17">
        <f>$P$17-G11</f>
        <v>4.0580926535897932</v>
      </c>
      <c r="P17">
        <f>PI()*3/2</f>
        <v>4.7123889803846897</v>
      </c>
      <c r="Q17">
        <f>$P$17+E13</f>
        <v>5.3666853071795861</v>
      </c>
      <c r="R17">
        <f>$P$17+F13</f>
        <v>5.5982853071795864</v>
      </c>
      <c r="S17">
        <f>$P$17+G13</f>
        <v>5.7730853071795867</v>
      </c>
      <c r="T17">
        <f>2*PI()</f>
        <v>6.2831853071795862</v>
      </c>
    </row>
    <row r="21" spans="1:27" x14ac:dyDescent="0.35">
      <c r="A21" t="s">
        <v>36</v>
      </c>
      <c r="B21" t="s">
        <v>39</v>
      </c>
      <c r="D21">
        <v>0</v>
      </c>
      <c r="E21" s="6" t="s">
        <v>6</v>
      </c>
      <c r="F21" s="6" t="s">
        <v>8</v>
      </c>
      <c r="G21" s="6" t="s">
        <v>10</v>
      </c>
      <c r="H21" s="7" t="s">
        <v>37</v>
      </c>
      <c r="I21" t="s">
        <v>10</v>
      </c>
      <c r="J21" t="s">
        <v>8</v>
      </c>
      <c r="K21" t="s">
        <v>6</v>
      </c>
      <c r="L21" s="5" t="s">
        <v>40</v>
      </c>
      <c r="M21" t="s">
        <v>6</v>
      </c>
      <c r="N21" t="s">
        <v>8</v>
      </c>
      <c r="O21" t="s">
        <v>10</v>
      </c>
      <c r="P21" s="5" t="s">
        <v>41</v>
      </c>
      <c r="Q21" t="s">
        <v>10</v>
      </c>
      <c r="R21" t="s">
        <v>8</v>
      </c>
      <c r="S21" t="s">
        <v>6</v>
      </c>
      <c r="T21" s="5" t="s">
        <v>42</v>
      </c>
      <c r="X21" s="4" t="s">
        <v>43</v>
      </c>
    </row>
    <row r="22" spans="1:27" x14ac:dyDescent="0.35">
      <c r="B22">
        <f>-2*PI()/3</f>
        <v>-2.0943951023931953</v>
      </c>
      <c r="E22" s="6">
        <f>E17+$B$22</f>
        <v>-1.5842951023931953</v>
      </c>
      <c r="F22" s="6">
        <f t="shared" ref="F22:T22" si="4">F17+$B$22</f>
        <v>-1.4094951023931954</v>
      </c>
      <c r="G22" s="6">
        <f t="shared" si="4"/>
        <v>-1.1778951023931952</v>
      </c>
      <c r="H22" s="8">
        <f t="shared" si="4"/>
        <v>-0.5235987755982987</v>
      </c>
      <c r="I22">
        <f t="shared" si="4"/>
        <v>0.13069755119659776</v>
      </c>
      <c r="J22">
        <f t="shared" si="4"/>
        <v>0.36229755119659801</v>
      </c>
      <c r="K22">
        <f t="shared" si="4"/>
        <v>0.53709755119659786</v>
      </c>
      <c r="L22" s="5">
        <f t="shared" si="4"/>
        <v>1.0471975511965979</v>
      </c>
      <c r="M22">
        <f t="shared" si="4"/>
        <v>1.5572975511965979</v>
      </c>
      <c r="N22">
        <f t="shared" si="4"/>
        <v>1.7320975511965977</v>
      </c>
      <c r="O22">
        <f t="shared" si="4"/>
        <v>1.9636975511965979</v>
      </c>
      <c r="P22" s="5">
        <f t="shared" si="4"/>
        <v>2.6179938779914944</v>
      </c>
      <c r="Q22">
        <f t="shared" si="4"/>
        <v>3.2722902047863909</v>
      </c>
      <c r="R22">
        <f t="shared" si="4"/>
        <v>3.5038902047863911</v>
      </c>
      <c r="S22">
        <f t="shared" si="4"/>
        <v>3.6786902047863914</v>
      </c>
      <c r="T22" s="5">
        <f t="shared" si="4"/>
        <v>4.1887902047863914</v>
      </c>
      <c r="U22">
        <f>$T$22+($T$22-S22)</f>
        <v>4.698890204786391</v>
      </c>
      <c r="V22">
        <f>$T$22+($T$22-R22)</f>
        <v>4.8736902047863921</v>
      </c>
      <c r="W22">
        <f>$T$22+($T$22-Q22)</f>
        <v>5.1052902047863924</v>
      </c>
      <c r="X22" s="5">
        <f>11*PI()/6</f>
        <v>5.7595865315812871</v>
      </c>
      <c r="Y22">
        <f>$X$22+($X$22-W22)</f>
        <v>6.4138828583761818</v>
      </c>
      <c r="Z22">
        <f>$X$22+($X$22-V22)</f>
        <v>6.645482858376182</v>
      </c>
      <c r="AA22">
        <f>$X$22+($X$22-U22)</f>
        <v>6.8202828583761832</v>
      </c>
    </row>
    <row r="25" spans="1:27" x14ac:dyDescent="0.35">
      <c r="A25" t="s">
        <v>36</v>
      </c>
      <c r="B25" t="s">
        <v>49</v>
      </c>
      <c r="G25" s="4" t="s">
        <v>48</v>
      </c>
      <c r="K25" s="4" t="s">
        <v>47</v>
      </c>
      <c r="L25" s="9" t="s">
        <v>6</v>
      </c>
      <c r="M25" s="9" t="s">
        <v>8</v>
      </c>
      <c r="N25" s="9" t="s">
        <v>10</v>
      </c>
      <c r="O25" s="11" t="s">
        <v>46</v>
      </c>
      <c r="P25" t="s">
        <v>10</v>
      </c>
      <c r="Q25" t="s">
        <v>8</v>
      </c>
      <c r="R25" t="s">
        <v>6</v>
      </c>
      <c r="S25" s="5" t="s">
        <v>45</v>
      </c>
      <c r="T25" t="s">
        <v>6</v>
      </c>
      <c r="U25" t="s">
        <v>8</v>
      </c>
      <c r="V25" t="s">
        <v>10</v>
      </c>
      <c r="W25" s="5" t="s">
        <v>44</v>
      </c>
      <c r="X25" s="4"/>
    </row>
    <row r="26" spans="1:27" x14ac:dyDescent="0.35">
      <c r="B26">
        <f>2*PI()/3</f>
        <v>2.0943951023931953</v>
      </c>
      <c r="F26">
        <v>0</v>
      </c>
      <c r="G26" s="5">
        <f>PI()/6</f>
        <v>0.52359877559829882</v>
      </c>
      <c r="H26">
        <f>$K$26+($K$26-N26)</f>
        <v>1.1778951023931952</v>
      </c>
      <c r="I26">
        <f>$K$26+($K$26-M26)</f>
        <v>1.4094951023931954</v>
      </c>
      <c r="J26">
        <f>$K$26+($K$26-L26)</f>
        <v>1.5842951023931953</v>
      </c>
      <c r="K26" s="4">
        <f>2*PI()/3</f>
        <v>2.0943951023931953</v>
      </c>
      <c r="L26" s="9">
        <f>E17+$B$26</f>
        <v>2.6044951023931953</v>
      </c>
      <c r="M26" s="9">
        <f>F17+$B$26</f>
        <v>2.7792951023931951</v>
      </c>
      <c r="N26" s="9">
        <f>G17+$B$26</f>
        <v>3.0108951023931954</v>
      </c>
      <c r="O26" s="10">
        <f>H17+$B$26</f>
        <v>3.6651914291880918</v>
      </c>
      <c r="P26" s="9">
        <f>I17+$B$26</f>
        <v>4.3194877559829887</v>
      </c>
      <c r="Q26" s="9">
        <f>J17+$B$26</f>
        <v>4.551087755982989</v>
      </c>
      <c r="R26" s="9">
        <f>K17+$B$26</f>
        <v>4.7258877559829884</v>
      </c>
      <c r="S26" s="10">
        <f>L17+$B$26</f>
        <v>5.2359877559829879</v>
      </c>
      <c r="T26" s="9">
        <f>M17+$B$26</f>
        <v>5.7460877559829884</v>
      </c>
      <c r="U26" s="9">
        <f>N17+$B$26</f>
        <v>5.9208877559829887</v>
      </c>
      <c r="V26" s="9">
        <f>O17+$B$26</f>
        <v>6.1524877559829889</v>
      </c>
      <c r="W26" s="9">
        <f>P17+$B$26</f>
        <v>6.8067840827778845</v>
      </c>
      <c r="X26" s="9"/>
      <c r="Y26" s="9"/>
      <c r="Z26" s="9"/>
      <c r="AA26" s="9"/>
    </row>
    <row r="30" spans="1:27" x14ac:dyDescent="0.35">
      <c r="C30" s="3"/>
      <c r="D30" s="3"/>
    </row>
    <row r="31" spans="1:27" x14ac:dyDescent="0.35">
      <c r="C31" s="3">
        <v>1.8760000000000001E-3</v>
      </c>
      <c r="D31" s="3">
        <v>3.4989999999999999E-3</v>
      </c>
      <c r="E31" s="3">
        <v>3.9389999999999998E-3</v>
      </c>
    </row>
    <row r="32" spans="1:27" x14ac:dyDescent="0.35">
      <c r="C32" s="3">
        <f>C31*100*PI()</f>
        <v>0.58936278181344526</v>
      </c>
      <c r="D32" s="3">
        <f t="shared" ref="D32:E32" si="5">D31*100*PI()</f>
        <v>1.0992432694910685</v>
      </c>
      <c r="E32" s="3">
        <f t="shared" si="5"/>
        <v>1.2374733462490195</v>
      </c>
    </row>
    <row r="35" spans="3:6" x14ac:dyDescent="0.35">
      <c r="C35" t="s">
        <v>32</v>
      </c>
      <c r="D35">
        <v>0.91649999999999998</v>
      </c>
      <c r="E35">
        <v>0.68489999999999995</v>
      </c>
      <c r="F35">
        <v>0.5101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计算</vt:lpstr>
      <vt:lpstr>绘图11</vt:lpstr>
      <vt:lpstr>N=5</vt:lpstr>
      <vt:lpstr>N=5_VER2</vt:lpstr>
      <vt:lpstr>N=3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zsrx</dc:creator>
  <cp:lastModifiedBy>zsrx</cp:lastModifiedBy>
  <dcterms:created xsi:type="dcterms:W3CDTF">2015-06-05T18:19:34Z</dcterms:created>
  <dcterms:modified xsi:type="dcterms:W3CDTF">2022-05-13T13:21:28Z</dcterms:modified>
</cp:coreProperties>
</file>