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0BA709E2-425B-4A97-986F-D5A7E662978F}" xr6:coauthVersionLast="45" xr6:coauthVersionMax="45" xr10:uidLastSave="{00000000-0000-0000-0000-000000000000}"/>
  <bookViews>
    <workbookView xWindow="-108" yWindow="-108" windowWidth="23256" windowHeight="12576" tabRatio="794" activeTab="9" xr2:uid="{1E358FB9-20D4-4BE9-A711-3D775B78DF0C}"/>
  </bookViews>
  <sheets>
    <sheet name="summary" sheetId="6" r:id="rId1"/>
    <sheet name="papers_obs" sheetId="1" r:id="rId2"/>
    <sheet name="GDP" sheetId="4" r:id="rId3"/>
    <sheet name="inflation" sheetId="5" r:id="rId4"/>
    <sheet name="consumption" sheetId="8" r:id="rId5"/>
    <sheet name="investment" sheetId="9" r:id="rId6"/>
    <sheet name="wage" sheetId="11" r:id="rId7"/>
    <sheet name="spread" sheetId="12" r:id="rId8"/>
    <sheet name="government" sheetId="16" r:id="rId9"/>
    <sheet name="!vacancies" sheetId="14" r:id="rId10"/>
    <sheet name="!consumption wedge" sheetId="15" r:id="rId11"/>
    <sheet name="!job finding" sheetId="13" r:id="rId12"/>
    <sheet name="!TFP" sheetId="17" r:id="rId13"/>
  </sheets>
  <definedNames>
    <definedName name="_xlnm._FilterDatabase" localSheetId="11" hidden="1">'!job finding'!$S$1:$S$362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7" l="1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3" i="17"/>
  <c r="S5" i="13" l="1"/>
  <c r="G4" i="12" a="1"/>
  <c r="G4" i="12" s="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4" i="11"/>
  <c r="J6" i="11" a="1"/>
  <c r="K6" i="11" s="1"/>
  <c r="Q10" i="8" a="1"/>
  <c r="R10" i="8" s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4" i="8"/>
  <c r="G67" i="14"/>
  <c r="F69" i="14" a="1"/>
  <c r="F69" i="14" s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H7" i="12" l="1"/>
  <c r="H5" i="12"/>
  <c r="H8" i="12"/>
  <c r="G7" i="12"/>
  <c r="G5" i="12"/>
  <c r="H6" i="12"/>
  <c r="H4" i="12"/>
  <c r="E46" i="12" s="1"/>
  <c r="G8" i="12"/>
  <c r="G6" i="12"/>
  <c r="E78" i="12"/>
  <c r="E62" i="12"/>
  <c r="E30" i="12"/>
  <c r="E14" i="12"/>
  <c r="E95" i="12"/>
  <c r="E71" i="12"/>
  <c r="E43" i="12"/>
  <c r="E19" i="12"/>
  <c r="E101" i="12"/>
  <c r="E85" i="12"/>
  <c r="E69" i="12"/>
  <c r="E53" i="12"/>
  <c r="E37" i="12"/>
  <c r="E21" i="12"/>
  <c r="E5" i="12"/>
  <c r="E67" i="12"/>
  <c r="E23" i="12"/>
  <c r="E96" i="12"/>
  <c r="E80" i="12"/>
  <c r="E64" i="12"/>
  <c r="E48" i="12"/>
  <c r="E32" i="12"/>
  <c r="E20" i="12"/>
  <c r="E16" i="12"/>
  <c r="E4" i="12"/>
  <c r="J9" i="11"/>
  <c r="J7" i="11"/>
  <c r="J10" i="11"/>
  <c r="J8" i="11"/>
  <c r="J6" i="11"/>
  <c r="K9" i="11"/>
  <c r="K7" i="11"/>
  <c r="K10" i="11"/>
  <c r="K8" i="11"/>
  <c r="Q13" i="8"/>
  <c r="Q11" i="8"/>
  <c r="Q14" i="8"/>
  <c r="Q12" i="8"/>
  <c r="Q10" i="8"/>
  <c r="R13" i="8"/>
  <c r="R11" i="8"/>
  <c r="R14" i="8"/>
  <c r="R12" i="8"/>
  <c r="F72" i="14"/>
  <c r="F70" i="14"/>
  <c r="G72" i="14"/>
  <c r="G73" i="14"/>
  <c r="G71" i="14"/>
  <c r="G69" i="14"/>
  <c r="G70" i="14"/>
  <c r="F73" i="14"/>
  <c r="F71" i="14"/>
  <c r="E94" i="12" l="1"/>
  <c r="E36" i="12"/>
  <c r="E68" i="12"/>
  <c r="E35" i="12"/>
  <c r="E75" i="12"/>
  <c r="E25" i="12"/>
  <c r="E57" i="12"/>
  <c r="E89" i="12"/>
  <c r="E27" i="12"/>
  <c r="E103" i="12"/>
  <c r="E18" i="12"/>
  <c r="E50" i="12"/>
  <c r="E66" i="12"/>
  <c r="E82" i="12"/>
  <c r="E8" i="12"/>
  <c r="E24" i="12"/>
  <c r="E40" i="12"/>
  <c r="E56" i="12"/>
  <c r="E72" i="12"/>
  <c r="E88" i="12"/>
  <c r="E104" i="12"/>
  <c r="E47" i="12"/>
  <c r="E87" i="12"/>
  <c r="E13" i="12"/>
  <c r="E29" i="12"/>
  <c r="E45" i="12"/>
  <c r="E61" i="12"/>
  <c r="E77" i="12"/>
  <c r="E93" i="12"/>
  <c r="E7" i="12"/>
  <c r="E31" i="12"/>
  <c r="E55" i="12"/>
  <c r="E83" i="12"/>
  <c r="E6" i="12"/>
  <c r="E22" i="12"/>
  <c r="E38" i="12"/>
  <c r="E54" i="12"/>
  <c r="E70" i="12"/>
  <c r="E86" i="12"/>
  <c r="E102" i="12"/>
  <c r="E52" i="12"/>
  <c r="E84" i="12"/>
  <c r="E100" i="12"/>
  <c r="E9" i="12"/>
  <c r="E41" i="12"/>
  <c r="E73" i="12"/>
  <c r="E3" i="12"/>
  <c r="E51" i="12"/>
  <c r="E79" i="12"/>
  <c r="E34" i="12"/>
  <c r="E98" i="12"/>
  <c r="E12" i="12"/>
  <c r="E28" i="12"/>
  <c r="E44" i="12"/>
  <c r="E60" i="12"/>
  <c r="E76" i="12"/>
  <c r="E92" i="12"/>
  <c r="E11" i="12"/>
  <c r="E59" i="12"/>
  <c r="E99" i="12"/>
  <c r="E17" i="12"/>
  <c r="E33" i="12"/>
  <c r="E49" i="12"/>
  <c r="E65" i="12"/>
  <c r="E81" i="12"/>
  <c r="E97" i="12"/>
  <c r="E15" i="12"/>
  <c r="E39" i="12"/>
  <c r="E63" i="12"/>
  <c r="E91" i="12"/>
  <c r="E10" i="12"/>
  <c r="E26" i="12"/>
  <c r="E42" i="12"/>
  <c r="E58" i="12"/>
  <c r="E74" i="12"/>
  <c r="E90" i="12"/>
  <c r="J3" i="5" l="1" a="1"/>
  <c r="J4" i="5" s="1"/>
  <c r="K3" i="5" l="1"/>
  <c r="J7" i="5"/>
  <c r="J5" i="5"/>
  <c r="J3" i="5"/>
  <c r="K6" i="5"/>
  <c r="K4" i="5"/>
  <c r="K5" i="5"/>
  <c r="K7" i="5"/>
  <c r="J6" i="5"/>
  <c r="S8" i="13"/>
  <c r="S11" i="13"/>
  <c r="S14" i="13"/>
  <c r="S17" i="13"/>
  <c r="S20" i="13"/>
  <c r="S23" i="13"/>
  <c r="S26" i="13"/>
  <c r="S29" i="13"/>
  <c r="S32" i="13"/>
  <c r="S35" i="13"/>
  <c r="S38" i="13"/>
  <c r="S41" i="13"/>
  <c r="S44" i="13"/>
  <c r="S47" i="13"/>
  <c r="S50" i="13"/>
  <c r="S53" i="13"/>
  <c r="S56" i="13"/>
  <c r="S59" i="13"/>
  <c r="S62" i="13"/>
  <c r="S65" i="13"/>
  <c r="S68" i="13"/>
  <c r="S71" i="13"/>
  <c r="S74" i="13"/>
  <c r="S77" i="13"/>
  <c r="S80" i="13"/>
  <c r="S83" i="13"/>
  <c r="S86" i="13"/>
  <c r="S89" i="13"/>
  <c r="S92" i="13"/>
  <c r="S95" i="13"/>
  <c r="S98" i="13"/>
  <c r="S101" i="13"/>
  <c r="S104" i="13"/>
  <c r="S107" i="13"/>
  <c r="S110" i="13"/>
  <c r="S113" i="13"/>
  <c r="S116" i="13"/>
  <c r="S119" i="13"/>
  <c r="S122" i="13"/>
  <c r="S125" i="13"/>
  <c r="S128" i="13"/>
  <c r="S131" i="13"/>
  <c r="S134" i="13"/>
  <c r="S137" i="13"/>
  <c r="S140" i="13"/>
  <c r="S143" i="13"/>
  <c r="S146" i="13"/>
  <c r="S149" i="13"/>
  <c r="S152" i="13"/>
  <c r="S155" i="13"/>
  <c r="S158" i="13"/>
  <c r="S161" i="13"/>
  <c r="S164" i="13"/>
  <c r="S167" i="13"/>
  <c r="S170" i="13"/>
  <c r="S173" i="13"/>
  <c r="S176" i="13"/>
  <c r="S179" i="13"/>
  <c r="S182" i="13"/>
  <c r="S185" i="13"/>
  <c r="S188" i="13"/>
  <c r="S191" i="13"/>
  <c r="S194" i="13"/>
  <c r="S197" i="13"/>
  <c r="S200" i="13"/>
  <c r="S203" i="13"/>
  <c r="S206" i="13"/>
  <c r="S209" i="13"/>
  <c r="S212" i="13"/>
  <c r="S215" i="13"/>
  <c r="S218" i="13"/>
  <c r="S221" i="13"/>
  <c r="S224" i="13"/>
  <c r="S227" i="13"/>
  <c r="S230" i="13"/>
  <c r="S233" i="13"/>
  <c r="S236" i="13"/>
  <c r="S239" i="13"/>
  <c r="S242" i="13"/>
  <c r="S245" i="13"/>
  <c r="S248" i="13"/>
  <c r="S251" i="13"/>
  <c r="S254" i="13"/>
  <c r="S257" i="13"/>
  <c r="S260" i="13"/>
  <c r="S263" i="13"/>
  <c r="S266" i="13"/>
  <c r="S269" i="13"/>
  <c r="S272" i="13"/>
  <c r="S275" i="13"/>
  <c r="S278" i="13"/>
  <c r="S281" i="13"/>
  <c r="S284" i="13"/>
  <c r="S287" i="13"/>
  <c r="S290" i="13"/>
  <c r="S293" i="13"/>
  <c r="S296" i="13"/>
  <c r="S299" i="13"/>
  <c r="S302" i="13"/>
  <c r="S305" i="13"/>
  <c r="S308" i="13"/>
  <c r="S311" i="13"/>
  <c r="S314" i="13"/>
  <c r="S317" i="13"/>
  <c r="S320" i="13"/>
  <c r="S323" i="13"/>
  <c r="S326" i="13"/>
  <c r="S329" i="13"/>
  <c r="S332" i="13"/>
  <c r="S335" i="13"/>
  <c r="S338" i="13"/>
  <c r="S341" i="13"/>
  <c r="S344" i="13"/>
  <c r="S347" i="13"/>
  <c r="S350" i="13"/>
  <c r="S353" i="13"/>
  <c r="S356" i="13"/>
  <c r="S359" i="13"/>
  <c r="S362" i="13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5"/>
  <c r="G8" i="15"/>
  <c r="E8" i="15"/>
  <c r="D8" i="15"/>
  <c r="E7" i="15" s="1"/>
  <c r="D9" i="15"/>
  <c r="D10" i="15"/>
  <c r="E9" i="15" s="1"/>
  <c r="D11" i="15"/>
  <c r="E10" i="15" s="1"/>
  <c r="D12" i="15"/>
  <c r="E11" i="15" s="1"/>
  <c r="D13" i="15"/>
  <c r="E12" i="15" s="1"/>
  <c r="D14" i="15"/>
  <c r="E13" i="15" s="1"/>
  <c r="D15" i="15"/>
  <c r="E14" i="15" s="1"/>
  <c r="D16" i="15"/>
  <c r="E15" i="15" s="1"/>
  <c r="D17" i="15"/>
  <c r="E16" i="15" s="1"/>
  <c r="D18" i="15"/>
  <c r="E17" i="15" s="1"/>
  <c r="D19" i="15"/>
  <c r="E18" i="15" s="1"/>
  <c r="D20" i="15"/>
  <c r="E19" i="15" s="1"/>
  <c r="D21" i="15"/>
  <c r="E20" i="15" s="1"/>
  <c r="D22" i="15"/>
  <c r="E21" i="15" s="1"/>
  <c r="D23" i="15"/>
  <c r="E22" i="15" s="1"/>
  <c r="D24" i="15"/>
  <c r="E23" i="15" s="1"/>
  <c r="D25" i="15"/>
  <c r="E24" i="15" s="1"/>
  <c r="D26" i="15"/>
  <c r="E25" i="15" s="1"/>
  <c r="D27" i="15"/>
  <c r="E26" i="15" s="1"/>
  <c r="D28" i="15"/>
  <c r="E27" i="15" s="1"/>
  <c r="D29" i="15"/>
  <c r="E28" i="15" s="1"/>
  <c r="D30" i="15"/>
  <c r="E29" i="15" s="1"/>
  <c r="D31" i="15"/>
  <c r="E30" i="15" s="1"/>
  <c r="D32" i="15"/>
  <c r="E31" i="15" s="1"/>
  <c r="D33" i="15"/>
  <c r="E32" i="15" s="1"/>
  <c r="D34" i="15"/>
  <c r="E33" i="15" s="1"/>
  <c r="D35" i="15"/>
  <c r="E34" i="15" s="1"/>
  <c r="D36" i="15"/>
  <c r="E35" i="15" s="1"/>
  <c r="D37" i="15"/>
  <c r="E36" i="15" s="1"/>
  <c r="D38" i="15"/>
  <c r="E37" i="15" s="1"/>
  <c r="D39" i="15"/>
  <c r="E38" i="15" s="1"/>
  <c r="D40" i="15"/>
  <c r="E39" i="15" s="1"/>
  <c r="D41" i="15"/>
  <c r="E40" i="15" s="1"/>
  <c r="D42" i="15"/>
  <c r="E41" i="15" s="1"/>
  <c r="D43" i="15"/>
  <c r="E42" i="15" s="1"/>
  <c r="D44" i="15"/>
  <c r="E43" i="15" s="1"/>
  <c r="D45" i="15"/>
  <c r="E44" i="15" s="1"/>
  <c r="D46" i="15"/>
  <c r="E45" i="15" s="1"/>
  <c r="D47" i="15"/>
  <c r="E46" i="15" s="1"/>
  <c r="D48" i="15"/>
  <c r="E47" i="15" s="1"/>
  <c r="D49" i="15"/>
  <c r="E48" i="15" s="1"/>
  <c r="D50" i="15"/>
  <c r="E49" i="15" s="1"/>
  <c r="D51" i="15"/>
  <c r="E50" i="15" s="1"/>
  <c r="D52" i="15"/>
  <c r="E51" i="15" s="1"/>
  <c r="D53" i="15"/>
  <c r="E52" i="15" s="1"/>
  <c r="D54" i="15"/>
  <c r="E53" i="15" s="1"/>
  <c r="D55" i="15"/>
  <c r="E54" i="15" s="1"/>
  <c r="D56" i="15"/>
  <c r="E55" i="15" s="1"/>
  <c r="D57" i="15"/>
  <c r="E56" i="15" s="1"/>
  <c r="D58" i="15"/>
  <c r="E57" i="15" s="1"/>
  <c r="D59" i="15"/>
  <c r="E58" i="15" s="1"/>
  <c r="D60" i="15"/>
  <c r="E59" i="15" s="1"/>
  <c r="D61" i="15"/>
  <c r="E60" i="15" s="1"/>
  <c r="D62" i="15"/>
  <c r="E61" i="15" s="1"/>
  <c r="D63" i="15"/>
  <c r="E62" i="15" s="1"/>
  <c r="D64" i="15"/>
  <c r="E63" i="15" s="1"/>
  <c r="D65" i="15"/>
  <c r="E64" i="15" s="1"/>
  <c r="D66" i="15"/>
  <c r="E65" i="15" s="1"/>
  <c r="D67" i="15"/>
  <c r="E66" i="15" s="1"/>
  <c r="D68" i="15"/>
  <c r="E67" i="15" s="1"/>
  <c r="D69" i="15"/>
  <c r="E68" i="15" s="1"/>
  <c r="D70" i="15"/>
  <c r="E69" i="15" s="1"/>
  <c r="D71" i="15"/>
  <c r="E70" i="15" s="1"/>
  <c r="D72" i="15"/>
  <c r="E71" i="15" s="1"/>
  <c r="D73" i="15"/>
  <c r="E72" i="15" s="1"/>
  <c r="D74" i="15"/>
  <c r="E73" i="15" s="1"/>
  <c r="D75" i="15"/>
  <c r="E74" i="15" s="1"/>
  <c r="D76" i="15"/>
  <c r="E75" i="15" s="1"/>
  <c r="D77" i="15"/>
  <c r="E76" i="15" s="1"/>
  <c r="D78" i="15"/>
  <c r="E77" i="15" s="1"/>
  <c r="D79" i="15"/>
  <c r="E78" i="15" s="1"/>
  <c r="D80" i="15"/>
  <c r="E79" i="15" s="1"/>
  <c r="D81" i="15"/>
  <c r="E80" i="15" s="1"/>
  <c r="D82" i="15"/>
  <c r="E81" i="15" s="1"/>
  <c r="D83" i="15"/>
  <c r="E82" i="15" s="1"/>
  <c r="D84" i="15"/>
  <c r="E83" i="15" s="1"/>
  <c r="D85" i="15"/>
  <c r="E84" i="15" s="1"/>
  <c r="D86" i="15"/>
  <c r="E85" i="15" s="1"/>
  <c r="D87" i="15"/>
  <c r="E86" i="15" s="1"/>
  <c r="D88" i="15"/>
  <c r="E87" i="15" s="1"/>
  <c r="D89" i="15"/>
  <c r="E88" i="15" s="1"/>
  <c r="D90" i="15"/>
  <c r="E89" i="15" s="1"/>
  <c r="D91" i="15"/>
  <c r="E90" i="15" s="1"/>
  <c r="D92" i="15"/>
  <c r="E91" i="15" s="1"/>
  <c r="D93" i="15"/>
  <c r="E92" i="15" s="1"/>
  <c r="D94" i="15"/>
  <c r="E93" i="15" s="1"/>
  <c r="D95" i="15"/>
  <c r="E94" i="15" s="1"/>
  <c r="D96" i="15"/>
  <c r="E95" i="15" s="1"/>
  <c r="D97" i="15"/>
  <c r="E96" i="15" s="1"/>
  <c r="D98" i="15"/>
  <c r="E97" i="15" s="1"/>
  <c r="D99" i="15"/>
  <c r="E98" i="15" s="1"/>
  <c r="D100" i="15"/>
  <c r="E99" i="15" s="1"/>
  <c r="D101" i="15"/>
  <c r="E100" i="15" s="1"/>
  <c r="D102" i="15"/>
  <c r="E101" i="15" s="1"/>
  <c r="D103" i="15"/>
  <c r="E102" i="15" s="1"/>
  <c r="D104" i="15"/>
  <c r="E103" i="15" s="1"/>
  <c r="D105" i="15"/>
  <c r="E104" i="15" s="1"/>
  <c r="D106" i="15"/>
  <c r="E105" i="15" s="1"/>
  <c r="D107" i="15"/>
  <c r="E106" i="15" s="1"/>
  <c r="D108" i="15"/>
  <c r="E107" i="15" s="1"/>
  <c r="D109" i="15"/>
  <c r="E108" i="15" s="1"/>
  <c r="D110" i="15"/>
  <c r="E109" i="15" s="1"/>
  <c r="D111" i="15"/>
  <c r="E110" i="15" s="1"/>
  <c r="D112" i="15"/>
  <c r="E111" i="15" s="1"/>
  <c r="D113" i="15"/>
  <c r="E112" i="15" s="1"/>
  <c r="D114" i="15"/>
  <c r="E113" i="15" s="1"/>
  <c r="D115" i="15"/>
  <c r="E114" i="15" s="1"/>
  <c r="D116" i="15"/>
  <c r="E115" i="15" s="1"/>
  <c r="D117" i="15"/>
  <c r="E116" i="15" s="1"/>
  <c r="D118" i="15"/>
  <c r="E117" i="15" s="1"/>
  <c r="D119" i="15"/>
  <c r="E118" i="15" s="1"/>
  <c r="D120" i="15"/>
  <c r="E119" i="15" s="1"/>
  <c r="D121" i="15"/>
  <c r="E120" i="15" s="1"/>
  <c r="D122" i="15"/>
  <c r="D123" i="15"/>
  <c r="D124" i="15"/>
  <c r="D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J10" i="5" l="1" a="1"/>
  <c r="H3" i="5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G4" i="16" l="1" a="1"/>
  <c r="H2" i="16"/>
  <c r="K10" i="5"/>
  <c r="J14" i="5"/>
  <c r="K11" i="5"/>
  <c r="K12" i="5"/>
  <c r="J12" i="5"/>
  <c r="K14" i="5"/>
  <c r="J10" i="5"/>
  <c r="G6" i="5" s="1"/>
  <c r="J13" i="5"/>
  <c r="K13" i="5"/>
  <c r="J11" i="5"/>
  <c r="G5" i="5"/>
  <c r="G7" i="5"/>
  <c r="H4" i="16" l="1"/>
  <c r="G8" i="16"/>
  <c r="H5" i="16"/>
  <c r="G7" i="16"/>
  <c r="G4" i="16"/>
  <c r="H6" i="16"/>
  <c r="G5" i="16"/>
  <c r="H7" i="16"/>
  <c r="G6" i="16"/>
  <c r="H8" i="16"/>
  <c r="G4" i="5"/>
  <c r="G3" i="5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4" i="11"/>
  <c r="C142" i="11"/>
  <c r="C141" i="11"/>
  <c r="D141" i="11" s="1"/>
  <c r="C140" i="11"/>
  <c r="C139" i="11"/>
  <c r="D139" i="11" s="1"/>
  <c r="C138" i="11"/>
  <c r="C137" i="11"/>
  <c r="D137" i="11" s="1"/>
  <c r="C136" i="11"/>
  <c r="C135" i="11"/>
  <c r="D135" i="11" s="1"/>
  <c r="C134" i="11"/>
  <c r="C133" i="11"/>
  <c r="D133" i="11" s="1"/>
  <c r="C132" i="11"/>
  <c r="C131" i="11"/>
  <c r="D131" i="11" s="1"/>
  <c r="C130" i="11"/>
  <c r="C129" i="11"/>
  <c r="D129" i="11" s="1"/>
  <c r="C128" i="11"/>
  <c r="C127" i="11"/>
  <c r="D127" i="11" s="1"/>
  <c r="C126" i="11"/>
  <c r="C125" i="11"/>
  <c r="D125" i="11" s="1"/>
  <c r="C124" i="11"/>
  <c r="C123" i="11"/>
  <c r="D123" i="11" s="1"/>
  <c r="C122" i="11"/>
  <c r="C121" i="11"/>
  <c r="D121" i="11" s="1"/>
  <c r="C120" i="11"/>
  <c r="C119" i="11"/>
  <c r="D119" i="11" s="1"/>
  <c r="C118" i="11"/>
  <c r="C117" i="11"/>
  <c r="D117" i="11" s="1"/>
  <c r="C116" i="11"/>
  <c r="C115" i="11"/>
  <c r="D115" i="11" s="1"/>
  <c r="C114" i="11"/>
  <c r="C113" i="11"/>
  <c r="D113" i="11" s="1"/>
  <c r="C112" i="11"/>
  <c r="C111" i="11"/>
  <c r="D111" i="11" s="1"/>
  <c r="C110" i="11"/>
  <c r="C109" i="11"/>
  <c r="D109" i="11" s="1"/>
  <c r="C108" i="11"/>
  <c r="C107" i="11"/>
  <c r="D107" i="11" s="1"/>
  <c r="C106" i="11"/>
  <c r="C105" i="11"/>
  <c r="D105" i="11" s="1"/>
  <c r="C104" i="11"/>
  <c r="C103" i="11"/>
  <c r="D103" i="11" s="1"/>
  <c r="C102" i="11"/>
  <c r="C101" i="11"/>
  <c r="D101" i="11" s="1"/>
  <c r="C100" i="11"/>
  <c r="C99" i="11"/>
  <c r="D99" i="11" s="1"/>
  <c r="C98" i="11"/>
  <c r="C97" i="11"/>
  <c r="D97" i="11" s="1"/>
  <c r="C96" i="11"/>
  <c r="C95" i="11"/>
  <c r="D95" i="11" s="1"/>
  <c r="C94" i="11"/>
  <c r="C93" i="11"/>
  <c r="D93" i="11" s="1"/>
  <c r="C92" i="11"/>
  <c r="C91" i="11"/>
  <c r="D91" i="11" s="1"/>
  <c r="C90" i="11"/>
  <c r="C89" i="11"/>
  <c r="D89" i="11" s="1"/>
  <c r="C88" i="11"/>
  <c r="C87" i="11"/>
  <c r="D87" i="11" s="1"/>
  <c r="C86" i="11"/>
  <c r="C85" i="11"/>
  <c r="D85" i="11" s="1"/>
  <c r="C84" i="11"/>
  <c r="C83" i="11"/>
  <c r="D83" i="11" s="1"/>
  <c r="C82" i="11"/>
  <c r="C81" i="11"/>
  <c r="D81" i="11" s="1"/>
  <c r="C80" i="11"/>
  <c r="C79" i="11"/>
  <c r="D79" i="11" s="1"/>
  <c r="C78" i="11"/>
  <c r="C77" i="11"/>
  <c r="D77" i="11" s="1"/>
  <c r="C76" i="11"/>
  <c r="C75" i="11"/>
  <c r="D75" i="11" s="1"/>
  <c r="C74" i="11"/>
  <c r="C73" i="11"/>
  <c r="D73" i="11" s="1"/>
  <c r="C72" i="11"/>
  <c r="C71" i="11"/>
  <c r="D71" i="11" s="1"/>
  <c r="C70" i="11"/>
  <c r="C69" i="11"/>
  <c r="D69" i="11" s="1"/>
  <c r="C68" i="11"/>
  <c r="C67" i="11"/>
  <c r="D67" i="11" s="1"/>
  <c r="C66" i="11"/>
  <c r="C65" i="11"/>
  <c r="D65" i="11" s="1"/>
  <c r="C64" i="11"/>
  <c r="C63" i="11"/>
  <c r="D63" i="11" s="1"/>
  <c r="C62" i="11"/>
  <c r="C61" i="11"/>
  <c r="D61" i="11" s="1"/>
  <c r="C60" i="11"/>
  <c r="C59" i="11"/>
  <c r="D59" i="11" s="1"/>
  <c r="C58" i="11"/>
  <c r="C57" i="11"/>
  <c r="D57" i="11" s="1"/>
  <c r="C56" i="11"/>
  <c r="C55" i="11"/>
  <c r="D55" i="11" s="1"/>
  <c r="C54" i="11"/>
  <c r="C53" i="11"/>
  <c r="D53" i="11" s="1"/>
  <c r="C52" i="11"/>
  <c r="C51" i="11"/>
  <c r="D51" i="11" s="1"/>
  <c r="C50" i="11"/>
  <c r="C49" i="11"/>
  <c r="D49" i="11" s="1"/>
  <c r="C48" i="11"/>
  <c r="C47" i="11"/>
  <c r="D47" i="11" s="1"/>
  <c r="C46" i="11"/>
  <c r="C45" i="11"/>
  <c r="D45" i="11" s="1"/>
  <c r="C44" i="11"/>
  <c r="C43" i="11"/>
  <c r="D43" i="11" s="1"/>
  <c r="C42" i="11"/>
  <c r="C41" i="11"/>
  <c r="D41" i="11" s="1"/>
  <c r="C40" i="11"/>
  <c r="C39" i="11"/>
  <c r="D39" i="11" s="1"/>
  <c r="C38" i="11"/>
  <c r="C37" i="11"/>
  <c r="D37" i="11" s="1"/>
  <c r="C36" i="11"/>
  <c r="C35" i="11"/>
  <c r="D35" i="11" s="1"/>
  <c r="C34" i="11"/>
  <c r="C33" i="11"/>
  <c r="D33" i="11" s="1"/>
  <c r="C32" i="11"/>
  <c r="C31" i="11"/>
  <c r="D31" i="11" s="1"/>
  <c r="C30" i="11"/>
  <c r="C29" i="11"/>
  <c r="D29" i="11" s="1"/>
  <c r="C28" i="11"/>
  <c r="C27" i="11"/>
  <c r="D27" i="11" s="1"/>
  <c r="C26" i="11"/>
  <c r="C25" i="11"/>
  <c r="D25" i="11" s="1"/>
  <c r="C24" i="11"/>
  <c r="C23" i="11"/>
  <c r="D23" i="11" s="1"/>
  <c r="C22" i="11"/>
  <c r="C21" i="11"/>
  <c r="D21" i="11" s="1"/>
  <c r="C20" i="11"/>
  <c r="C19" i="11"/>
  <c r="D19" i="11" s="1"/>
  <c r="C18" i="11"/>
  <c r="C17" i="11"/>
  <c r="D17" i="11" s="1"/>
  <c r="C16" i="11"/>
  <c r="C15" i="11"/>
  <c r="D15" i="11" s="1"/>
  <c r="C14" i="11"/>
  <c r="C13" i="11"/>
  <c r="D13" i="11" s="1"/>
  <c r="C12" i="11"/>
  <c r="C11" i="11"/>
  <c r="D11" i="11" s="1"/>
  <c r="C10" i="11"/>
  <c r="C9" i="11"/>
  <c r="D9" i="11" s="1"/>
  <c r="C8" i="11"/>
  <c r="C7" i="11"/>
  <c r="D7" i="11" s="1"/>
  <c r="C6" i="11"/>
  <c r="C5" i="11"/>
  <c r="D5" i="11" s="1"/>
  <c r="C4" i="11"/>
  <c r="C3" i="11"/>
  <c r="K4" i="9"/>
  <c r="K5" i="9"/>
  <c r="K6" i="9"/>
  <c r="K7" i="9"/>
  <c r="K8" i="9"/>
  <c r="K9" i="9"/>
  <c r="L9" i="9" s="1"/>
  <c r="K10" i="9"/>
  <c r="K11" i="9"/>
  <c r="L12" i="9" s="1"/>
  <c r="K12" i="9"/>
  <c r="K13" i="9"/>
  <c r="K14" i="9"/>
  <c r="K15" i="9"/>
  <c r="L16" i="9" s="1"/>
  <c r="K16" i="9"/>
  <c r="K17" i="9"/>
  <c r="L18" i="9" s="1"/>
  <c r="K18" i="9"/>
  <c r="K19" i="9"/>
  <c r="L20" i="9" s="1"/>
  <c r="K20" i="9"/>
  <c r="K21" i="9"/>
  <c r="K22" i="9"/>
  <c r="K23" i="9"/>
  <c r="L24" i="9" s="1"/>
  <c r="K24" i="9"/>
  <c r="K25" i="9"/>
  <c r="K26" i="9"/>
  <c r="K27" i="9"/>
  <c r="L28" i="9" s="1"/>
  <c r="K28" i="9"/>
  <c r="K29" i="9"/>
  <c r="L30" i="9" s="1"/>
  <c r="K30" i="9"/>
  <c r="K31" i="9"/>
  <c r="L32" i="9" s="1"/>
  <c r="K32" i="9"/>
  <c r="K33" i="9"/>
  <c r="L34" i="9" s="1"/>
  <c r="K34" i="9"/>
  <c r="K35" i="9"/>
  <c r="L36" i="9" s="1"/>
  <c r="K36" i="9"/>
  <c r="K37" i="9"/>
  <c r="K38" i="9"/>
  <c r="K39" i="9"/>
  <c r="L40" i="9" s="1"/>
  <c r="K40" i="9"/>
  <c r="K41" i="9"/>
  <c r="K42" i="9"/>
  <c r="K43" i="9"/>
  <c r="L44" i="9" s="1"/>
  <c r="K44" i="9"/>
  <c r="K45" i="9"/>
  <c r="K46" i="9"/>
  <c r="K47" i="9"/>
  <c r="L48" i="9" s="1"/>
  <c r="K48" i="9"/>
  <c r="K49" i="9"/>
  <c r="L50" i="9" s="1"/>
  <c r="K50" i="9"/>
  <c r="K51" i="9"/>
  <c r="L52" i="9" s="1"/>
  <c r="K52" i="9"/>
  <c r="K53" i="9"/>
  <c r="K54" i="9"/>
  <c r="K55" i="9"/>
  <c r="L56" i="9" s="1"/>
  <c r="K56" i="9"/>
  <c r="K57" i="9"/>
  <c r="K58" i="9"/>
  <c r="K59" i="9"/>
  <c r="L60" i="9" s="1"/>
  <c r="K60" i="9"/>
  <c r="K61" i="9"/>
  <c r="L62" i="9" s="1"/>
  <c r="K62" i="9"/>
  <c r="K63" i="9"/>
  <c r="L64" i="9" s="1"/>
  <c r="K64" i="9"/>
  <c r="K65" i="9"/>
  <c r="L66" i="9" s="1"/>
  <c r="K66" i="9"/>
  <c r="K67" i="9"/>
  <c r="L68" i="9" s="1"/>
  <c r="K68" i="9"/>
  <c r="K69" i="9"/>
  <c r="K70" i="9"/>
  <c r="K71" i="9"/>
  <c r="L72" i="9" s="1"/>
  <c r="K72" i="9"/>
  <c r="K73" i="9"/>
  <c r="K74" i="9"/>
  <c r="K75" i="9"/>
  <c r="L76" i="9" s="1"/>
  <c r="K76" i="9"/>
  <c r="K77" i="9"/>
  <c r="K78" i="9"/>
  <c r="K79" i="9"/>
  <c r="L80" i="9" s="1"/>
  <c r="K80" i="9"/>
  <c r="K81" i="9"/>
  <c r="L82" i="9" s="1"/>
  <c r="K82" i="9"/>
  <c r="K83" i="9"/>
  <c r="L84" i="9" s="1"/>
  <c r="K84" i="9"/>
  <c r="K85" i="9"/>
  <c r="K86" i="9"/>
  <c r="K87" i="9"/>
  <c r="L88" i="9" s="1"/>
  <c r="K88" i="9"/>
  <c r="K89" i="9"/>
  <c r="K90" i="9"/>
  <c r="K91" i="9"/>
  <c r="L92" i="9" s="1"/>
  <c r="K92" i="9"/>
  <c r="K93" i="9"/>
  <c r="L94" i="9" s="1"/>
  <c r="K94" i="9"/>
  <c r="K95" i="9"/>
  <c r="L96" i="9" s="1"/>
  <c r="K96" i="9"/>
  <c r="K97" i="9"/>
  <c r="L98" i="9" s="1"/>
  <c r="K98" i="9"/>
  <c r="K99" i="9"/>
  <c r="L100" i="9" s="1"/>
  <c r="K100" i="9"/>
  <c r="K101" i="9"/>
  <c r="K102" i="9"/>
  <c r="K103" i="9"/>
  <c r="L104" i="9" s="1"/>
  <c r="K104" i="9"/>
  <c r="K105" i="9"/>
  <c r="K106" i="9"/>
  <c r="K107" i="9"/>
  <c r="L108" i="9" s="1"/>
  <c r="K108" i="9"/>
  <c r="K109" i="9"/>
  <c r="K110" i="9"/>
  <c r="K111" i="9"/>
  <c r="L112" i="9" s="1"/>
  <c r="K112" i="9"/>
  <c r="K113" i="9"/>
  <c r="L114" i="9" s="1"/>
  <c r="K114" i="9"/>
  <c r="K115" i="9"/>
  <c r="L116" i="9" s="1"/>
  <c r="K116" i="9"/>
  <c r="K117" i="9"/>
  <c r="K118" i="9"/>
  <c r="K119" i="9"/>
  <c r="L120" i="9" s="1"/>
  <c r="K120" i="9"/>
  <c r="K121" i="9"/>
  <c r="K122" i="9"/>
  <c r="K123" i="9"/>
  <c r="L124" i="9" s="1"/>
  <c r="K124" i="9"/>
  <c r="K125" i="9"/>
  <c r="L126" i="9" s="1"/>
  <c r="K126" i="9"/>
  <c r="K127" i="9"/>
  <c r="L128" i="9" s="1"/>
  <c r="K128" i="9"/>
  <c r="K129" i="9"/>
  <c r="L130" i="9" s="1"/>
  <c r="K130" i="9"/>
  <c r="K131" i="9"/>
  <c r="L132" i="9" s="1"/>
  <c r="K132" i="9"/>
  <c r="K133" i="9"/>
  <c r="K134" i="9"/>
  <c r="K135" i="9"/>
  <c r="L135" i="9" s="1"/>
  <c r="K136" i="9"/>
  <c r="K137" i="9"/>
  <c r="L138" i="9" s="1"/>
  <c r="K138" i="9"/>
  <c r="K139" i="9"/>
  <c r="L139" i="9" s="1"/>
  <c r="K140" i="9"/>
  <c r="K141" i="9"/>
  <c r="K142" i="9"/>
  <c r="K143" i="9"/>
  <c r="L143" i="9" s="1"/>
  <c r="K3" i="9"/>
  <c r="L110" i="9"/>
  <c r="L78" i="9"/>
  <c r="L46" i="9"/>
  <c r="L14" i="9"/>
  <c r="L4" i="9"/>
  <c r="K4" i="8"/>
  <c r="K5" i="8"/>
  <c r="L5" i="8" s="1"/>
  <c r="K6" i="8"/>
  <c r="K7" i="8"/>
  <c r="K8" i="8"/>
  <c r="K9" i="8"/>
  <c r="L9" i="8" s="1"/>
  <c r="K10" i="8"/>
  <c r="K11" i="8"/>
  <c r="K12" i="8"/>
  <c r="K13" i="8"/>
  <c r="L13" i="8" s="1"/>
  <c r="K14" i="8"/>
  <c r="K15" i="8"/>
  <c r="K16" i="8"/>
  <c r="K17" i="8"/>
  <c r="L17" i="8" s="1"/>
  <c r="K18" i="8"/>
  <c r="K19" i="8"/>
  <c r="K20" i="8"/>
  <c r="K21" i="8"/>
  <c r="L21" i="8" s="1"/>
  <c r="K22" i="8"/>
  <c r="K23" i="8"/>
  <c r="K24" i="8"/>
  <c r="K25" i="8"/>
  <c r="L25" i="8" s="1"/>
  <c r="K26" i="8"/>
  <c r="K27" i="8"/>
  <c r="K28" i="8"/>
  <c r="K29" i="8"/>
  <c r="L29" i="8" s="1"/>
  <c r="K30" i="8"/>
  <c r="K31" i="8"/>
  <c r="K32" i="8"/>
  <c r="K33" i="8"/>
  <c r="L33" i="8" s="1"/>
  <c r="K34" i="8"/>
  <c r="K35" i="8"/>
  <c r="K36" i="8"/>
  <c r="K37" i="8"/>
  <c r="L37" i="8" s="1"/>
  <c r="K38" i="8"/>
  <c r="K39" i="8"/>
  <c r="K40" i="8"/>
  <c r="K41" i="8"/>
  <c r="L41" i="8" s="1"/>
  <c r="K42" i="8"/>
  <c r="K43" i="8"/>
  <c r="K44" i="8"/>
  <c r="K45" i="8"/>
  <c r="L45" i="8" s="1"/>
  <c r="K46" i="8"/>
  <c r="K47" i="8"/>
  <c r="K48" i="8"/>
  <c r="K49" i="8"/>
  <c r="L49" i="8" s="1"/>
  <c r="K50" i="8"/>
  <c r="K51" i="8"/>
  <c r="K52" i="8"/>
  <c r="K53" i="8"/>
  <c r="L53" i="8" s="1"/>
  <c r="K54" i="8"/>
  <c r="K55" i="8"/>
  <c r="K56" i="8"/>
  <c r="K57" i="8"/>
  <c r="L57" i="8" s="1"/>
  <c r="K58" i="8"/>
  <c r="K59" i="8"/>
  <c r="K60" i="8"/>
  <c r="K61" i="8"/>
  <c r="L61" i="8" s="1"/>
  <c r="K62" i="8"/>
  <c r="K63" i="8"/>
  <c r="K64" i="8"/>
  <c r="K65" i="8"/>
  <c r="L65" i="8" s="1"/>
  <c r="K66" i="8"/>
  <c r="K67" i="8"/>
  <c r="K68" i="8"/>
  <c r="K69" i="8"/>
  <c r="L69" i="8" s="1"/>
  <c r="K70" i="8"/>
  <c r="K71" i="8"/>
  <c r="K72" i="8"/>
  <c r="K73" i="8"/>
  <c r="L73" i="8" s="1"/>
  <c r="K74" i="8"/>
  <c r="K75" i="8"/>
  <c r="K76" i="8"/>
  <c r="K77" i="8"/>
  <c r="K78" i="8"/>
  <c r="K79" i="8"/>
  <c r="K80" i="8"/>
  <c r="K81" i="8"/>
  <c r="L81" i="8" s="1"/>
  <c r="K82" i="8"/>
  <c r="K83" i="8"/>
  <c r="K84" i="8"/>
  <c r="K85" i="8"/>
  <c r="L85" i="8" s="1"/>
  <c r="K86" i="8"/>
  <c r="K87" i="8"/>
  <c r="K88" i="8"/>
  <c r="K89" i="8"/>
  <c r="L89" i="8" s="1"/>
  <c r="K90" i="8"/>
  <c r="K91" i="8"/>
  <c r="K92" i="8"/>
  <c r="K93" i="8"/>
  <c r="L93" i="8" s="1"/>
  <c r="K94" i="8"/>
  <c r="K95" i="8"/>
  <c r="K96" i="8"/>
  <c r="K97" i="8"/>
  <c r="L97" i="8" s="1"/>
  <c r="K98" i="8"/>
  <c r="K99" i="8"/>
  <c r="K100" i="8"/>
  <c r="K101" i="8"/>
  <c r="L101" i="8" s="1"/>
  <c r="K102" i="8"/>
  <c r="K103" i="8"/>
  <c r="K104" i="8"/>
  <c r="K105" i="8"/>
  <c r="L105" i="8" s="1"/>
  <c r="K106" i="8"/>
  <c r="K107" i="8"/>
  <c r="K108" i="8"/>
  <c r="K109" i="8"/>
  <c r="L109" i="8" s="1"/>
  <c r="K110" i="8"/>
  <c r="K111" i="8"/>
  <c r="K112" i="8"/>
  <c r="K113" i="8"/>
  <c r="L113" i="8" s="1"/>
  <c r="K114" i="8"/>
  <c r="K115" i="8"/>
  <c r="K116" i="8"/>
  <c r="K117" i="8"/>
  <c r="L117" i="8" s="1"/>
  <c r="K118" i="8"/>
  <c r="K119" i="8"/>
  <c r="K120" i="8"/>
  <c r="K121" i="8"/>
  <c r="L121" i="8" s="1"/>
  <c r="K122" i="8"/>
  <c r="K123" i="8"/>
  <c r="K124" i="8"/>
  <c r="K125" i="8"/>
  <c r="L125" i="8" s="1"/>
  <c r="K126" i="8"/>
  <c r="K127" i="8"/>
  <c r="K128" i="8"/>
  <c r="K129" i="8"/>
  <c r="L129" i="8" s="1"/>
  <c r="K130" i="8"/>
  <c r="K131" i="8"/>
  <c r="K132" i="8"/>
  <c r="K133" i="8"/>
  <c r="L133" i="8" s="1"/>
  <c r="K134" i="8"/>
  <c r="K135" i="8"/>
  <c r="K136" i="8"/>
  <c r="K137" i="8"/>
  <c r="L137" i="8" s="1"/>
  <c r="K138" i="8"/>
  <c r="K139" i="8"/>
  <c r="K140" i="8"/>
  <c r="K141" i="8"/>
  <c r="L141" i="8" s="1"/>
  <c r="K142" i="8"/>
  <c r="K143" i="8"/>
  <c r="K3" i="8"/>
  <c r="L4" i="8" s="1"/>
  <c r="D6" i="11" l="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J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L8" i="9"/>
  <c r="L142" i="9"/>
  <c r="L134" i="9"/>
  <c r="L122" i="9"/>
  <c r="L118" i="9"/>
  <c r="L106" i="9"/>
  <c r="L102" i="9"/>
  <c r="L90" i="9"/>
  <c r="L86" i="9"/>
  <c r="L74" i="9"/>
  <c r="L70" i="9"/>
  <c r="L58" i="9"/>
  <c r="L54" i="9"/>
  <c r="L42" i="9"/>
  <c r="L38" i="9"/>
  <c r="L26" i="9"/>
  <c r="L22" i="9"/>
  <c r="L140" i="9"/>
  <c r="L136" i="9"/>
  <c r="L77" i="8"/>
  <c r="L131" i="9"/>
  <c r="L13" i="9"/>
  <c r="L17" i="9"/>
  <c r="L21" i="9"/>
  <c r="L25" i="9"/>
  <c r="L29" i="9"/>
  <c r="L33" i="9"/>
  <c r="L37" i="9"/>
  <c r="L41" i="9"/>
  <c r="L45" i="9"/>
  <c r="L49" i="9"/>
  <c r="L53" i="9"/>
  <c r="L57" i="9"/>
  <c r="L61" i="9"/>
  <c r="L65" i="9"/>
  <c r="L69" i="9"/>
  <c r="L73" i="9"/>
  <c r="L77" i="9"/>
  <c r="L81" i="9"/>
  <c r="L85" i="9"/>
  <c r="L89" i="9"/>
  <c r="L93" i="9"/>
  <c r="L97" i="9"/>
  <c r="L101" i="9"/>
  <c r="L105" i="9"/>
  <c r="L109" i="9"/>
  <c r="L113" i="9"/>
  <c r="L117" i="9"/>
  <c r="L121" i="9"/>
  <c r="L125" i="9"/>
  <c r="L129" i="9"/>
  <c r="L133" i="9"/>
  <c r="L137" i="9"/>
  <c r="L141" i="9"/>
  <c r="L10" i="9"/>
  <c r="L5" i="9"/>
  <c r="L6" i="9"/>
  <c r="L7" i="9"/>
  <c r="L11" i="9"/>
  <c r="L15" i="9"/>
  <c r="L19" i="9"/>
  <c r="L23" i="9"/>
  <c r="L27" i="9"/>
  <c r="L31" i="9"/>
  <c r="L35" i="9"/>
  <c r="L39" i="9"/>
  <c r="L43" i="9"/>
  <c r="L47" i="9"/>
  <c r="L51" i="9"/>
  <c r="L55" i="9"/>
  <c r="L59" i="9"/>
  <c r="L63" i="9"/>
  <c r="L67" i="9"/>
  <c r="L71" i="9"/>
  <c r="L75" i="9"/>
  <c r="L79" i="9"/>
  <c r="L83" i="9"/>
  <c r="L87" i="9"/>
  <c r="L91" i="9"/>
  <c r="L95" i="9"/>
  <c r="L99" i="9"/>
  <c r="L103" i="9"/>
  <c r="L107" i="9"/>
  <c r="L111" i="9"/>
  <c r="L115" i="9"/>
  <c r="L119" i="9"/>
  <c r="L123" i="9"/>
  <c r="L127" i="9"/>
  <c r="L143" i="8"/>
  <c r="L139" i="8"/>
  <c r="L135" i="8"/>
  <c r="L131" i="8"/>
  <c r="L127" i="8"/>
  <c r="L123" i="8"/>
  <c r="L119" i="8"/>
  <c r="L115" i="8"/>
  <c r="L111" i="8"/>
  <c r="L107" i="8"/>
  <c r="L103" i="8"/>
  <c r="L99" i="8"/>
  <c r="L95" i="8"/>
  <c r="L91" i="8"/>
  <c r="L87" i="8"/>
  <c r="L83" i="8"/>
  <c r="L79" i="8"/>
  <c r="L75" i="8"/>
  <c r="L71" i="8"/>
  <c r="L67" i="8"/>
  <c r="L63" i="8"/>
  <c r="L59" i="8"/>
  <c r="L55" i="8"/>
  <c r="L51" i="8"/>
  <c r="L47" i="8"/>
  <c r="L43" i="8"/>
  <c r="L39" i="8"/>
  <c r="L35" i="8"/>
  <c r="L31" i="8"/>
  <c r="L27" i="8"/>
  <c r="L23" i="8"/>
  <c r="L19" i="8"/>
  <c r="L15" i="8"/>
  <c r="L11" i="8"/>
  <c r="L7" i="8"/>
  <c r="L140" i="8"/>
  <c r="L136" i="8"/>
  <c r="L132" i="8"/>
  <c r="L128" i="8"/>
  <c r="L124" i="8"/>
  <c r="L120" i="8"/>
  <c r="L116" i="8"/>
  <c r="L112" i="8"/>
  <c r="L108" i="8"/>
  <c r="L104" i="8"/>
  <c r="L100" i="8"/>
  <c r="L96" i="8"/>
  <c r="L92" i="8"/>
  <c r="L88" i="8"/>
  <c r="L84" i="8"/>
  <c r="L80" i="8"/>
  <c r="L76" i="8"/>
  <c r="L72" i="8"/>
  <c r="L68" i="8"/>
  <c r="L64" i="8"/>
  <c r="L60" i="8"/>
  <c r="L56" i="8"/>
  <c r="L52" i="8"/>
  <c r="L48" i="8"/>
  <c r="L44" i="8"/>
  <c r="L40" i="8"/>
  <c r="L36" i="8"/>
  <c r="L32" i="8"/>
  <c r="L28" i="8"/>
  <c r="L24" i="8"/>
  <c r="L20" i="8"/>
  <c r="L16" i="8"/>
  <c r="L12" i="8"/>
  <c r="L8" i="8"/>
  <c r="L142" i="8"/>
  <c r="L138" i="8"/>
  <c r="L134" i="8"/>
  <c r="L130" i="8"/>
  <c r="L126" i="8"/>
  <c r="L122" i="8"/>
  <c r="L118" i="8"/>
  <c r="L114" i="8"/>
  <c r="L110" i="8"/>
  <c r="L106" i="8"/>
  <c r="L102" i="8"/>
  <c r="L98" i="8"/>
  <c r="L94" i="8"/>
  <c r="L90" i="8"/>
  <c r="L86" i="8"/>
  <c r="L82" i="8"/>
  <c r="L78" i="8"/>
  <c r="L74" i="8"/>
  <c r="L70" i="8"/>
  <c r="L66" i="8"/>
  <c r="L62" i="8"/>
  <c r="L58" i="8"/>
  <c r="L54" i="8"/>
  <c r="L50" i="8"/>
  <c r="L46" i="8"/>
  <c r="L42" i="8"/>
  <c r="L38" i="8"/>
  <c r="L34" i="8"/>
  <c r="L30" i="8"/>
  <c r="L26" i="8"/>
  <c r="L22" i="8"/>
  <c r="L18" i="8"/>
  <c r="L14" i="8"/>
  <c r="L10" i="8"/>
  <c r="L6" i="8"/>
  <c r="J20" i="11" l="1"/>
  <c r="K23" i="11"/>
  <c r="K24" i="11"/>
  <c r="J22" i="11"/>
  <c r="J24" i="11"/>
  <c r="J21" i="11"/>
  <c r="K22" i="11"/>
  <c r="K21" i="11"/>
  <c r="K20" i="11"/>
  <c r="J23" i="11"/>
  <c r="J13" i="11" a="1"/>
  <c r="Q3" i="9" a="1"/>
  <c r="Q3" i="8" a="1"/>
  <c r="Q3" i="8" s="1"/>
  <c r="J13" i="11" l="1"/>
  <c r="K14" i="11"/>
  <c r="K13" i="11"/>
  <c r="J15" i="11"/>
  <c r="J14" i="11"/>
  <c r="K16" i="11"/>
  <c r="K17" i="11"/>
  <c r="J16" i="11"/>
  <c r="K15" i="11"/>
  <c r="J17" i="11"/>
  <c r="R7" i="9"/>
  <c r="R6" i="9"/>
  <c r="Q5" i="9"/>
  <c r="R5" i="9"/>
  <c r="Q3" i="9"/>
  <c r="Q7" i="9"/>
  <c r="Q4" i="9"/>
  <c r="Q6" i="9"/>
  <c r="R4" i="9"/>
  <c r="R3" i="9"/>
  <c r="R4" i="8"/>
  <c r="Q5" i="8"/>
  <c r="R6" i="8"/>
  <c r="R5" i="8"/>
  <c r="Q7" i="8"/>
  <c r="R3" i="8"/>
  <c r="Q6" i="8"/>
  <c r="R7" i="8"/>
  <c r="Q4" i="8"/>
  <c r="G93" i="5"/>
  <c r="G77" i="5"/>
  <c r="G61" i="5"/>
  <c r="G45" i="5"/>
  <c r="G29" i="5"/>
  <c r="G13" i="5"/>
  <c r="G100" i="5"/>
  <c r="G84" i="5"/>
  <c r="G68" i="5"/>
  <c r="G52" i="5"/>
  <c r="G36" i="5"/>
  <c r="G20" i="5"/>
  <c r="G107" i="5"/>
  <c r="G91" i="5"/>
  <c r="G75" i="5"/>
  <c r="G59" i="5"/>
  <c r="G43" i="5"/>
  <c r="G27" i="5"/>
  <c r="G11" i="5"/>
  <c r="G94" i="5"/>
  <c r="G78" i="5"/>
  <c r="G62" i="5"/>
  <c r="G46" i="5"/>
  <c r="G30" i="5"/>
  <c r="G14" i="5"/>
  <c r="G105" i="5"/>
  <c r="G89" i="5"/>
  <c r="G73" i="5"/>
  <c r="G57" i="5"/>
  <c r="G41" i="5"/>
  <c r="G25" i="5"/>
  <c r="G9" i="5"/>
  <c r="G96" i="5"/>
  <c r="G80" i="5"/>
  <c r="G64" i="5"/>
  <c r="G48" i="5"/>
  <c r="G32" i="5"/>
  <c r="G16" i="5"/>
  <c r="G103" i="5"/>
  <c r="G87" i="5"/>
  <c r="G71" i="5"/>
  <c r="G55" i="5"/>
  <c r="G39" i="5"/>
  <c r="G23" i="5"/>
  <c r="G106" i="5"/>
  <c r="G90" i="5"/>
  <c r="G74" i="5"/>
  <c r="G58" i="5"/>
  <c r="G42" i="5"/>
  <c r="G26" i="5"/>
  <c r="G10" i="5"/>
  <c r="G101" i="5"/>
  <c r="G85" i="5"/>
  <c r="G69" i="5"/>
  <c r="G53" i="5"/>
  <c r="G37" i="5"/>
  <c r="G21" i="5"/>
  <c r="G108" i="5"/>
  <c r="G92" i="5"/>
  <c r="G76" i="5"/>
  <c r="G60" i="5"/>
  <c r="G44" i="5"/>
  <c r="G28" i="5"/>
  <c r="G12" i="5"/>
  <c r="G99" i="5"/>
  <c r="G83" i="5"/>
  <c r="G67" i="5"/>
  <c r="G51" i="5"/>
  <c r="G35" i="5"/>
  <c r="G19" i="5"/>
  <c r="G102" i="5"/>
  <c r="G86" i="5"/>
  <c r="G70" i="5"/>
  <c r="G54" i="5"/>
  <c r="G38" i="5"/>
  <c r="G22" i="5"/>
  <c r="G97" i="5"/>
  <c r="G81" i="5"/>
  <c r="G65" i="5"/>
  <c r="G49" i="5"/>
  <c r="G33" i="5"/>
  <c r="G17" i="5"/>
  <c r="G104" i="5"/>
  <c r="G88" i="5"/>
  <c r="G72" i="5"/>
  <c r="G56" i="5"/>
  <c r="G40" i="5"/>
  <c r="G24" i="5"/>
  <c r="G8" i="5"/>
  <c r="G95" i="5"/>
  <c r="G79" i="5"/>
  <c r="G63" i="5"/>
  <c r="G47" i="5"/>
  <c r="G31" i="5"/>
  <c r="G15" i="5"/>
  <c r="G98" i="5"/>
  <c r="G82" i="5"/>
  <c r="G66" i="5"/>
  <c r="G50" i="5"/>
  <c r="G34" i="5"/>
  <c r="G18" i="5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03" i="4"/>
  <c r="H107" i="4"/>
  <c r="H111" i="4"/>
  <c r="H115" i="4"/>
  <c r="G4" i="4"/>
  <c r="H4" i="4" s="1"/>
  <c r="G5" i="4"/>
  <c r="H5" i="4" s="1"/>
  <c r="G6" i="4"/>
  <c r="G7" i="4"/>
  <c r="G8" i="4"/>
  <c r="H8" i="4" s="1"/>
  <c r="G9" i="4"/>
  <c r="H9" i="4" s="1"/>
  <c r="G10" i="4"/>
  <c r="G11" i="4"/>
  <c r="G12" i="4"/>
  <c r="H12" i="4" s="1"/>
  <c r="G13" i="4"/>
  <c r="H13" i="4" s="1"/>
  <c r="G14" i="4"/>
  <c r="G15" i="4"/>
  <c r="G16" i="4"/>
  <c r="H16" i="4" s="1"/>
  <c r="G17" i="4"/>
  <c r="H17" i="4" s="1"/>
  <c r="G18" i="4"/>
  <c r="G19" i="4"/>
  <c r="G20" i="4"/>
  <c r="H20" i="4" s="1"/>
  <c r="G21" i="4"/>
  <c r="H21" i="4" s="1"/>
  <c r="G22" i="4"/>
  <c r="G23" i="4"/>
  <c r="G24" i="4"/>
  <c r="H24" i="4" s="1"/>
  <c r="G25" i="4"/>
  <c r="H25" i="4" s="1"/>
  <c r="G26" i="4"/>
  <c r="G27" i="4"/>
  <c r="G28" i="4"/>
  <c r="H28" i="4" s="1"/>
  <c r="G29" i="4"/>
  <c r="H29" i="4" s="1"/>
  <c r="G30" i="4"/>
  <c r="G31" i="4"/>
  <c r="G32" i="4"/>
  <c r="H32" i="4" s="1"/>
  <c r="G33" i="4"/>
  <c r="H33" i="4" s="1"/>
  <c r="G34" i="4"/>
  <c r="G35" i="4"/>
  <c r="G36" i="4"/>
  <c r="H36" i="4" s="1"/>
  <c r="G37" i="4"/>
  <c r="H37" i="4" s="1"/>
  <c r="G38" i="4"/>
  <c r="G39" i="4"/>
  <c r="G40" i="4"/>
  <c r="H40" i="4" s="1"/>
  <c r="G41" i="4"/>
  <c r="H41" i="4" s="1"/>
  <c r="G42" i="4"/>
  <c r="G43" i="4"/>
  <c r="G44" i="4"/>
  <c r="H44" i="4" s="1"/>
  <c r="G45" i="4"/>
  <c r="H45" i="4" s="1"/>
  <c r="G46" i="4"/>
  <c r="G47" i="4"/>
  <c r="G48" i="4"/>
  <c r="H48" i="4" s="1"/>
  <c r="G49" i="4"/>
  <c r="H49" i="4" s="1"/>
  <c r="G50" i="4"/>
  <c r="G51" i="4"/>
  <c r="G52" i="4"/>
  <c r="H52" i="4" s="1"/>
  <c r="G53" i="4"/>
  <c r="H53" i="4" s="1"/>
  <c r="G54" i="4"/>
  <c r="G55" i="4"/>
  <c r="G56" i="4"/>
  <c r="H56" i="4" s="1"/>
  <c r="G57" i="4"/>
  <c r="H57" i="4" s="1"/>
  <c r="G58" i="4"/>
  <c r="G59" i="4"/>
  <c r="G60" i="4"/>
  <c r="H60" i="4" s="1"/>
  <c r="G61" i="4"/>
  <c r="H61" i="4" s="1"/>
  <c r="G62" i="4"/>
  <c r="G63" i="4"/>
  <c r="G64" i="4"/>
  <c r="H64" i="4" s="1"/>
  <c r="G65" i="4"/>
  <c r="H65" i="4" s="1"/>
  <c r="G66" i="4"/>
  <c r="G67" i="4"/>
  <c r="G68" i="4"/>
  <c r="H68" i="4" s="1"/>
  <c r="G69" i="4"/>
  <c r="H69" i="4" s="1"/>
  <c r="G70" i="4"/>
  <c r="G71" i="4"/>
  <c r="G72" i="4"/>
  <c r="H72" i="4" s="1"/>
  <c r="G73" i="4"/>
  <c r="H73" i="4" s="1"/>
  <c r="G74" i="4"/>
  <c r="G75" i="4"/>
  <c r="G76" i="4"/>
  <c r="H76" i="4" s="1"/>
  <c r="G77" i="4"/>
  <c r="H77" i="4" s="1"/>
  <c r="G78" i="4"/>
  <c r="G79" i="4"/>
  <c r="G80" i="4"/>
  <c r="H80" i="4" s="1"/>
  <c r="G81" i="4"/>
  <c r="H81" i="4" s="1"/>
  <c r="G82" i="4"/>
  <c r="G83" i="4"/>
  <c r="G84" i="4"/>
  <c r="H84" i="4" s="1"/>
  <c r="G85" i="4"/>
  <c r="H85" i="4" s="1"/>
  <c r="G86" i="4"/>
  <c r="G87" i="4"/>
  <c r="G88" i="4"/>
  <c r="H88" i="4" s="1"/>
  <c r="G89" i="4"/>
  <c r="H89" i="4" s="1"/>
  <c r="G90" i="4"/>
  <c r="G91" i="4"/>
  <c r="G92" i="4"/>
  <c r="H92" i="4" s="1"/>
  <c r="G93" i="4"/>
  <c r="H93" i="4" s="1"/>
  <c r="G94" i="4"/>
  <c r="G95" i="4"/>
  <c r="G96" i="4"/>
  <c r="H96" i="4" s="1"/>
  <c r="G97" i="4"/>
  <c r="H97" i="4" s="1"/>
  <c r="G98" i="4"/>
  <c r="G99" i="4"/>
  <c r="G100" i="4"/>
  <c r="H100" i="4" s="1"/>
  <c r="G101" i="4"/>
  <c r="H101" i="4" s="1"/>
  <c r="G102" i="4"/>
  <c r="G103" i="4"/>
  <c r="G104" i="4"/>
  <c r="H104" i="4" s="1"/>
  <c r="G105" i="4"/>
  <c r="H105" i="4" s="1"/>
  <c r="G106" i="4"/>
  <c r="G107" i="4"/>
  <c r="G108" i="4"/>
  <c r="H108" i="4" s="1"/>
  <c r="G109" i="4"/>
  <c r="H109" i="4" s="1"/>
  <c r="G110" i="4"/>
  <c r="G111" i="4"/>
  <c r="G112" i="4"/>
  <c r="H112" i="4" s="1"/>
  <c r="G113" i="4"/>
  <c r="H113" i="4" s="1"/>
  <c r="G114" i="4"/>
  <c r="G115" i="4"/>
  <c r="G116" i="4"/>
  <c r="H116" i="4" s="1"/>
  <c r="G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4" i="4"/>
  <c r="H114" i="4" l="1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L3" i="4" s="1" a="1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5" i="9"/>
  <c r="N4" i="9"/>
  <c r="N11" i="9"/>
  <c r="N19" i="9"/>
  <c r="N27" i="9"/>
  <c r="N35" i="9"/>
  <c r="N43" i="9"/>
  <c r="N51" i="9"/>
  <c r="N59" i="9"/>
  <c r="N67" i="9"/>
  <c r="N75" i="9"/>
  <c r="N83" i="9"/>
  <c r="N91" i="9"/>
  <c r="N99" i="9"/>
  <c r="N106" i="9"/>
  <c r="N7" i="9"/>
  <c r="N23" i="9"/>
  <c r="N39" i="9"/>
  <c r="N55" i="9"/>
  <c r="N71" i="9"/>
  <c r="N79" i="9"/>
  <c r="N95" i="9"/>
  <c r="N102" i="9"/>
  <c r="N10" i="9"/>
  <c r="N26" i="9"/>
  <c r="N34" i="9"/>
  <c r="N50" i="9"/>
  <c r="N58" i="9"/>
  <c r="N74" i="9"/>
  <c r="N90" i="9"/>
  <c r="N98" i="9"/>
  <c r="N6" i="9"/>
  <c r="N14" i="9"/>
  <c r="N22" i="9"/>
  <c r="N30" i="9"/>
  <c r="N38" i="9"/>
  <c r="N46" i="9"/>
  <c r="N54" i="9"/>
  <c r="N62" i="9"/>
  <c r="N70" i="9"/>
  <c r="N78" i="9"/>
  <c r="N86" i="9"/>
  <c r="N94" i="9"/>
  <c r="N101" i="9"/>
  <c r="N107" i="9"/>
  <c r="N15" i="9"/>
  <c r="N31" i="9"/>
  <c r="N47" i="9"/>
  <c r="N63" i="9"/>
  <c r="N87" i="9"/>
  <c r="N18" i="9"/>
  <c r="N42" i="9"/>
  <c r="N66" i="9"/>
  <c r="N82" i="9"/>
  <c r="N103" i="9"/>
  <c r="H6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L3" i="4" l="1"/>
  <c r="L4" i="4"/>
  <c r="L7" i="4"/>
  <c r="M6" i="4"/>
  <c r="M7" i="4"/>
  <c r="L5" i="4"/>
  <c r="M4" i="4"/>
  <c r="M5" i="4"/>
  <c r="L6" i="4"/>
  <c r="M3" i="4"/>
  <c r="H50" i="5"/>
  <c r="H82" i="5"/>
  <c r="H27" i="5"/>
  <c r="H75" i="5"/>
  <c r="H107" i="5"/>
  <c r="H48" i="5"/>
  <c r="H80" i="5"/>
  <c r="H5" i="5"/>
  <c r="H37" i="5"/>
  <c r="H69" i="5"/>
  <c r="H22" i="5"/>
  <c r="H38" i="5"/>
  <c r="H54" i="5"/>
  <c r="H70" i="5"/>
  <c r="H86" i="5"/>
  <c r="H102" i="5"/>
  <c r="H15" i="5"/>
  <c r="H31" i="5"/>
  <c r="H47" i="5"/>
  <c r="H63" i="5"/>
  <c r="H79" i="5"/>
  <c r="H95" i="5"/>
  <c r="H4" i="5"/>
  <c r="H20" i="5"/>
  <c r="H36" i="5"/>
  <c r="H52" i="5"/>
  <c r="H68" i="5"/>
  <c r="H84" i="5"/>
  <c r="H100" i="5"/>
  <c r="H9" i="5"/>
  <c r="H25" i="5"/>
  <c r="H41" i="5"/>
  <c r="H57" i="5"/>
  <c r="H73" i="5"/>
  <c r="H89" i="5"/>
  <c r="H105" i="5"/>
  <c r="H18" i="5"/>
  <c r="H66" i="5"/>
  <c r="H11" i="5"/>
  <c r="H43" i="5"/>
  <c r="H91" i="5"/>
  <c r="H32" i="5"/>
  <c r="H64" i="5"/>
  <c r="H21" i="5"/>
  <c r="H53" i="5"/>
  <c r="H85" i="5"/>
  <c r="H10" i="5"/>
  <c r="H26" i="5"/>
  <c r="H42" i="5"/>
  <c r="H58" i="5"/>
  <c r="H74" i="5"/>
  <c r="H90" i="5"/>
  <c r="H106" i="5"/>
  <c r="H19" i="5"/>
  <c r="H35" i="5"/>
  <c r="H51" i="5"/>
  <c r="H67" i="5"/>
  <c r="H83" i="5"/>
  <c r="H99" i="5"/>
  <c r="H8" i="5"/>
  <c r="H24" i="5"/>
  <c r="H40" i="5"/>
  <c r="H56" i="5"/>
  <c r="H72" i="5"/>
  <c r="H88" i="5"/>
  <c r="H104" i="5"/>
  <c r="H13" i="5"/>
  <c r="H29" i="5"/>
  <c r="H45" i="5"/>
  <c r="H61" i="5"/>
  <c r="H77" i="5"/>
  <c r="H93" i="5"/>
  <c r="H34" i="5"/>
  <c r="H98" i="5"/>
  <c r="H59" i="5"/>
  <c r="H16" i="5"/>
  <c r="H96" i="5"/>
  <c r="H101" i="5"/>
  <c r="H14" i="5"/>
  <c r="H30" i="5"/>
  <c r="H46" i="5"/>
  <c r="H62" i="5"/>
  <c r="H78" i="5"/>
  <c r="H94" i="5"/>
  <c r="H7" i="5"/>
  <c r="H23" i="5"/>
  <c r="H39" i="5"/>
  <c r="H55" i="5"/>
  <c r="H71" i="5"/>
  <c r="H87" i="5"/>
  <c r="H103" i="5"/>
  <c r="H12" i="5"/>
  <c r="H28" i="5"/>
  <c r="H44" i="5"/>
  <c r="H60" i="5"/>
  <c r="H76" i="5"/>
  <c r="H92" i="5"/>
  <c r="H108" i="5"/>
  <c r="H17" i="5"/>
  <c r="H33" i="5"/>
  <c r="H49" i="5"/>
  <c r="H65" i="5"/>
  <c r="H81" i="5"/>
  <c r="H97" i="5"/>
  <c r="J5" i="4" l="1"/>
  <c r="J9" i="4"/>
  <c r="J13" i="4"/>
  <c r="J17" i="4"/>
  <c r="J21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85" i="4"/>
  <c r="J89" i="4"/>
  <c r="J93" i="4"/>
  <c r="J97" i="4"/>
  <c r="J101" i="4"/>
  <c r="J4" i="4"/>
  <c r="J74" i="4"/>
  <c r="J82" i="4"/>
  <c r="J90" i="4"/>
  <c r="J98" i="4"/>
  <c r="J102" i="4"/>
  <c r="J7" i="4"/>
  <c r="J11" i="4"/>
  <c r="J15" i="4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8" i="4"/>
  <c r="J12" i="4"/>
  <c r="J16" i="4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6" i="4"/>
  <c r="J10" i="4"/>
  <c r="J14" i="4"/>
  <c r="J18" i="4"/>
  <c r="J22" i="4"/>
  <c r="J26" i="4"/>
  <c r="J30" i="4"/>
  <c r="J34" i="4"/>
  <c r="J38" i="4"/>
  <c r="J42" i="4"/>
  <c r="J46" i="4"/>
  <c r="J50" i="4"/>
  <c r="J54" i="4"/>
  <c r="J58" i="4"/>
  <c r="J62" i="4"/>
  <c r="J66" i="4"/>
  <c r="J70" i="4"/>
  <c r="J78" i="4"/>
  <c r="J86" i="4"/>
  <c r="J94" i="4"/>
  <c r="J17" i="5" a="1"/>
  <c r="K17" i="5" s="1"/>
  <c r="G3" i="9"/>
  <c r="I3" i="9" s="1"/>
  <c r="G5" i="9"/>
  <c r="I5" i="9"/>
  <c r="G6" i="9"/>
  <c r="G7" i="9"/>
  <c r="I7" i="9" s="1"/>
  <c r="G8" i="9"/>
  <c r="G9" i="9"/>
  <c r="H9" i="9" s="1"/>
  <c r="G10" i="9"/>
  <c r="G11" i="9"/>
  <c r="H11" i="9" s="1"/>
  <c r="G12" i="9"/>
  <c r="H12" i="9" s="1"/>
  <c r="G13" i="9"/>
  <c r="I13" i="9"/>
  <c r="G14" i="9"/>
  <c r="H14" i="9" s="1"/>
  <c r="G15" i="9"/>
  <c r="I15" i="9" s="1"/>
  <c r="G16" i="9"/>
  <c r="G17" i="9"/>
  <c r="H17" i="9" s="1"/>
  <c r="G18" i="9"/>
  <c r="G19" i="9"/>
  <c r="H19" i="9" s="1"/>
  <c r="G20" i="9"/>
  <c r="G21" i="9"/>
  <c r="I21" i="9" s="1"/>
  <c r="G22" i="9"/>
  <c r="G23" i="9"/>
  <c r="I23" i="9" s="1"/>
  <c r="G24" i="9"/>
  <c r="H24" i="9" s="1"/>
  <c r="G25" i="9"/>
  <c r="G26" i="9"/>
  <c r="G27" i="9"/>
  <c r="I27" i="9"/>
  <c r="G28" i="9"/>
  <c r="H28" i="9" s="1"/>
  <c r="G29" i="9"/>
  <c r="I29" i="9" s="1"/>
  <c r="G30" i="9"/>
  <c r="G31" i="9"/>
  <c r="I31" i="9" s="1"/>
  <c r="G32" i="9"/>
  <c r="G33" i="9"/>
  <c r="G34" i="9"/>
  <c r="G35" i="9"/>
  <c r="G36" i="9"/>
  <c r="G37" i="9"/>
  <c r="I37" i="9"/>
  <c r="G38" i="9"/>
  <c r="G39" i="9"/>
  <c r="I39" i="9" s="1"/>
  <c r="G40" i="9"/>
  <c r="G41" i="9"/>
  <c r="H41" i="9" s="1"/>
  <c r="G42" i="9"/>
  <c r="I42" i="9" s="1"/>
  <c r="G43" i="9"/>
  <c r="H43" i="9" s="1"/>
  <c r="G44" i="9"/>
  <c r="G45" i="9"/>
  <c r="I45" i="9"/>
  <c r="G46" i="9"/>
  <c r="G47" i="9"/>
  <c r="I47" i="9" s="1"/>
  <c r="G48" i="9"/>
  <c r="G49" i="9"/>
  <c r="H49" i="9" s="1"/>
  <c r="G50" i="9"/>
  <c r="G51" i="9"/>
  <c r="H51" i="9" s="1"/>
  <c r="G52" i="9"/>
  <c r="G53" i="9"/>
  <c r="I53" i="9" s="1"/>
  <c r="G54" i="9"/>
  <c r="G55" i="9"/>
  <c r="I55" i="9" s="1"/>
  <c r="G56" i="9"/>
  <c r="G57" i="9"/>
  <c r="I57" i="9" s="1"/>
  <c r="G58" i="9"/>
  <c r="G59" i="9"/>
  <c r="I59" i="9"/>
  <c r="G60" i="9"/>
  <c r="G61" i="9"/>
  <c r="I61" i="9" s="1"/>
  <c r="G62" i="9"/>
  <c r="H62" i="9" s="1"/>
  <c r="G63" i="9"/>
  <c r="I63" i="9" s="1"/>
  <c r="G64" i="9"/>
  <c r="G65" i="9"/>
  <c r="I65" i="9" s="1"/>
  <c r="G66" i="9"/>
  <c r="G67" i="9"/>
  <c r="I67" i="9" s="1"/>
  <c r="G68" i="9"/>
  <c r="G69" i="9"/>
  <c r="I69" i="9"/>
  <c r="G70" i="9"/>
  <c r="G71" i="9"/>
  <c r="I71" i="9" s="1"/>
  <c r="G72" i="9"/>
  <c r="G73" i="9"/>
  <c r="I73" i="9" s="1"/>
  <c r="G74" i="9"/>
  <c r="G75" i="9"/>
  <c r="I75" i="9" s="1"/>
  <c r="G76" i="9"/>
  <c r="H76" i="9" s="1"/>
  <c r="G77" i="9"/>
  <c r="I77" i="9"/>
  <c r="G78" i="9"/>
  <c r="H78" i="9" s="1"/>
  <c r="G79" i="9"/>
  <c r="I79" i="9" s="1"/>
  <c r="G80" i="9"/>
  <c r="G81" i="9"/>
  <c r="I81" i="9" s="1"/>
  <c r="G82" i="9"/>
  <c r="G83" i="9"/>
  <c r="I83" i="9" s="1"/>
  <c r="G84" i="9"/>
  <c r="G85" i="9"/>
  <c r="I85" i="9" s="1"/>
  <c r="G86" i="9"/>
  <c r="G87" i="9"/>
  <c r="I87" i="9" s="1"/>
  <c r="G88" i="9"/>
  <c r="G89" i="9"/>
  <c r="I89" i="9" s="1"/>
  <c r="G90" i="9"/>
  <c r="G91" i="9"/>
  <c r="I91" i="9"/>
  <c r="G92" i="9"/>
  <c r="H92" i="9" s="1"/>
  <c r="G93" i="9"/>
  <c r="I93" i="9" s="1"/>
  <c r="G94" i="9"/>
  <c r="G95" i="9"/>
  <c r="I95" i="9" s="1"/>
  <c r="G96" i="9"/>
  <c r="G97" i="9"/>
  <c r="I97" i="9" s="1"/>
  <c r="G98" i="9"/>
  <c r="G99" i="9"/>
  <c r="I99" i="9" s="1"/>
  <c r="G100" i="9"/>
  <c r="G101" i="9"/>
  <c r="I101" i="9"/>
  <c r="G102" i="9"/>
  <c r="G103" i="9"/>
  <c r="I103" i="9" s="1"/>
  <c r="G104" i="9"/>
  <c r="G105" i="9"/>
  <c r="I105" i="9" s="1"/>
  <c r="G106" i="9"/>
  <c r="G107" i="9"/>
  <c r="I107" i="9" s="1"/>
  <c r="G108" i="9"/>
  <c r="G109" i="9"/>
  <c r="I109" i="9"/>
  <c r="G110" i="9"/>
  <c r="G111" i="9"/>
  <c r="I111" i="9" s="1"/>
  <c r="G112" i="9"/>
  <c r="G113" i="9"/>
  <c r="I113" i="9" s="1"/>
  <c r="G114" i="9"/>
  <c r="G115" i="9"/>
  <c r="I115" i="9" s="1"/>
  <c r="G116" i="9"/>
  <c r="I116" i="9" s="1"/>
  <c r="G117" i="9"/>
  <c r="I117" i="9" s="1"/>
  <c r="G118" i="9"/>
  <c r="I118" i="9" s="1"/>
  <c r="G119" i="9"/>
  <c r="I119" i="9" s="1"/>
  <c r="G120" i="9"/>
  <c r="I120" i="9" s="1"/>
  <c r="G121" i="9"/>
  <c r="I121" i="9" s="1"/>
  <c r="G122" i="9"/>
  <c r="I122" i="9" s="1"/>
  <c r="G123" i="9"/>
  <c r="I123" i="9"/>
  <c r="G124" i="9"/>
  <c r="I124" i="9" s="1"/>
  <c r="G125" i="9"/>
  <c r="I125" i="9" s="1"/>
  <c r="G126" i="9"/>
  <c r="I126" i="9" s="1"/>
  <c r="G127" i="9"/>
  <c r="I127" i="9" s="1"/>
  <c r="G128" i="9"/>
  <c r="I128" i="9" s="1"/>
  <c r="G129" i="9"/>
  <c r="I129" i="9" s="1"/>
  <c r="G130" i="9"/>
  <c r="I130" i="9" s="1"/>
  <c r="G131" i="9"/>
  <c r="I131" i="9" s="1"/>
  <c r="G132" i="9"/>
  <c r="I132" i="9" s="1"/>
  <c r="G133" i="9"/>
  <c r="I133" i="9"/>
  <c r="G134" i="9"/>
  <c r="I134" i="9" s="1"/>
  <c r="G135" i="9"/>
  <c r="I135" i="9" s="1"/>
  <c r="G136" i="9"/>
  <c r="I136" i="9" s="1"/>
  <c r="G137" i="9"/>
  <c r="I137" i="9" s="1"/>
  <c r="G138" i="9"/>
  <c r="I138" i="9" s="1"/>
  <c r="G139" i="9"/>
  <c r="I139" i="9" s="1"/>
  <c r="G140" i="9"/>
  <c r="I140" i="9" s="1"/>
  <c r="G141" i="9"/>
  <c r="I141" i="9"/>
  <c r="G142" i="9"/>
  <c r="I142" i="9" s="1"/>
  <c r="G143" i="9"/>
  <c r="I143" i="9" s="1"/>
  <c r="G4" i="9"/>
  <c r="H4" i="9" s="1"/>
  <c r="G4" i="8"/>
  <c r="I4" i="8" s="1"/>
  <c r="G5" i="8"/>
  <c r="G6" i="8"/>
  <c r="I6" i="8" s="1"/>
  <c r="G7" i="8"/>
  <c r="G8" i="8"/>
  <c r="H8" i="8" s="1"/>
  <c r="G9" i="8"/>
  <c r="G10" i="8"/>
  <c r="I10" i="8" s="1"/>
  <c r="G11" i="8"/>
  <c r="G12" i="8"/>
  <c r="H12" i="8" s="1"/>
  <c r="G13" i="8"/>
  <c r="G14" i="8"/>
  <c r="I14" i="8" s="1"/>
  <c r="G15" i="8"/>
  <c r="G16" i="8"/>
  <c r="H16" i="8" s="1"/>
  <c r="G17" i="8"/>
  <c r="G18" i="8"/>
  <c r="I18" i="8" s="1"/>
  <c r="G19" i="8"/>
  <c r="G20" i="8"/>
  <c r="H20" i="8" s="1"/>
  <c r="G21" i="8"/>
  <c r="G22" i="8"/>
  <c r="I22" i="8" s="1"/>
  <c r="G23" i="8"/>
  <c r="G24" i="8"/>
  <c r="H24" i="8" s="1"/>
  <c r="G25" i="8"/>
  <c r="G26" i="8"/>
  <c r="I26" i="8" s="1"/>
  <c r="G27" i="8"/>
  <c r="G28" i="8"/>
  <c r="H28" i="8" s="1"/>
  <c r="G29" i="8"/>
  <c r="G30" i="8"/>
  <c r="I30" i="8" s="1"/>
  <c r="G31" i="8"/>
  <c r="G32" i="8"/>
  <c r="I32" i="8" s="1"/>
  <c r="G33" i="8"/>
  <c r="G34" i="8"/>
  <c r="I34" i="8" s="1"/>
  <c r="G35" i="8"/>
  <c r="G36" i="8"/>
  <c r="I36" i="8" s="1"/>
  <c r="G37" i="8"/>
  <c r="G38" i="8"/>
  <c r="I38" i="8" s="1"/>
  <c r="G39" i="8"/>
  <c r="G40" i="8"/>
  <c r="G41" i="8"/>
  <c r="G42" i="8"/>
  <c r="I42" i="8" s="1"/>
  <c r="G43" i="8"/>
  <c r="G44" i="8"/>
  <c r="I44" i="8" s="1"/>
  <c r="G45" i="8"/>
  <c r="G46" i="8"/>
  <c r="I46" i="8" s="1"/>
  <c r="G47" i="8"/>
  <c r="G48" i="8"/>
  <c r="I48" i="8" s="1"/>
  <c r="G49" i="8"/>
  <c r="G50" i="8"/>
  <c r="I50" i="8" s="1"/>
  <c r="G51" i="8"/>
  <c r="G52" i="8"/>
  <c r="I52" i="8" s="1"/>
  <c r="G53" i="8"/>
  <c r="G54" i="8"/>
  <c r="I54" i="8" s="1"/>
  <c r="G55" i="8"/>
  <c r="G56" i="8"/>
  <c r="G57" i="8"/>
  <c r="G58" i="8"/>
  <c r="I58" i="8" s="1"/>
  <c r="G59" i="8"/>
  <c r="G60" i="8"/>
  <c r="G61" i="8"/>
  <c r="G62" i="8"/>
  <c r="I62" i="8" s="1"/>
  <c r="G63" i="8"/>
  <c r="G64" i="8"/>
  <c r="I64" i="8" s="1"/>
  <c r="G65" i="8"/>
  <c r="G66" i="8"/>
  <c r="I66" i="8" s="1"/>
  <c r="G67" i="8"/>
  <c r="G68" i="8"/>
  <c r="I68" i="8" s="1"/>
  <c r="G69" i="8"/>
  <c r="G70" i="8"/>
  <c r="I70" i="8" s="1"/>
  <c r="G71" i="8"/>
  <c r="G72" i="8"/>
  <c r="G73" i="8"/>
  <c r="G74" i="8"/>
  <c r="I74" i="8" s="1"/>
  <c r="G75" i="8"/>
  <c r="G76" i="8"/>
  <c r="I76" i="8" s="1"/>
  <c r="G77" i="8"/>
  <c r="G78" i="8"/>
  <c r="I78" i="8" s="1"/>
  <c r="G79" i="8"/>
  <c r="G80" i="8"/>
  <c r="I80" i="8" s="1"/>
  <c r="G81" i="8"/>
  <c r="G82" i="8"/>
  <c r="G83" i="8"/>
  <c r="G84" i="8"/>
  <c r="I84" i="8" s="1"/>
  <c r="G85" i="8"/>
  <c r="G86" i="8"/>
  <c r="G87" i="8"/>
  <c r="G88" i="8"/>
  <c r="I88" i="8" s="1"/>
  <c r="G89" i="8"/>
  <c r="G90" i="8"/>
  <c r="I90" i="8" s="1"/>
  <c r="G91" i="8"/>
  <c r="G92" i="8"/>
  <c r="I92" i="8" s="1"/>
  <c r="G93" i="8"/>
  <c r="G94" i="8"/>
  <c r="G95" i="8"/>
  <c r="G96" i="8"/>
  <c r="I96" i="8" s="1"/>
  <c r="G97" i="8"/>
  <c r="G98" i="8"/>
  <c r="G99" i="8"/>
  <c r="G100" i="8"/>
  <c r="I100" i="8" s="1"/>
  <c r="G101" i="8"/>
  <c r="G102" i="8"/>
  <c r="G103" i="8"/>
  <c r="G104" i="8"/>
  <c r="I104" i="8" s="1"/>
  <c r="G105" i="8"/>
  <c r="G106" i="8"/>
  <c r="I106" i="8" s="1"/>
  <c r="G107" i="8"/>
  <c r="G108" i="8"/>
  <c r="I108" i="8" s="1"/>
  <c r="G109" i="8"/>
  <c r="G110" i="8"/>
  <c r="G111" i="8"/>
  <c r="G112" i="8"/>
  <c r="I112" i="8" s="1"/>
  <c r="G113" i="8"/>
  <c r="G114" i="8"/>
  <c r="G115" i="8"/>
  <c r="G116" i="8"/>
  <c r="I116" i="8" s="1"/>
  <c r="G117" i="8"/>
  <c r="I117" i="8" s="1"/>
  <c r="G118" i="8"/>
  <c r="I118" i="8" s="1"/>
  <c r="G119" i="8"/>
  <c r="G120" i="8"/>
  <c r="I120" i="8" s="1"/>
  <c r="G121" i="8"/>
  <c r="I121" i="8" s="1"/>
  <c r="G122" i="8"/>
  <c r="I122" i="8" s="1"/>
  <c r="G123" i="8"/>
  <c r="G124" i="8"/>
  <c r="G125" i="8"/>
  <c r="I125" i="8" s="1"/>
  <c r="G126" i="8"/>
  <c r="I126" i="8" s="1"/>
  <c r="G127" i="8"/>
  <c r="G128" i="8"/>
  <c r="I128" i="8" s="1"/>
  <c r="G129" i="8"/>
  <c r="I129" i="8" s="1"/>
  <c r="G130" i="8"/>
  <c r="I130" i="8" s="1"/>
  <c r="G131" i="8"/>
  <c r="G132" i="8"/>
  <c r="I132" i="8" s="1"/>
  <c r="G133" i="8"/>
  <c r="I133" i="8" s="1"/>
  <c r="G134" i="8"/>
  <c r="I134" i="8" s="1"/>
  <c r="G135" i="8"/>
  <c r="G136" i="8"/>
  <c r="I136" i="8" s="1"/>
  <c r="G137" i="8"/>
  <c r="I137" i="8" s="1"/>
  <c r="G138" i="8"/>
  <c r="I138" i="8" s="1"/>
  <c r="G139" i="8"/>
  <c r="G140" i="8"/>
  <c r="I140" i="8" s="1"/>
  <c r="G141" i="8"/>
  <c r="I141" i="8" s="1"/>
  <c r="G142" i="8"/>
  <c r="I142" i="8" s="1"/>
  <c r="G143" i="8"/>
  <c r="G3" i="8"/>
  <c r="I3" i="8" s="1"/>
  <c r="I7" i="8"/>
  <c r="I8" i="8"/>
  <c r="I11" i="8"/>
  <c r="I15" i="8"/>
  <c r="I19" i="8"/>
  <c r="I23" i="8"/>
  <c r="I24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H35" i="9" l="1"/>
  <c r="H25" i="9"/>
  <c r="I11" i="9"/>
  <c r="H8" i="9"/>
  <c r="H108" i="9"/>
  <c r="H94" i="9"/>
  <c r="H44" i="9"/>
  <c r="H30" i="9"/>
  <c r="H110" i="9"/>
  <c r="H60" i="9"/>
  <c r="H46" i="9"/>
  <c r="I43" i="9"/>
  <c r="H33" i="9"/>
  <c r="H27" i="9"/>
  <c r="H100" i="9"/>
  <c r="H68" i="9"/>
  <c r="H52" i="9"/>
  <c r="H36" i="9"/>
  <c r="H20" i="9"/>
  <c r="H84" i="9"/>
  <c r="H102" i="9"/>
  <c r="H86" i="9"/>
  <c r="H70" i="9"/>
  <c r="H54" i="9"/>
  <c r="I51" i="9"/>
  <c r="H38" i="9"/>
  <c r="I35" i="9"/>
  <c r="H32" i="9"/>
  <c r="H22" i="9"/>
  <c r="I19" i="9"/>
  <c r="H16" i="9"/>
  <c r="H13" i="9"/>
  <c r="H6" i="9"/>
  <c r="I12" i="8"/>
  <c r="H67" i="8"/>
  <c r="H63" i="8"/>
  <c r="H59" i="8"/>
  <c r="H55" i="8"/>
  <c r="H51" i="8"/>
  <c r="H47" i="8"/>
  <c r="H43" i="8"/>
  <c r="H39" i="8"/>
  <c r="H35" i="8"/>
  <c r="H31" i="8"/>
  <c r="H23" i="8"/>
  <c r="H19" i="8"/>
  <c r="H15" i="8"/>
  <c r="H11" i="8"/>
  <c r="H7" i="8"/>
  <c r="K19" i="5"/>
  <c r="K20" i="5"/>
  <c r="K18" i="5"/>
  <c r="J18" i="5"/>
  <c r="J20" i="5"/>
  <c r="K21" i="5"/>
  <c r="J17" i="5"/>
  <c r="J21" i="5"/>
  <c r="J19" i="5"/>
  <c r="H112" i="9"/>
  <c r="H104" i="9"/>
  <c r="H96" i="9"/>
  <c r="H88" i="9"/>
  <c r="H80" i="9"/>
  <c r="H72" i="9"/>
  <c r="H64" i="9"/>
  <c r="H56" i="9"/>
  <c r="H48" i="9"/>
  <c r="H40" i="9"/>
  <c r="H114" i="9"/>
  <c r="H106" i="9"/>
  <c r="H98" i="9"/>
  <c r="H90" i="9"/>
  <c r="H82" i="9"/>
  <c r="H74" i="9"/>
  <c r="H66" i="9"/>
  <c r="H58" i="9"/>
  <c r="H53" i="9"/>
  <c r="H50" i="9"/>
  <c r="H45" i="9"/>
  <c r="H37" i="9"/>
  <c r="H34" i="9"/>
  <c r="H29" i="9"/>
  <c r="H26" i="9"/>
  <c r="H21" i="9"/>
  <c r="H18" i="9"/>
  <c r="H10" i="9"/>
  <c r="I49" i="9"/>
  <c r="H47" i="9"/>
  <c r="I41" i="9"/>
  <c r="H39" i="9"/>
  <c r="I33" i="9"/>
  <c r="H31" i="9"/>
  <c r="I25" i="9"/>
  <c r="H23" i="9"/>
  <c r="I17" i="9"/>
  <c r="H15" i="9"/>
  <c r="I9" i="9"/>
  <c r="H7" i="9"/>
  <c r="H113" i="9"/>
  <c r="H109" i="9"/>
  <c r="H105" i="9"/>
  <c r="H103" i="9"/>
  <c r="H99" i="9"/>
  <c r="H95" i="9"/>
  <c r="H91" i="9"/>
  <c r="H89" i="9"/>
  <c r="H85" i="9"/>
  <c r="H81" i="9"/>
  <c r="H77" i="9"/>
  <c r="H75" i="9"/>
  <c r="H71" i="9"/>
  <c r="H67" i="9"/>
  <c r="H65" i="9"/>
  <c r="H61" i="9"/>
  <c r="H57" i="9"/>
  <c r="H55" i="9"/>
  <c r="H5" i="9"/>
  <c r="H115" i="9"/>
  <c r="H111" i="9"/>
  <c r="H107" i="9"/>
  <c r="H101" i="9"/>
  <c r="H97" i="9"/>
  <c r="H93" i="9"/>
  <c r="H87" i="9"/>
  <c r="H83" i="9"/>
  <c r="H79" i="9"/>
  <c r="H73" i="9"/>
  <c r="H69" i="9"/>
  <c r="H63" i="9"/>
  <c r="H59" i="9"/>
  <c r="I4" i="9"/>
  <c r="Q17" i="9" s="1" a="1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H42" i="9"/>
  <c r="I16" i="8"/>
  <c r="I20" i="8"/>
  <c r="H114" i="8"/>
  <c r="H110" i="8"/>
  <c r="H106" i="8"/>
  <c r="H102" i="8"/>
  <c r="H98" i="8"/>
  <c r="H94" i="8"/>
  <c r="H90" i="8"/>
  <c r="H86" i="8"/>
  <c r="H82" i="8"/>
  <c r="I113" i="8"/>
  <c r="H113" i="8"/>
  <c r="I109" i="8"/>
  <c r="H109" i="8"/>
  <c r="I105" i="8"/>
  <c r="H105" i="8"/>
  <c r="I101" i="8"/>
  <c r="H101" i="8"/>
  <c r="I97" i="8"/>
  <c r="H97" i="8"/>
  <c r="I93" i="8"/>
  <c r="H93" i="8"/>
  <c r="I89" i="8"/>
  <c r="H89" i="8"/>
  <c r="I85" i="8"/>
  <c r="H85" i="8"/>
  <c r="I81" i="8"/>
  <c r="H81" i="8"/>
  <c r="I77" i="8"/>
  <c r="H77" i="8"/>
  <c r="I69" i="8"/>
  <c r="H69" i="8"/>
  <c r="I61" i="8"/>
  <c r="H61" i="8"/>
  <c r="I53" i="8"/>
  <c r="H53" i="8"/>
  <c r="I45" i="8"/>
  <c r="H45" i="8"/>
  <c r="I37" i="8"/>
  <c r="H37" i="8"/>
  <c r="I33" i="8"/>
  <c r="H33" i="8"/>
  <c r="I29" i="8"/>
  <c r="H29" i="8"/>
  <c r="I21" i="8"/>
  <c r="H21" i="8"/>
  <c r="I17" i="8"/>
  <c r="H17" i="8"/>
  <c r="I13" i="8"/>
  <c r="H13" i="8"/>
  <c r="I9" i="8"/>
  <c r="H9" i="8"/>
  <c r="I5" i="8"/>
  <c r="H5" i="8"/>
  <c r="I114" i="8"/>
  <c r="I98" i="8"/>
  <c r="I82" i="8"/>
  <c r="H112" i="8"/>
  <c r="H108" i="8"/>
  <c r="H104" i="8"/>
  <c r="H100" i="8"/>
  <c r="H96" i="8"/>
  <c r="H92" i="8"/>
  <c r="H88" i="8"/>
  <c r="H84" i="8"/>
  <c r="H80" i="8"/>
  <c r="H76" i="8"/>
  <c r="H72" i="8"/>
  <c r="H68" i="8"/>
  <c r="H64" i="8"/>
  <c r="H60" i="8"/>
  <c r="H56" i="8"/>
  <c r="H52" i="8"/>
  <c r="H48" i="8"/>
  <c r="H44" i="8"/>
  <c r="H40" i="8"/>
  <c r="H36" i="8"/>
  <c r="H32" i="8"/>
  <c r="H4" i="8"/>
  <c r="I110" i="8"/>
  <c r="I94" i="8"/>
  <c r="I73" i="8"/>
  <c r="H73" i="8"/>
  <c r="I65" i="8"/>
  <c r="H65" i="8"/>
  <c r="I57" i="8"/>
  <c r="H57" i="8"/>
  <c r="I49" i="8"/>
  <c r="H49" i="8"/>
  <c r="I41" i="8"/>
  <c r="H41" i="8"/>
  <c r="I25" i="8"/>
  <c r="H25" i="8"/>
  <c r="I102" i="8"/>
  <c r="I86" i="8"/>
  <c r="H115" i="8"/>
  <c r="H111" i="8"/>
  <c r="H107" i="8"/>
  <c r="H103" i="8"/>
  <c r="H99" i="8"/>
  <c r="H95" i="8"/>
  <c r="H91" i="8"/>
  <c r="H87" i="8"/>
  <c r="H83" i="8"/>
  <c r="H79" i="8"/>
  <c r="H75" i="8"/>
  <c r="H71" i="8"/>
  <c r="H27" i="8"/>
  <c r="H78" i="8"/>
  <c r="H74" i="8"/>
  <c r="H70" i="8"/>
  <c r="H66" i="8"/>
  <c r="H62" i="8"/>
  <c r="H58" i="8"/>
  <c r="H54" i="8"/>
  <c r="H50" i="8"/>
  <c r="H46" i="8"/>
  <c r="H42" i="8"/>
  <c r="H38" i="8"/>
  <c r="H34" i="8"/>
  <c r="H30" i="8"/>
  <c r="H26" i="8"/>
  <c r="H22" i="8"/>
  <c r="H18" i="8"/>
  <c r="H14" i="8"/>
  <c r="H10" i="8"/>
  <c r="H6" i="8"/>
  <c r="R17" i="9" l="1"/>
  <c r="Q20" i="9"/>
  <c r="Q17" i="9"/>
  <c r="R19" i="9"/>
  <c r="R18" i="9"/>
  <c r="R21" i="9"/>
  <c r="Q18" i="9"/>
  <c r="R20" i="9"/>
  <c r="Q21" i="9"/>
  <c r="Q19" i="9"/>
  <c r="Q10" i="9" a="1"/>
  <c r="Q13" i="9" s="1"/>
  <c r="Q17" i="8" a="1"/>
  <c r="R18" i="8" s="1"/>
  <c r="R12" i="9" l="1"/>
  <c r="R11" i="9"/>
  <c r="R14" i="9"/>
  <c r="Q12" i="9"/>
  <c r="Q11" i="9"/>
  <c r="Q14" i="9"/>
  <c r="R10" i="9"/>
  <c r="R13" i="9"/>
  <c r="Q10" i="9"/>
  <c r="R20" i="8"/>
  <c r="R21" i="8"/>
  <c r="Q21" i="8"/>
  <c r="R17" i="8"/>
  <c r="R19" i="8"/>
  <c r="Q18" i="8"/>
  <c r="Q20" i="8"/>
  <c r="Q19" i="8"/>
  <c r="Q17" i="8"/>
</calcChain>
</file>

<file path=xl/sharedStrings.xml><?xml version="1.0" encoding="utf-8"?>
<sst xmlns="http://schemas.openxmlformats.org/spreadsheetml/2006/main" count="719" uniqueCount="549">
  <si>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</si>
  <si>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</si>
  <si>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</si>
  <si>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</si>
  <si>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</si>
  <si>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</si>
  <si>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</si>
  <si>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</si>
  <si>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</si>
  <si>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</si>
  <si>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</si>
  <si>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</si>
  <si>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</si>
  <si>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</si>
  <si>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</si>
  <si>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</si>
  <si>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</si>
  <si>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</si>
  <si>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</si>
  <si>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</si>
  <si>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</si>
  <si>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</si>
  <si>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</si>
  <si>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</si>
  <si>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</si>
  <si>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</si>
  <si>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</si>
  <si>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</si>
  <si>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</si>
  <si>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</si>
  <si>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</si>
  <si>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</si>
  <si>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</si>
  <si>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</si>
  <si>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</si>
  <si>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</si>
  <si>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</si>
  <si>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</si>
  <si>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</si>
  <si>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</si>
  <si>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</si>
  <si>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</si>
  <si>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</si>
  <si>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</si>
  <si>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</si>
  <si>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</si>
  <si>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</si>
  <si>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</si>
  <si>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</si>
  <si>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</si>
  <si>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</si>
  <si>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</si>
  <si>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</si>
  <si>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</si>
  <si>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</si>
  <si>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</si>
  <si>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</si>
  <si>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</si>
  <si>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</si>
  <si>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</si>
  <si>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</si>
  <si>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</si>
  <si>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</si>
  <si>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>Based on Fujita-Ramey (2009). First, replicated their data for the sample 1991 to 2009. Then updated data until 2013Q2. Spliced with Fujita-Ramey (2009) data for sample prior 1991. Monthly data is aggregated using fmonthly=f1+(1-f1)*f2+(1-f1)^2*f3 where f1, f2 and f3 are monthly job finding rates</t>
  </si>
  <si>
    <t xml:space="preserve">Bureau of Labor Statistics </t>
  </si>
  <si>
    <t>Private Business Multifactor Productivity</t>
  </si>
  <si>
    <t>See paper for additional data sources for alternative measures of TFP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</si>
  <si>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</si>
  <si>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</si>
  <si>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</si>
  <si>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</si>
  <si>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</si>
  <si>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</si>
  <si>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</si>
  <si>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</si>
  <si>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</si>
  <si>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</si>
  <si>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</si>
  <si>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</si>
  <si>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</si>
  <si>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</si>
  <si>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</si>
  <si>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</si>
  <si>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</si>
  <si>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</si>
  <si>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2 Gilchrist and Zakrajsek (2012)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</si>
  <si>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</si>
  <si>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</si>
  <si>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</si>
  <si>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</si>
  <si>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</si>
  <si>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</si>
  <si>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 transformed</t>
  </si>
  <si>
    <t>raw</t>
  </si>
  <si>
    <t>real investment</t>
  </si>
  <si>
    <t>O</t>
  </si>
  <si>
    <t>xgdp_q_obs_20110325</t>
  </si>
  <si>
    <t>pgdp_q_obs_20110325</t>
  </si>
  <si>
    <t>our data</t>
  </si>
  <si>
    <t>pcer_q_obs_20110325</t>
  </si>
  <si>
    <t>fpi_q_obs_20110325</t>
  </si>
  <si>
    <t>raw observed</t>
  </si>
  <si>
    <t>raw growth</t>
  </si>
  <si>
    <t>paper growth</t>
  </si>
  <si>
    <t>paper nominal</t>
  </si>
  <si>
    <t>GDPC1 growth</t>
  </si>
  <si>
    <t>Linear relationship (paper-ourdata)</t>
  </si>
  <si>
    <t>Linear relationship (raw-ourdata)</t>
  </si>
  <si>
    <t>Real consumption growth</t>
  </si>
  <si>
    <t>ΔLN(PCE/GDPCTPI)*100</t>
  </si>
  <si>
    <t>Real consumption, net growth, aggregate, deflated by GDP deflator</t>
  </si>
  <si>
    <t>gdpdef_obs</t>
  </si>
  <si>
    <t>GDP Deflator, net growth</t>
  </si>
  <si>
    <t>GDP deflator</t>
  </si>
  <si>
    <t>ΔLN(GDPCTPI)*100</t>
  </si>
  <si>
    <t>fpi_rgd_obs</t>
  </si>
  <si>
    <t>Real investment, net growth, aggregate, deflated by GDP deflator</t>
  </si>
  <si>
    <t>Real investment growth</t>
  </si>
  <si>
    <t>ΔLN(FPI/GDPCTPI)*100</t>
  </si>
  <si>
    <t>wage_rgd_obs</t>
  </si>
  <si>
    <t>Real wage growth, net growth, deflated by GDP deflator</t>
  </si>
  <si>
    <t>Real wage growth</t>
  </si>
  <si>
    <t>ΔLN(COMPNFB/GDPCTPI)*100</t>
  </si>
  <si>
    <t>c_q_AA16_obs</t>
  </si>
  <si>
    <t>Norminal consumption, net growth, aggregate</t>
  </si>
  <si>
    <t>Nominal consumption growth</t>
  </si>
  <si>
    <t>ΔLN(PCES+PCND)*100</t>
  </si>
  <si>
    <t>i_q_AA16_obs</t>
  </si>
  <si>
    <t>Norminal investment, net growth, aggrrgate</t>
  </si>
  <si>
    <t>Nominal investment growth</t>
  </si>
  <si>
    <t>ΔLN(GPDI+PCDG)*100</t>
  </si>
  <si>
    <t>sp_baa10y_obs</t>
  </si>
  <si>
    <t>spread between BAA corporate bond yield and 10 yr Treasury bond yield, quarterly average</t>
  </si>
  <si>
    <t>gdp_rgd_obs</t>
  </si>
  <si>
    <t>Real GDP, net growth, aggregate</t>
  </si>
  <si>
    <t>Real GDP growth</t>
  </si>
  <si>
    <t>ΔLN(GDPC1)*100</t>
  </si>
  <si>
    <t>&gt; log diff</t>
  </si>
  <si>
    <t>our data (real cons.)</t>
  </si>
  <si>
    <t>our data (nominal cons.)</t>
  </si>
  <si>
    <t>EXP(real_invs)*population</t>
  </si>
  <si>
    <t>&gt; fitted</t>
  </si>
  <si>
    <t>&gt;&gt; ln, per capita</t>
  </si>
  <si>
    <t>&gt; exp(realcons) *pop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</si>
  <si>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</si>
  <si>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</si>
  <si>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</si>
  <si>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</si>
  <si>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</si>
  <si>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</si>
  <si>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</si>
  <si>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</si>
  <si>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</si>
  <si>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</si>
  <si>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</si>
  <si>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</si>
  <si>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</si>
  <si>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</si>
  <si>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</si>
  <si>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</si>
  <si>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</si>
  <si>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</si>
  <si>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</si>
  <si>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</si>
  <si>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</si>
  <si>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</si>
  <si>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</si>
  <si>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</si>
  <si>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</si>
  <si>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</si>
  <si>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</si>
  <si>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</si>
  <si>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</si>
  <si>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</si>
  <si>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</si>
  <si>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</si>
  <si>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</si>
  <si>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</si>
  <si>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</si>
  <si>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</si>
  <si>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</si>
  <si>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</si>
  <si>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</si>
  <si>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</si>
  <si>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</si>
  <si>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</si>
  <si>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</si>
  <si>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</si>
  <si>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</si>
  <si>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</si>
  <si>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</si>
  <si>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</si>
  <si>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</si>
  <si>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</si>
  <si>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</si>
  <si>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</si>
  <si>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</si>
  <si>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</si>
  <si>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</si>
  <si>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</si>
  <si>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</si>
  <si>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</si>
  <si>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</si>
  <si>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</si>
  <si>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</si>
  <si>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</si>
  <si>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</si>
  <si>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</si>
  <si>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</si>
  <si>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</si>
  <si>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</si>
  <si>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</si>
  <si>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</si>
  <si>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</si>
  <si>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</si>
  <si>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</si>
  <si>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</si>
  <si>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</si>
  <si>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</si>
  <si>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</si>
  <si>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</si>
  <si>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</si>
  <si>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</si>
  <si>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</si>
  <si>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</si>
  <si>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</si>
  <si>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</si>
  <si>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</si>
  <si>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</si>
  <si>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</si>
  <si>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</si>
  <si>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</si>
  <si>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</si>
  <si>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</si>
  <si>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</si>
  <si>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</si>
  <si>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</si>
  <si>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</si>
  <si>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</si>
  <si>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</si>
  <si>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</si>
  <si>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</si>
  <si>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</si>
  <si>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</si>
  <si>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</si>
  <si>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</si>
  <si>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</si>
  <si>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</si>
  <si>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</si>
  <si>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</si>
  <si>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</si>
  <si>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</si>
  <si>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</si>
  <si>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</si>
  <si>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</si>
  <si>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</si>
  <si>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</si>
  <si>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</si>
  <si>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</si>
  <si>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</si>
  <si>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</si>
  <si>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</si>
  <si>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</si>
  <si>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</si>
  <si>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</si>
  <si>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</si>
  <si>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</si>
  <si>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</si>
  <si>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</si>
  <si>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</si>
  <si>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</si>
  <si>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</si>
  <si>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</si>
  <si>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</si>
  <si>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</si>
  <si>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</si>
  <si>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</si>
  <si>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</si>
  <si>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</si>
  <si>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</si>
  <si>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</si>
  <si>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</si>
  <si>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</si>
  <si>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</si>
  <si>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</si>
  <si>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</si>
  <si>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</si>
  <si>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</si>
  <si>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</si>
  <si>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</si>
  <si>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</si>
  <si>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</si>
  <si>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</si>
  <si>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</si>
  <si>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</si>
  <si>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</si>
  <si>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</si>
  <si>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</si>
  <si>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</si>
  <si>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</si>
  <si>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</si>
  <si>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</si>
  <si>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</si>
  <si>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</si>
  <si>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</si>
  <si>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</si>
  <si>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</si>
  <si>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</si>
  <si>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</si>
  <si>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</si>
  <si>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</si>
  <si>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</si>
  <si>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</si>
  <si>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</si>
  <si>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</si>
  <si>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</si>
  <si>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</si>
  <si>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</si>
  <si>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</si>
  <si>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</si>
  <si>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</si>
  <si>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</si>
  <si>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</si>
  <si>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</si>
  <si>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</si>
  <si>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</si>
  <si>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</si>
  <si>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</si>
  <si>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</si>
  <si>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</si>
  <si>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</si>
  <si>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</si>
  <si>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</si>
  <si>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</si>
  <si>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</si>
  <si>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</si>
  <si>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</si>
  <si>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</si>
  <si>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</si>
  <si>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</si>
  <si>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</si>
  <si>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</si>
  <si>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</si>
  <si>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</si>
  <si>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</si>
  <si>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</si>
  <si>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</si>
  <si>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</si>
  <si>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</si>
  <si>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</si>
  <si>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</si>
  <si>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</si>
  <si>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</si>
  <si>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</si>
  <si>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</si>
  <si>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</si>
  <si>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</si>
  <si>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</si>
  <si>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</si>
  <si>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</si>
  <si>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</si>
  <si>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</si>
  <si>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</si>
  <si>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</si>
  <si>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</si>
  <si>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</si>
  <si>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</si>
  <si>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</si>
  <si>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</si>
  <si>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</si>
  <si>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</si>
  <si>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</si>
  <si>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</si>
  <si>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</si>
  <si>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</si>
  <si>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</si>
  <si>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</si>
  <si>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</si>
  <si>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</si>
  <si>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</si>
  <si>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</si>
  <si>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</si>
  <si>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</si>
  <si>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</si>
  <si>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</si>
  <si>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</si>
  <si>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</si>
  <si>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</si>
  <si>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</si>
  <si>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</si>
  <si>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</si>
  <si>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</si>
  <si>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</si>
  <si>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</si>
  <si>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</si>
  <si>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</si>
  <si>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</si>
  <si>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</si>
  <si>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</si>
  <si>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</si>
  <si>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</si>
  <si>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</si>
  <si>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</si>
  <si>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</si>
  <si>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</si>
  <si>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</si>
  <si>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</si>
  <si>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</si>
  <si>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</si>
  <si>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</si>
  <si>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</si>
  <si>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</si>
  <si>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</si>
  <si>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</si>
  <si>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</si>
  <si>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</si>
  <si>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</si>
  <si>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</si>
  <si>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</si>
  <si>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</si>
  <si>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</si>
  <si>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</si>
  <si>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</si>
  <si>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</si>
  <si>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</si>
  <si>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</si>
  <si>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</si>
  <si>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</si>
  <si>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</si>
  <si>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</si>
  <si>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</si>
  <si>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</si>
  <si>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</si>
  <si>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</si>
  <si>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</si>
  <si>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</si>
  <si>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</si>
  <si>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</si>
  <si>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</si>
  <si>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</si>
  <si>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</si>
  <si>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</si>
  <si>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</si>
  <si>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</si>
  <si>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</si>
  <si>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</si>
  <si>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</si>
  <si>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</si>
  <si>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</si>
  <si>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</si>
  <si>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</si>
  <si>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</si>
  <si>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</si>
  <si>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</si>
  <si>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</si>
  <si>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</si>
  <si>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</si>
  <si>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</si>
  <si>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</si>
  <si>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</si>
  <si>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</si>
  <si>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</si>
  <si>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</si>
  <si>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</si>
  <si>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</si>
  <si>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</si>
  <si>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</si>
  <si>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</si>
  <si>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</si>
  <si>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</si>
  <si>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</si>
  <si>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</si>
  <si>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</si>
  <si>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</si>
  <si>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</si>
  <si>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</si>
  <si>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</si>
  <si>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</si>
  <si>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</si>
  <si>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</si>
  <si>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</si>
  <si>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</si>
  <si>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</si>
  <si>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</si>
  <si>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</si>
  <si>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</si>
  <si>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</si>
  <si>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</si>
  <si>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</si>
  <si>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</si>
  <si>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</si>
  <si>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</si>
  <si>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</si>
  <si>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</si>
  <si>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</si>
  <si>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</si>
  <si>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</si>
  <si>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</si>
  <si>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</si>
  <si>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</si>
  <si>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</si>
  <si>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</si>
  <si>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</si>
  <si>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</si>
  <si>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</si>
  <si>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</si>
  <si>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</si>
  <si>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Job finding rate: U to E</t>
  </si>
  <si>
    <t>Non-seasonally adjusted</t>
  </si>
  <si>
    <t>Seasonally adjusted</t>
  </si>
  <si>
    <t>correlation</t>
  </si>
  <si>
    <t>&gt; ln, per capita</t>
  </si>
  <si>
    <t>cp_q_obs_20200331</t>
  </si>
  <si>
    <t xml:space="preserve"> CPI-inflation forecasts from the Survey of Professional Forecasters</t>
  </si>
  <si>
    <t>SPF</t>
  </si>
  <si>
    <t>raw net growth</t>
  </si>
  <si>
    <t>fitted</t>
  </si>
  <si>
    <t>fitted (on paper)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</si>
  <si>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</si>
  <si>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</si>
  <si>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</si>
  <si>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</si>
  <si>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</si>
  <si>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</si>
  <si>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&gt;&gt; percent, quarter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</si>
  <si>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</si>
  <si>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fpiq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</t>
    </r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</si>
  <si>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</si>
  <si>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rPr>
        <b/>
        <u/>
        <sz val="11"/>
        <color theme="1"/>
        <rFont val="Calibri"/>
        <family val="2"/>
        <scheme val="minor"/>
      </rPr>
      <t>paper</t>
    </r>
    <r>
      <rPr>
        <b/>
        <sz val="11"/>
        <color theme="1"/>
        <rFont val="Calibri"/>
        <family val="2"/>
        <scheme val="minor"/>
      </rPr>
      <t xml:space="preserve"> on pcerq </t>
    </r>
  </si>
  <si>
    <r>
      <rPr>
        <b/>
        <u/>
        <sz val="11"/>
        <color theme="6"/>
        <rFont val="Calibri"/>
        <family val="2"/>
        <scheme val="minor"/>
      </rPr>
      <t xml:space="preserve">raw </t>
    </r>
    <r>
      <rPr>
        <b/>
        <sz val="11"/>
        <color theme="6"/>
        <rFont val="Calibri"/>
        <family val="2"/>
        <scheme val="minor"/>
      </rPr>
      <t xml:space="preserve">on pcerq </t>
    </r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</si>
  <si>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fpiq</t>
    </r>
    <r>
      <rPr>
        <sz val="11"/>
        <color theme="1"/>
        <rFont val="Calibri"/>
        <family val="2"/>
        <scheme val="minor"/>
      </rPr>
      <t/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</si>
  <si>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</si>
  <si>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</si>
  <si>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</si>
  <si>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Couldn't replictate the data so far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</si>
  <si>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</si>
  <si>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</si>
  <si>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</si>
  <si>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gz-spr</t>
  </si>
  <si>
    <t>• baa aaa: the spread between yields on Baa- and Aaa-rated long-term corporate bonds issued by industrial firms (in percentage points).</t>
  </si>
  <si>
    <t>• cp treas1mo: the spread between the yield on 1-month A1/P1-rated nonfinancial commercial paper and the 1-month Treasury yield (in percentage points).</t>
  </si>
  <si>
    <t>• gz spr: the “GZ credit spread,” the average (cross-sectional) credit spread on senior unsecured corporate bonds issued by nonfinancial firms in our sample (in percentage points).</t>
  </si>
  <si>
    <t>paper on cp_q</t>
  </si>
  <si>
    <t>DFF</t>
  </si>
  <si>
    <t>X</t>
  </si>
  <si>
    <t>Other data of GZ paper</t>
  </si>
  <si>
    <t>&gt; exp(TFP)</t>
  </si>
  <si>
    <t>Each measure is the log of value-added minus the log of capital and labor services weighted by their shares in the income generated from producing the measure of value-added.</t>
  </si>
  <si>
    <t>The BLS measure is only available at an annual frequency. We interpolate the annual data to a quarterly frequency using a standard interpolation routine described in Boot, Feibes, and Lisman (1967).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</si>
</sst>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</cellStyleXfs>
  <cellXfs count="69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0" fillId="0" borderId="0" xfId="3" applyFont="1" applyAlignment="1">
      <alignment wrapText="1"/>
    </xf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2" fillId="2" borderId="0" xfId="0" applyNumberFormat="1" applyFont="1" applyFill="1" applyAlignment="1">
      <alignment horizontal="center" wrapText="1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49" fontId="14" fillId="2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5" fillId="0" borderId="0" xfId="0" applyFont="1"/>
    <xf numFmtId="0" fontId="13" fillId="0" borderId="0" xfId="0" applyFont="1" applyFill="1"/>
    <xf numFmtId="0" fontId="15" fillId="0" borderId="0" xfId="0" applyFont="1" applyFill="1"/>
    <xf numFmtId="0" fontId="12" fillId="0" borderId="0" xfId="0" applyFont="1"/>
    <xf numFmtId="0" fontId="8" fillId="0" borderId="0" xfId="3"/>
    <xf numFmtId="0" fontId="9" fillId="5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6" borderId="0" xfId="0" applyFont="1" applyFill="1" applyAlignment="1">
      <alignment horizontal="left" wrapText="1"/>
    </xf>
  </cellXfs>
  <cellStyles count="5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GDP!$H$1</c:f>
              <c:strCache>
                <c:ptCount val="1"/>
                <c:pt idx="0">
                  <c:v>paper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GDP!$H$4:$H$104</c:f>
              <c:numCache>
                <c:formatCode>0.0000</c:formatCode>
                <c:ptCount val="101"/>
                <c:pt idx="0">
                  <c:v>0.90855841082042588</c:v>
                </c:pt>
                <c:pt idx="1">
                  <c:v>1.5420949063631895</c:v>
                </c:pt>
                <c:pt idx="2">
                  <c:v>0.74513239874356429</c:v>
                </c:pt>
                <c:pt idx="3">
                  <c:v>0.92317296496027268</c:v>
                </c:pt>
                <c:pt idx="4">
                  <c:v>0.46507380099409801</c:v>
                </c:pt>
                <c:pt idx="5">
                  <c:v>0.99519524734077436</c:v>
                </c:pt>
                <c:pt idx="6">
                  <c:v>0.52247133178990879</c:v>
                </c:pt>
                <c:pt idx="7">
                  <c:v>0.69005998503222088</c:v>
                </c:pt>
                <c:pt idx="8">
                  <c:v>1.1182268012419172</c:v>
                </c:pt>
                <c:pt idx="9">
                  <c:v>0.90772996437760156</c:v>
                </c:pt>
                <c:pt idx="10">
                  <c:v>1.636123409635637</c:v>
                </c:pt>
                <c:pt idx="11">
                  <c:v>0.56233908058409554</c:v>
                </c:pt>
                <c:pt idx="12">
                  <c:v>1.309125856979243</c:v>
                </c:pt>
                <c:pt idx="13">
                  <c:v>0.57429251764329337</c:v>
                </c:pt>
                <c:pt idx="14">
                  <c:v>1.3131868354610887</c:v>
                </c:pt>
                <c:pt idx="15">
                  <c:v>1.0099446251727429</c:v>
                </c:pt>
                <c:pt idx="16">
                  <c:v>0.7779501369997277</c:v>
                </c:pt>
                <c:pt idx="17">
                  <c:v>0.7476587462702966</c:v>
                </c:pt>
                <c:pt idx="18">
                  <c:v>0.21232937445390121</c:v>
                </c:pt>
                <c:pt idx="19">
                  <c:v>1.0899247349492214</c:v>
                </c:pt>
                <c:pt idx="20">
                  <c:v>0.3801902376592281</c:v>
                </c:pt>
                <c:pt idx="21">
                  <c:v>3.0700124438709508E-2</c:v>
                </c:pt>
                <c:pt idx="22">
                  <c:v>-0.85909217058155463</c:v>
                </c:pt>
                <c:pt idx="23">
                  <c:v>-0.4667440314053195</c:v>
                </c:pt>
                <c:pt idx="24">
                  <c:v>0.77161332436457286</c:v>
                </c:pt>
                <c:pt idx="25">
                  <c:v>0.47394706731900271</c:v>
                </c:pt>
                <c:pt idx="26">
                  <c:v>0.43657909709455822</c:v>
                </c:pt>
                <c:pt idx="27">
                  <c:v>1.1709914935119414</c:v>
                </c:pt>
                <c:pt idx="28">
                  <c:v>1.1046599843810512</c:v>
                </c:pt>
                <c:pt idx="29">
                  <c:v>0.96854752420671986</c:v>
                </c:pt>
                <c:pt idx="30">
                  <c:v>0.99588340285485799</c:v>
                </c:pt>
                <c:pt idx="31">
                  <c:v>0.18293071648720627</c:v>
                </c:pt>
                <c:pt idx="32">
                  <c:v>0.59122111462404092</c:v>
                </c:pt>
                <c:pt idx="33">
                  <c:v>0.4831602979967542</c:v>
                </c:pt>
                <c:pt idx="34">
                  <c:v>1.3330898076532094</c:v>
                </c:pt>
                <c:pt idx="35">
                  <c:v>0.96708248313266409</c:v>
                </c:pt>
                <c:pt idx="36">
                  <c:v>1.3624445697523413</c:v>
                </c:pt>
                <c:pt idx="37">
                  <c:v>0.58831193111377189</c:v>
                </c:pt>
                <c:pt idx="38">
                  <c:v>1.1290655486227763</c:v>
                </c:pt>
                <c:pt idx="39">
                  <c:v>0.34227343168282687</c:v>
                </c:pt>
                <c:pt idx="40">
                  <c:v>0.3488289430745084</c:v>
                </c:pt>
                <c:pt idx="41">
                  <c:v>0.84753219953643821</c:v>
                </c:pt>
                <c:pt idx="42">
                  <c:v>0.71359294272124174</c:v>
                </c:pt>
                <c:pt idx="43">
                  <c:v>0.65263045819445864</c:v>
                </c:pt>
                <c:pt idx="44">
                  <c:v>1.7316319903677879</c:v>
                </c:pt>
                <c:pt idx="45">
                  <c:v>0.9143642407591912</c:v>
                </c:pt>
                <c:pt idx="46">
                  <c:v>1.0520912530941118</c:v>
                </c:pt>
                <c:pt idx="47">
                  <c:v>0.76469137129020481</c:v>
                </c:pt>
                <c:pt idx="48">
                  <c:v>1.4969956588656075</c:v>
                </c:pt>
                <c:pt idx="49">
                  <c:v>1.2616105466593197</c:v>
                </c:pt>
                <c:pt idx="50">
                  <c:v>0.77923606374188381</c:v>
                </c:pt>
                <c:pt idx="51">
                  <c:v>0.97514460637082578</c:v>
                </c:pt>
                <c:pt idx="52">
                  <c:v>0.96920609036921235</c:v>
                </c:pt>
                <c:pt idx="53">
                  <c:v>1.3015226163512139</c:v>
                </c:pt>
                <c:pt idx="54">
                  <c:v>1.6288483209265792</c:v>
                </c:pt>
                <c:pt idx="55">
                  <c:v>0.92694134892088442</c:v>
                </c:pt>
                <c:pt idx="56">
                  <c:v>0.83823882083340351</c:v>
                </c:pt>
                <c:pt idx="57">
                  <c:v>1.2646025400460559</c:v>
                </c:pt>
                <c:pt idx="58">
                  <c:v>1.7159736968377359</c:v>
                </c:pt>
                <c:pt idx="59">
                  <c:v>0.29238046907416049</c:v>
                </c:pt>
                <c:pt idx="60">
                  <c:v>1.8695597855051815</c:v>
                </c:pt>
                <c:pt idx="61">
                  <c:v>0.12831130725992068</c:v>
                </c:pt>
                <c:pt idx="62">
                  <c:v>0.53091383203049958</c:v>
                </c:pt>
                <c:pt idx="63">
                  <c:v>-0.28715181730234463</c:v>
                </c:pt>
                <c:pt idx="64">
                  <c:v>0.52599480612265381</c:v>
                </c:pt>
                <c:pt idx="65">
                  <c:v>-0.30104666436923111</c:v>
                </c:pt>
                <c:pt idx="66">
                  <c:v>0.23979016902266892</c:v>
                </c:pt>
                <c:pt idx="67">
                  <c:v>0.93525170464161533</c:v>
                </c:pt>
                <c:pt idx="68">
                  <c:v>0.54877029861692961</c:v>
                </c:pt>
                <c:pt idx="69">
                  <c:v>0.47523753907352528</c:v>
                </c:pt>
                <c:pt idx="70">
                  <c:v>4.9494668202854086E-2</c:v>
                </c:pt>
                <c:pt idx="71">
                  <c:v>0.50416010883314044</c:v>
                </c:pt>
                <c:pt idx="72">
                  <c:v>0.94151612454584921</c:v>
                </c:pt>
                <c:pt idx="73">
                  <c:v>1.6740219857918959</c:v>
                </c:pt>
                <c:pt idx="74">
                  <c:v>1.13385795862051</c:v>
                </c:pt>
                <c:pt idx="75">
                  <c:v>0.59613477861795161</c:v>
                </c:pt>
                <c:pt idx="76">
                  <c:v>0.75724817682605305</c:v>
                </c:pt>
                <c:pt idx="77">
                  <c:v>0.87642762006314712</c:v>
                </c:pt>
                <c:pt idx="78">
                  <c:v>0.83939252898765915</c:v>
                </c:pt>
                <c:pt idx="79">
                  <c:v>1.0858892497864758</c:v>
                </c:pt>
                <c:pt idx="80">
                  <c:v>0.54222031902231294</c:v>
                </c:pt>
                <c:pt idx="81">
                  <c:v>0.82105069057281099</c:v>
                </c:pt>
                <c:pt idx="82">
                  <c:v>0.55110941290745785</c:v>
                </c:pt>
                <c:pt idx="83">
                  <c:v>1.1995460599454333</c:v>
                </c:pt>
                <c:pt idx="84">
                  <c:v>0.31329498318584115</c:v>
                </c:pt>
                <c:pt idx="85">
                  <c:v>9.0659483658050988E-2</c:v>
                </c:pt>
                <c:pt idx="86">
                  <c:v>0.77789464225954674</c:v>
                </c:pt>
                <c:pt idx="87">
                  <c:v>5.9490908665971176E-2</c:v>
                </c:pt>
                <c:pt idx="88">
                  <c:v>0.76801748882484588</c:v>
                </c:pt>
                <c:pt idx="89">
                  <c:v>0.67400179349910161</c:v>
                </c:pt>
                <c:pt idx="90">
                  <c:v>0.36244650769372555</c:v>
                </c:pt>
                <c:pt idx="91">
                  <c:v>-0.6758247403974238</c:v>
                </c:pt>
                <c:pt idx="92">
                  <c:v>0.49882115045338793</c:v>
                </c:pt>
                <c:pt idx="93">
                  <c:v>-0.50040496327810047</c:v>
                </c:pt>
                <c:pt idx="94">
                  <c:v>-2.1751958322736797</c:v>
                </c:pt>
                <c:pt idx="95">
                  <c:v>-1.3926742014083615</c:v>
                </c:pt>
                <c:pt idx="96">
                  <c:v>-0.1075597557692376</c:v>
                </c:pt>
                <c:pt idx="97">
                  <c:v>0.31875788890953771</c:v>
                </c:pt>
                <c:pt idx="98">
                  <c:v>0.95324732756747466</c:v>
                </c:pt>
                <c:pt idx="99">
                  <c:v>0.38864013745083525</c:v>
                </c:pt>
                <c:pt idx="100">
                  <c:v>0.95482164654008272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F-422D-A898-2E5A6DD88A6A}"/>
            </c:ext>
          </c:extLst>
        </c:ser>
        <c:ser>
          <c:idx val="1"/>
          <c:order val="1"/>
          <c:tx>
            <c:strRef>
              <c:f>GDP!$I$1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GDP!$I$4:$I$104</c:f>
              <c:numCache>
                <c:formatCode>General</c:formatCode>
                <c:ptCount val="101"/>
                <c:pt idx="0">
                  <c:v>0.84210401903899701</c:v>
                </c:pt>
                <c:pt idx="1">
                  <c:v>1.55030548642654</c:v>
                </c:pt>
                <c:pt idx="2">
                  <c:v>0.75616909364237805</c:v>
                </c:pt>
                <c:pt idx="3">
                  <c:v>0.95717786024225504</c:v>
                </c:pt>
                <c:pt idx="4">
                  <c:v>0.40074518239870799</c:v>
                </c:pt>
                <c:pt idx="5">
                  <c:v>0.95978153848326397</c:v>
                </c:pt>
                <c:pt idx="6">
                  <c:v>0.482050203377071</c:v>
                </c:pt>
                <c:pt idx="7">
                  <c:v>0.55205627297121196</c:v>
                </c:pt>
                <c:pt idx="8">
                  <c:v>1.0579182504124001</c:v>
                </c:pt>
                <c:pt idx="9">
                  <c:v>0.86426463005295895</c:v>
                </c:pt>
                <c:pt idx="10">
                  <c:v>1.6957122066756201</c:v>
                </c:pt>
                <c:pt idx="11">
                  <c:v>0.51623026656812898</c:v>
                </c:pt>
                <c:pt idx="12">
                  <c:v>1.2764015697037601</c:v>
                </c:pt>
                <c:pt idx="13">
                  <c:v>0.51494366661643198</c:v>
                </c:pt>
                <c:pt idx="14">
                  <c:v>1.3263156399592799</c:v>
                </c:pt>
                <c:pt idx="15">
                  <c:v>0.93433365702429205</c:v>
                </c:pt>
                <c:pt idx="16">
                  <c:v>0.74530067548928403</c:v>
                </c:pt>
                <c:pt idx="17">
                  <c:v>0.79025765233127898</c:v>
                </c:pt>
                <c:pt idx="18">
                  <c:v>0.217992664498284</c:v>
                </c:pt>
                <c:pt idx="19">
                  <c:v>1.03930213495358</c:v>
                </c:pt>
                <c:pt idx="20">
                  <c:v>0.39658664674014898</c:v>
                </c:pt>
                <c:pt idx="21">
                  <c:v>-1.24076406252948E-3</c:v>
                </c:pt>
                <c:pt idx="22">
                  <c:v>-0.879844164445028</c:v>
                </c:pt>
                <c:pt idx="23">
                  <c:v>-0.485599262789151</c:v>
                </c:pt>
                <c:pt idx="24">
                  <c:v>0.67193433205401298</c:v>
                </c:pt>
                <c:pt idx="25">
                  <c:v>0.42016606606906598</c:v>
                </c:pt>
                <c:pt idx="26">
                  <c:v>0.39114693026316899</c:v>
                </c:pt>
                <c:pt idx="27">
                  <c:v>1.0920449201509399</c:v>
                </c:pt>
                <c:pt idx="28">
                  <c:v>1.05720444001221</c:v>
                </c:pt>
                <c:pt idx="29">
                  <c:v>1.0269372305026201</c:v>
                </c:pt>
                <c:pt idx="30">
                  <c:v>1.0462045456411699</c:v>
                </c:pt>
                <c:pt idx="31">
                  <c:v>0.183981772422913</c:v>
                </c:pt>
                <c:pt idx="32">
                  <c:v>0.63715941756285399</c:v>
                </c:pt>
                <c:pt idx="33">
                  <c:v>0.52534276837813199</c:v>
                </c:pt>
                <c:pt idx="34">
                  <c:v>1.31239911275145</c:v>
                </c:pt>
                <c:pt idx="35">
                  <c:v>0.96824901459887203</c:v>
                </c:pt>
                <c:pt idx="36">
                  <c:v>1.35875366396751</c:v>
                </c:pt>
                <c:pt idx="37">
                  <c:v>0.64219784017718695</c:v>
                </c:pt>
                <c:pt idx="38">
                  <c:v>1.1045763568848901</c:v>
                </c:pt>
                <c:pt idx="39">
                  <c:v>0.245167496682719</c:v>
                </c:pt>
                <c:pt idx="40">
                  <c:v>0.21472061376462201</c:v>
                </c:pt>
                <c:pt idx="41">
                  <c:v>0.83676047253870001</c:v>
                </c:pt>
                <c:pt idx="42">
                  <c:v>0.69489490221932104</c:v>
                </c:pt>
                <c:pt idx="43">
                  <c:v>0.68252984489894497</c:v>
                </c:pt>
                <c:pt idx="44">
                  <c:v>1.7143920317022401</c:v>
                </c:pt>
                <c:pt idx="45">
                  <c:v>0.86579711028634099</c:v>
                </c:pt>
                <c:pt idx="46">
                  <c:v>1.0858848721163701</c:v>
                </c:pt>
                <c:pt idx="47">
                  <c:v>0.76537211520082105</c:v>
                </c:pt>
                <c:pt idx="48">
                  <c:v>1.4726233735308001</c:v>
                </c:pt>
                <c:pt idx="49">
                  <c:v>1.2470846395048301</c:v>
                </c:pt>
                <c:pt idx="50">
                  <c:v>0.76423527575435701</c:v>
                </c:pt>
                <c:pt idx="51">
                  <c:v>0.93973036833026502</c:v>
                </c:pt>
                <c:pt idx="52">
                  <c:v>0.89567396985689696</c:v>
                </c:pt>
                <c:pt idx="53">
                  <c:v>1.31073693176216</c:v>
                </c:pt>
                <c:pt idx="54">
                  <c:v>1.7162694985134801</c:v>
                </c:pt>
                <c:pt idx="55">
                  <c:v>0.88683973941939398</c:v>
                </c:pt>
                <c:pt idx="56">
                  <c:v>0.77800929900139304</c:v>
                </c:pt>
                <c:pt idx="57">
                  <c:v>1.2639735983734699</c:v>
                </c:pt>
                <c:pt idx="58">
                  <c:v>1.7807397298541501</c:v>
                </c:pt>
                <c:pt idx="59">
                  <c:v>0.260231453500331</c:v>
                </c:pt>
                <c:pt idx="60">
                  <c:v>1.9326655852583801</c:v>
                </c:pt>
                <c:pt idx="61">
                  <c:v>8.3457636778226693E-2</c:v>
                </c:pt>
                <c:pt idx="62">
                  <c:v>0.589319654108304</c:v>
                </c:pt>
                <c:pt idx="63">
                  <c:v>-0.32962644231897098</c:v>
                </c:pt>
                <c:pt idx="64">
                  <c:v>0.65377297951879498</c:v>
                </c:pt>
                <c:pt idx="65">
                  <c:v>-0.27475205955649401</c:v>
                </c:pt>
                <c:pt idx="66">
                  <c:v>0.35210994029215698</c:v>
                </c:pt>
                <c:pt idx="67">
                  <c:v>0.85572313232011898</c:v>
                </c:pt>
                <c:pt idx="68">
                  <c:v>0.52918222088394995</c:v>
                </c:pt>
                <c:pt idx="69">
                  <c:v>0.49794355799724199</c:v>
                </c:pt>
                <c:pt idx="70">
                  <c:v>2.0693936750409501E-2</c:v>
                </c:pt>
                <c:pt idx="71">
                  <c:v>0.40439555037720698</c:v>
                </c:pt>
                <c:pt idx="72">
                  <c:v>0.79454757412328803</c:v>
                </c:pt>
                <c:pt idx="73">
                  <c:v>1.66260767732423</c:v>
                </c:pt>
                <c:pt idx="74">
                  <c:v>0.89498184791952995</c:v>
                </c:pt>
                <c:pt idx="75">
                  <c:v>0.70168758430127698</c:v>
                </c:pt>
                <c:pt idx="76">
                  <c:v>0.708261318906799</c:v>
                </c:pt>
                <c:pt idx="77">
                  <c:v>0.73173147315795695</c:v>
                </c:pt>
                <c:pt idx="78">
                  <c:v>0.86429982310932896</c:v>
                </c:pt>
                <c:pt idx="79">
                  <c:v>0.99261570921729303</c:v>
                </c:pt>
                <c:pt idx="80">
                  <c:v>0.42513279749967398</c:v>
                </c:pt>
                <c:pt idx="81">
                  <c:v>0.75740250560738098</c:v>
                </c:pt>
                <c:pt idx="82">
                  <c:v>0.51510225210129901</c:v>
                </c:pt>
                <c:pt idx="83">
                  <c:v>1.3029804909201099</c:v>
                </c:pt>
                <c:pt idx="84">
                  <c:v>0.360146302467727</c:v>
                </c:pt>
                <c:pt idx="85">
                  <c:v>2.62260688626282E-2</c:v>
                </c:pt>
                <c:pt idx="86">
                  <c:v>0.72848869425353702</c:v>
                </c:pt>
                <c:pt idx="87">
                  <c:v>0.218738136928364</c:v>
                </c:pt>
                <c:pt idx="88">
                  <c:v>0.797465741853427</c:v>
                </c:pt>
                <c:pt idx="89">
                  <c:v>0.56230450549407995</c:v>
                </c:pt>
                <c:pt idx="90">
                  <c:v>0.71343048171052104</c:v>
                </c:pt>
                <c:pt idx="91">
                  <c:v>-0.18200411724591001</c:v>
                </c:pt>
                <c:pt idx="92">
                  <c:v>0.14832463334630799</c:v>
                </c:pt>
                <c:pt idx="93">
                  <c:v>-1.0194765246116799</c:v>
                </c:pt>
                <c:pt idx="94">
                  <c:v>-1.75309251486236</c:v>
                </c:pt>
                <c:pt idx="95">
                  <c:v>-1.2475816477163699</c:v>
                </c:pt>
                <c:pt idx="96">
                  <c:v>-0.176269222712785</c:v>
                </c:pt>
                <c:pt idx="97">
                  <c:v>0.39578093641018902</c:v>
                </c:pt>
                <c:pt idx="98">
                  <c:v>1.2225903642515199</c:v>
                </c:pt>
                <c:pt idx="99">
                  <c:v>0.91598557699823902</c:v>
                </c:pt>
                <c:pt idx="100">
                  <c:v>0.42607066130588001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F-422D-A898-2E5A6DD88A6A}"/>
            </c:ext>
          </c:extLst>
        </c:ser>
        <c:ser>
          <c:idx val="2"/>
          <c:order val="2"/>
          <c:tx>
            <c:strRef>
              <c:f>GDP!$J$1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GDP!$J$4:$J$104</c:f>
              <c:numCache>
                <c:formatCode>General</c:formatCode>
                <c:ptCount val="101"/>
                <c:pt idx="0">
                  <c:v>0.85027389397838249</c:v>
                </c:pt>
                <c:pt idx="1">
                  <c:v>1.5560238429411601</c:v>
                </c:pt>
                <c:pt idx="2">
                  <c:v>0.76463644191758962</c:v>
                </c:pt>
                <c:pt idx="3">
                  <c:v>0.96494939423643045</c:v>
                </c:pt>
                <c:pt idx="4">
                  <c:v>0.41044287021307668</c:v>
                </c:pt>
                <c:pt idx="5">
                  <c:v>0.96754405955460043</c:v>
                </c:pt>
                <c:pt idx="6">
                  <c:v>0.49146644478652096</c:v>
                </c:pt>
                <c:pt idx="7">
                  <c:v>0.56123018055708407</c:v>
                </c:pt>
                <c:pt idx="8">
                  <c:v>1.0653410603019347</c:v>
                </c:pt>
                <c:pt idx="9">
                  <c:v>0.87235779356387877</c:v>
                </c:pt>
                <c:pt idx="10">
                  <c:v>1.7009272215986302</c:v>
                </c:pt>
                <c:pt idx="11">
                  <c:v>0.52552818987385963</c:v>
                </c:pt>
                <c:pt idx="12">
                  <c:v>1.2830680751977073</c:v>
                </c:pt>
                <c:pt idx="13">
                  <c:v>0.5242460436314984</c:v>
                </c:pt>
                <c:pt idx="14">
                  <c:v>1.332809362327914</c:v>
                </c:pt>
                <c:pt idx="15">
                  <c:v>0.94218426877764594</c:v>
                </c:pt>
                <c:pt idx="16">
                  <c:v>0.75380564600700328</c:v>
                </c:pt>
                <c:pt idx="17">
                  <c:v>0.79860699925581857</c:v>
                </c:pt>
                <c:pt idx="18">
                  <c:v>0.22832297055115736</c:v>
                </c:pt>
                <c:pt idx="19">
                  <c:v>1.0467893866045999</c:v>
                </c:pt>
                <c:pt idx="20">
                  <c:v>0.40629872978985176</c:v>
                </c:pt>
                <c:pt idx="21">
                  <c:v>9.8484429728904286E-3</c:v>
                </c:pt>
                <c:pt idx="22">
                  <c:v>-0.86571357367449009</c:v>
                </c:pt>
                <c:pt idx="23">
                  <c:v>-0.47283339474905933</c:v>
                </c:pt>
                <c:pt idx="24">
                  <c:v>0.6806932683582656</c:v>
                </c:pt>
                <c:pt idx="25">
                  <c:v>0.42979652632696158</c:v>
                </c:pt>
                <c:pt idx="26">
                  <c:v>0.40087784349860694</c:v>
                </c:pt>
                <c:pt idx="27">
                  <c:v>1.0993495967641502</c:v>
                </c:pt>
                <c:pt idx="28">
                  <c:v>1.0646297208361162</c:v>
                </c:pt>
                <c:pt idx="29">
                  <c:v>1.0344672846504968</c:v>
                </c:pt>
                <c:pt idx="30">
                  <c:v>1.0536679038271868</c:v>
                </c:pt>
                <c:pt idx="31">
                  <c:v>0.1944298109748068</c:v>
                </c:pt>
                <c:pt idx="32">
                  <c:v>0.64603873111499521</c:v>
                </c:pt>
                <c:pt idx="33">
                  <c:v>0.53460914774176194</c:v>
                </c:pt>
                <c:pt idx="34">
                  <c:v>1.3189410087322972</c:v>
                </c:pt>
                <c:pt idx="35">
                  <c:v>0.97598222455654304</c:v>
                </c:pt>
                <c:pt idx="36">
                  <c:v>1.3651350984954926</c:v>
                </c:pt>
                <c:pt idx="37">
                  <c:v>0.65105971266708862</c:v>
                </c:pt>
                <c:pt idx="38">
                  <c:v>1.1118376545311586</c:v>
                </c:pt>
                <c:pt idx="39">
                  <c:v>0.25540373402088634</c:v>
                </c:pt>
                <c:pt idx="40">
                  <c:v>0.22506224638631755</c:v>
                </c:pt>
                <c:pt idx="41">
                  <c:v>0.84494884476071241</c:v>
                </c:pt>
                <c:pt idx="42">
                  <c:v>0.70357435794721879</c:v>
                </c:pt>
                <c:pt idx="43">
                  <c:v>0.69125210365287426</c:v>
                </c:pt>
                <c:pt idx="44">
                  <c:v>1.7195423843259854</c:v>
                </c:pt>
                <c:pt idx="45">
                  <c:v>0.8738849689458863</c:v>
                </c:pt>
                <c:pt idx="46">
                  <c:v>1.0932108724234015</c:v>
                </c:pt>
                <c:pt idx="47">
                  <c:v>0.77380760618971933</c:v>
                </c:pt>
                <c:pt idx="48">
                  <c:v>1.4786106353496429</c:v>
                </c:pt>
                <c:pt idx="49">
                  <c:v>1.2538526288248488</c:v>
                </c:pt>
                <c:pt idx="50">
                  <c:v>0.77267470203988675</c:v>
                </c:pt>
                <c:pt idx="51">
                  <c:v>0.94756229876508324</c:v>
                </c:pt>
                <c:pt idx="52">
                  <c:v>0.90365840643235429</c:v>
                </c:pt>
                <c:pt idx="53">
                  <c:v>1.3172845815680247</c:v>
                </c:pt>
                <c:pt idx="54">
                  <c:v>1.721413352076306</c:v>
                </c:pt>
                <c:pt idx="55">
                  <c:v>0.89485475666953707</c:v>
                </c:pt>
                <c:pt idx="56">
                  <c:v>0.78640104496807528</c:v>
                </c:pt>
                <c:pt idx="57">
                  <c:v>1.270683124677316</c:v>
                </c:pt>
                <c:pt idx="58">
                  <c:v>1.7856604125153912</c:v>
                </c:pt>
                <c:pt idx="59">
                  <c:v>0.27041554527062139</c:v>
                </c:pt>
                <c:pt idx="60">
                  <c:v>1.9370603596140432</c:v>
                </c:pt>
                <c:pt idx="61">
                  <c:v>9.4253650845584527E-2</c:v>
                </c:pt>
                <c:pt idx="62">
                  <c:v>0.59836457034124435</c:v>
                </c:pt>
                <c:pt idx="63">
                  <c:v>-0.31740049160573236</c:v>
                </c:pt>
                <c:pt idx="64">
                  <c:v>0.6625947833719148</c:v>
                </c:pt>
                <c:pt idx="65">
                  <c:v>-0.26271606264395292</c:v>
                </c:pt>
                <c:pt idx="66">
                  <c:v>0.36197598442546547</c:v>
                </c:pt>
                <c:pt idx="67">
                  <c:v>0.86384586317879419</c:v>
                </c:pt>
                <c:pt idx="68">
                  <c:v>0.53843530955419316</c:v>
                </c:pt>
                <c:pt idx="69">
                  <c:v>0.50730478278574875</c:v>
                </c:pt>
                <c:pt idx="70">
                  <c:v>3.1707214370739381E-2</c:v>
                </c:pt>
                <c:pt idx="71">
                  <c:v>0.41408060203538483</c:v>
                </c:pt>
                <c:pt idx="72">
                  <c:v>0.80288207100472808</c:v>
                </c:pt>
                <c:pt idx="73">
                  <c:v>1.6679372872705285</c:v>
                </c:pt>
                <c:pt idx="74">
                  <c:v>0.90296868035232425</c:v>
                </c:pt>
                <c:pt idx="75">
                  <c:v>0.71034352640198761</c:v>
                </c:pt>
                <c:pt idx="76">
                  <c:v>0.71689450529144993</c:v>
                </c:pt>
                <c:pt idx="77">
                  <c:v>0.74028341498406292</c:v>
                </c:pt>
                <c:pt idx="78">
                  <c:v>0.87239286479555611</c:v>
                </c:pt>
                <c:pt idx="79">
                  <c:v>1.0002645711418712</c:v>
                </c:pt>
                <c:pt idx="80">
                  <c:v>0.43474606486236433</c:v>
                </c:pt>
                <c:pt idx="81">
                  <c:v>0.76586558428940921</c:v>
                </c:pt>
                <c:pt idx="82">
                  <c:v>0.52440408015500917</c:v>
                </c:pt>
                <c:pt idx="83">
                  <c:v>1.3095549905116792</c:v>
                </c:pt>
                <c:pt idx="84">
                  <c:v>0.36998452783639191</c:v>
                </c:pt>
                <c:pt idx="85">
                  <c:v>3.7220196390186644E-2</c:v>
                </c:pt>
                <c:pt idx="86">
                  <c:v>0.73705186132076106</c:v>
                </c:pt>
                <c:pt idx="87">
                  <c:v>0.22906586244521526</c:v>
                </c:pt>
                <c:pt idx="88">
                  <c:v>0.80579013717155989</c:v>
                </c:pt>
                <c:pt idx="89">
                  <c:v>0.57144293767922494</c:v>
                </c:pt>
                <c:pt idx="90">
                  <c:v>0.72204577446117446</c:v>
                </c:pt>
                <c:pt idx="91">
                  <c:v>-0.17028917768767265</c:v>
                </c:pt>
                <c:pt idx="92">
                  <c:v>0.15889610306496169</c:v>
                </c:pt>
                <c:pt idx="93">
                  <c:v>-1.0048625808414586</c:v>
                </c:pt>
                <c:pt idx="94">
                  <c:v>-1.7359390774598586</c:v>
                </c:pt>
                <c:pt idx="95">
                  <c:v>-1.2321780926027306</c:v>
                </c:pt>
                <c:pt idx="96">
                  <c:v>-0.16457413513207023</c:v>
                </c:pt>
                <c:pt idx="97">
                  <c:v>0.40549580851612776</c:v>
                </c:pt>
                <c:pt idx="98">
                  <c:v>1.2294431432392394</c:v>
                </c:pt>
                <c:pt idx="99">
                  <c:v>0.92389970267851107</c:v>
                </c:pt>
                <c:pt idx="100">
                  <c:v>0.43568068214832617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F-422D-A898-2E5A6DD8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63760"/>
        <c:axId val="482267368"/>
      </c:lineChart>
      <c:catAx>
        <c:axId val="4822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7368"/>
        <c:crosses val="autoZero"/>
        <c:auto val="1"/>
        <c:lblAlgn val="ctr"/>
        <c:lblOffset val="100"/>
        <c:noMultiLvlLbl val="0"/>
      </c:catAx>
      <c:valAx>
        <c:axId val="4822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inflation!$E$7:$E$108</c:f>
              <c:numCache>
                <c:formatCode>0.0000</c:formatCode>
                <c:ptCount val="102"/>
                <c:pt idx="0">
                  <c:v>4.5621</c:v>
                </c:pt>
                <c:pt idx="1">
                  <c:v>4.3856000000000002</c:v>
                </c:pt>
                <c:pt idx="2">
                  <c:v>4.0288000000000004</c:v>
                </c:pt>
                <c:pt idx="3">
                  <c:v>4.1695000000000002</c:v>
                </c:pt>
                <c:pt idx="4">
                  <c:v>4.1555999999999997</c:v>
                </c:pt>
                <c:pt idx="5">
                  <c:v>3.9356</c:v>
                </c:pt>
                <c:pt idx="6">
                  <c:v>3.9901</c:v>
                </c:pt>
                <c:pt idx="7">
                  <c:v>3.8007</c:v>
                </c:pt>
                <c:pt idx="8">
                  <c:v>3.5314000000000001</c:v>
                </c:pt>
                <c:pt idx="9">
                  <c:v>3.9005000000000001</c:v>
                </c:pt>
                <c:pt idx="10">
                  <c:v>3.8925999999999998</c:v>
                </c:pt>
                <c:pt idx="11">
                  <c:v>4.0787000000000004</c:v>
                </c:pt>
                <c:pt idx="12">
                  <c:v>4.2397999999999998</c:v>
                </c:pt>
                <c:pt idx="13">
                  <c:v>4.2442000000000002</c:v>
                </c:pt>
                <c:pt idx="14">
                  <c:v>4.4210000000000003</c:v>
                </c:pt>
                <c:pt idx="15">
                  <c:v>4.4778000000000002</c:v>
                </c:pt>
                <c:pt idx="16">
                  <c:v>4.5664999999999996</c:v>
                </c:pt>
                <c:pt idx="17">
                  <c:v>4.4359999999999999</c:v>
                </c:pt>
                <c:pt idx="18">
                  <c:v>4.2847999999999997</c:v>
                </c:pt>
                <c:pt idx="19">
                  <c:v>4.2858000000000001</c:v>
                </c:pt>
                <c:pt idx="20">
                  <c:v>4.4935999999999998</c:v>
                </c:pt>
                <c:pt idx="21">
                  <c:v>4.7192999999999996</c:v>
                </c:pt>
                <c:pt idx="22">
                  <c:v>5.2389000000000001</c:v>
                </c:pt>
                <c:pt idx="23">
                  <c:v>5.1779000000000002</c:v>
                </c:pt>
                <c:pt idx="24">
                  <c:v>5.3525</c:v>
                </c:pt>
                <c:pt idx="25">
                  <c:v>4.9554999999999998</c:v>
                </c:pt>
                <c:pt idx="26">
                  <c:v>4.5590000000000002</c:v>
                </c:pt>
                <c:pt idx="27">
                  <c:v>4.3461999999999996</c:v>
                </c:pt>
                <c:pt idx="28">
                  <c:v>3.7827999999999999</c:v>
                </c:pt>
                <c:pt idx="29">
                  <c:v>3.7496</c:v>
                </c:pt>
                <c:pt idx="30">
                  <c:v>3.4399000000000002</c:v>
                </c:pt>
                <c:pt idx="31">
                  <c:v>3.4085999999999999</c:v>
                </c:pt>
                <c:pt idx="32">
                  <c:v>3.4014000000000002</c:v>
                </c:pt>
                <c:pt idx="33">
                  <c:v>3.3732000000000002</c:v>
                </c:pt>
                <c:pt idx="34">
                  <c:v>3.1945999999999999</c:v>
                </c:pt>
                <c:pt idx="35">
                  <c:v>3.0800999999999998</c:v>
                </c:pt>
                <c:pt idx="36">
                  <c:v>2.8603999999999998</c:v>
                </c:pt>
                <c:pt idx="37">
                  <c:v>2.7080000000000002</c:v>
                </c:pt>
                <c:pt idx="38">
                  <c:v>2.8622999999999998</c:v>
                </c:pt>
                <c:pt idx="39">
                  <c:v>2.7139000000000002</c:v>
                </c:pt>
                <c:pt idx="40">
                  <c:v>2.9056999999999999</c:v>
                </c:pt>
                <c:pt idx="41">
                  <c:v>3.0318000000000001</c:v>
                </c:pt>
                <c:pt idx="42">
                  <c:v>2.9478</c:v>
                </c:pt>
                <c:pt idx="43">
                  <c:v>3.0110999999999999</c:v>
                </c:pt>
                <c:pt idx="44">
                  <c:v>2.8443999999999998</c:v>
                </c:pt>
                <c:pt idx="45">
                  <c:v>2.6200999999999999</c:v>
                </c:pt>
                <c:pt idx="46">
                  <c:v>2.6030000000000002</c:v>
                </c:pt>
                <c:pt idx="47">
                  <c:v>2.5451000000000001</c:v>
                </c:pt>
                <c:pt idx="48">
                  <c:v>2.4491000000000001</c:v>
                </c:pt>
                <c:pt idx="49">
                  <c:v>2.4941</c:v>
                </c:pt>
                <c:pt idx="50">
                  <c:v>2.2818999999999998</c:v>
                </c:pt>
                <c:pt idx="51">
                  <c:v>2.2096</c:v>
                </c:pt>
                <c:pt idx="52">
                  <c:v>2.2353999999999998</c:v>
                </c:pt>
                <c:pt idx="53">
                  <c:v>2.1636000000000002</c:v>
                </c:pt>
                <c:pt idx="54">
                  <c:v>2.327</c:v>
                </c:pt>
                <c:pt idx="55">
                  <c:v>2.3140000000000001</c:v>
                </c:pt>
                <c:pt idx="56">
                  <c:v>2.1484000000000001</c:v>
                </c:pt>
                <c:pt idx="57">
                  <c:v>2.0611000000000002</c:v>
                </c:pt>
                <c:pt idx="58">
                  <c:v>1.9926999999999999</c:v>
                </c:pt>
                <c:pt idx="59">
                  <c:v>2.0003000000000002</c:v>
                </c:pt>
                <c:pt idx="60">
                  <c:v>2.2151999999999998</c:v>
                </c:pt>
                <c:pt idx="61">
                  <c:v>2.3704000000000001</c:v>
                </c:pt>
                <c:pt idx="62">
                  <c:v>2.5049999999999999</c:v>
                </c:pt>
                <c:pt idx="63">
                  <c:v>2.5457999999999998</c:v>
                </c:pt>
                <c:pt idx="64">
                  <c:v>2.6196000000000002</c:v>
                </c:pt>
                <c:pt idx="65">
                  <c:v>2.6038999999999999</c:v>
                </c:pt>
                <c:pt idx="66">
                  <c:v>2.6223000000000001</c:v>
                </c:pt>
                <c:pt idx="67">
                  <c:v>2.6779999999999999</c:v>
                </c:pt>
                <c:pt idx="68">
                  <c:v>2.5003000000000002</c:v>
                </c:pt>
                <c:pt idx="69">
                  <c:v>2.3973</c:v>
                </c:pt>
                <c:pt idx="70">
                  <c:v>2.2421000000000002</c:v>
                </c:pt>
                <c:pt idx="71">
                  <c:v>2.0358999999999998</c:v>
                </c:pt>
                <c:pt idx="72">
                  <c:v>1.8178000000000001</c:v>
                </c:pt>
                <c:pt idx="73">
                  <c:v>1.4802999999999999</c:v>
                </c:pt>
                <c:pt idx="74">
                  <c:v>1.3523000000000001</c:v>
                </c:pt>
                <c:pt idx="75">
                  <c:v>1.1577999999999999</c:v>
                </c:pt>
                <c:pt idx="76">
                  <c:v>1.3075000000000001</c:v>
                </c:pt>
                <c:pt idx="77">
                  <c:v>1.7648999999999999</c:v>
                </c:pt>
                <c:pt idx="78">
                  <c:v>1.792</c:v>
                </c:pt>
                <c:pt idx="79">
                  <c:v>2.1410999999999998</c:v>
                </c:pt>
                <c:pt idx="80">
                  <c:v>2.2814999999999999</c:v>
                </c:pt>
                <c:pt idx="81">
                  <c:v>2.1177000000000001</c:v>
                </c:pt>
                <c:pt idx="82">
                  <c:v>2.0259</c:v>
                </c:pt>
                <c:pt idx="83">
                  <c:v>2.0794000000000001</c:v>
                </c:pt>
                <c:pt idx="84">
                  <c:v>2.0834000000000001</c:v>
                </c:pt>
                <c:pt idx="85">
                  <c:v>2.4319000000000002</c:v>
                </c:pt>
                <c:pt idx="86">
                  <c:v>2.7789999999999999</c:v>
                </c:pt>
                <c:pt idx="87">
                  <c:v>2.6326000000000001</c:v>
                </c:pt>
                <c:pt idx="88">
                  <c:v>2.593</c:v>
                </c:pt>
                <c:pt idx="89">
                  <c:v>2.2623000000000002</c:v>
                </c:pt>
                <c:pt idx="90">
                  <c:v>2.0971000000000002</c:v>
                </c:pt>
                <c:pt idx="91">
                  <c:v>2.2841999999999998</c:v>
                </c:pt>
                <c:pt idx="92">
                  <c:v>2.3599000000000001</c:v>
                </c:pt>
                <c:pt idx="93">
                  <c:v>2.3090999999999999</c:v>
                </c:pt>
                <c:pt idx="94">
                  <c:v>2.4365999999999999</c:v>
                </c:pt>
                <c:pt idx="95">
                  <c:v>1.9799</c:v>
                </c:pt>
                <c:pt idx="96">
                  <c:v>1.7377</c:v>
                </c:pt>
                <c:pt idx="97">
                  <c:v>1.8129999999999999</c:v>
                </c:pt>
                <c:pt idx="98">
                  <c:v>1.4773000000000001</c:v>
                </c:pt>
                <c:pt idx="99">
                  <c:v>1.7256</c:v>
                </c:pt>
                <c:pt idx="100">
                  <c:v>1.3042</c:v>
                </c:pt>
                <c:pt idx="101">
                  <c:v>0.97150000000000003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0-47C6-8B29-36B03BCDDA0C}"/>
            </c:ext>
          </c:extLst>
        </c:ser>
        <c:ser>
          <c:idx val="1"/>
          <c:order val="1"/>
          <c:tx>
            <c:strRef>
              <c:f>inflation!$F$1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inflation!$F$7:$F$108</c:f>
              <c:numCache>
                <c:formatCode>General</c:formatCode>
                <c:ptCount val="102"/>
                <c:pt idx="0">
                  <c:v>1.1363104596209599</c:v>
                </c:pt>
                <c:pt idx="1">
                  <c:v>0.51211906948209895</c:v>
                </c:pt>
                <c:pt idx="2">
                  <c:v>0.47389607814677598</c:v>
                </c:pt>
                <c:pt idx="3">
                  <c:v>0.61176091684756695</c:v>
                </c:pt>
                <c:pt idx="4">
                  <c:v>0.50562311269495197</c:v>
                </c:pt>
                <c:pt idx="5">
                  <c:v>0.49830010634775501</c:v>
                </c:pt>
                <c:pt idx="6">
                  <c:v>0.62890292567769202</c:v>
                </c:pt>
                <c:pt idx="7">
                  <c:v>0.72089722000157697</c:v>
                </c:pt>
                <c:pt idx="8">
                  <c:v>0.78281962887979395</c:v>
                </c:pt>
                <c:pt idx="9">
                  <c:v>0.55985963162566599</c:v>
                </c:pt>
                <c:pt idx="10">
                  <c:v>0.78472968191863002</c:v>
                </c:pt>
                <c:pt idx="11">
                  <c:v>0.71447492807853996</c:v>
                </c:pt>
                <c:pt idx="12">
                  <c:v>0.80038163698095799</c:v>
                </c:pt>
                <c:pt idx="13">
                  <c:v>0.95928337433310495</c:v>
                </c:pt>
                <c:pt idx="14">
                  <c:v>1.1788893936477101</c:v>
                </c:pt>
                <c:pt idx="15">
                  <c:v>0.80378683342545398</c:v>
                </c:pt>
                <c:pt idx="16">
                  <c:v>1.03943430760428</c:v>
                </c:pt>
                <c:pt idx="17">
                  <c:v>0.99125500077351203</c:v>
                </c:pt>
                <c:pt idx="18">
                  <c:v>0.67547432063169099</c:v>
                </c:pt>
                <c:pt idx="19">
                  <c:v>0.62825039583513698</c:v>
                </c:pt>
                <c:pt idx="20">
                  <c:v>1.2068197257453801</c:v>
                </c:pt>
                <c:pt idx="21">
                  <c:v>1.1562923754355701</c:v>
                </c:pt>
                <c:pt idx="22">
                  <c:v>0.92431819005598803</c:v>
                </c:pt>
                <c:pt idx="23">
                  <c:v>0.82027262666561995</c:v>
                </c:pt>
                <c:pt idx="24">
                  <c:v>1.063962695611</c:v>
                </c:pt>
                <c:pt idx="25">
                  <c:v>0.69770230766395802</c:v>
                </c:pt>
                <c:pt idx="26">
                  <c:v>0.75416550537650395</c:v>
                </c:pt>
                <c:pt idx="27">
                  <c:v>0.564564229099073</c:v>
                </c:pt>
                <c:pt idx="28">
                  <c:v>0.56402920792839695</c:v>
                </c:pt>
                <c:pt idx="29">
                  <c:v>0.59360605063046101</c:v>
                </c:pt>
                <c:pt idx="30">
                  <c:v>0.442903500972333</c:v>
                </c:pt>
                <c:pt idx="31">
                  <c:v>0.56676524426612995</c:v>
                </c:pt>
                <c:pt idx="32">
                  <c:v>0.61253955268942095</c:v>
                </c:pt>
                <c:pt idx="33">
                  <c:v>0.54220173688984097</c:v>
                </c:pt>
                <c:pt idx="34">
                  <c:v>0.46915733765234502</c:v>
                </c:pt>
                <c:pt idx="35">
                  <c:v>0.51773052519453</c:v>
                </c:pt>
                <c:pt idx="36">
                  <c:v>0.54913908192626404</c:v>
                </c:pt>
                <c:pt idx="37">
                  <c:v>0.48211670456825101</c:v>
                </c:pt>
                <c:pt idx="38">
                  <c:v>0.55975552038926502</c:v>
                </c:pt>
                <c:pt idx="39">
                  <c:v>0.52683158038975197</c:v>
                </c:pt>
                <c:pt idx="40">
                  <c:v>0.59695015274973395</c:v>
                </c:pt>
                <c:pt idx="41">
                  <c:v>0.44477098657928299</c:v>
                </c:pt>
                <c:pt idx="42">
                  <c:v>0.42321744751159601</c:v>
                </c:pt>
                <c:pt idx="43">
                  <c:v>0.51159750414284699</c:v>
                </c:pt>
                <c:pt idx="44">
                  <c:v>0.53928129530371005</c:v>
                </c:pt>
                <c:pt idx="45">
                  <c:v>0.36877433533352499</c:v>
                </c:pt>
                <c:pt idx="46">
                  <c:v>0.49359630216115002</c:v>
                </c:pt>
                <c:pt idx="47">
                  <c:v>0.456509638415179</c:v>
                </c:pt>
                <c:pt idx="48">
                  <c:v>0.50678301935002301</c:v>
                </c:pt>
                <c:pt idx="49">
                  <c:v>0.44503856274758602</c:v>
                </c:pt>
                <c:pt idx="50">
                  <c:v>0.27906554862267602</c:v>
                </c:pt>
                <c:pt idx="51">
                  <c:v>0.37833073006398599</c:v>
                </c:pt>
                <c:pt idx="52">
                  <c:v>0.14928797125555901</c:v>
                </c:pt>
                <c:pt idx="53">
                  <c:v>0.246366224637249</c:v>
                </c:pt>
                <c:pt idx="54">
                  <c:v>0.37308457550733898</c:v>
                </c:pt>
                <c:pt idx="55">
                  <c:v>0.26231281544846202</c:v>
                </c:pt>
                <c:pt idx="56">
                  <c:v>0.422912213925766</c:v>
                </c:pt>
                <c:pt idx="57">
                  <c:v>0.41997666824847701</c:v>
                </c:pt>
                <c:pt idx="58">
                  <c:v>0.35036397591142299</c:v>
                </c:pt>
                <c:pt idx="59">
                  <c:v>0.40874025010814202</c:v>
                </c:pt>
                <c:pt idx="60">
                  <c:v>0.75793393073256998</c:v>
                </c:pt>
                <c:pt idx="61">
                  <c:v>0.50701937624309601</c:v>
                </c:pt>
                <c:pt idx="62">
                  <c:v>0.58885411616636696</c:v>
                </c:pt>
                <c:pt idx="63">
                  <c:v>0.50598367864624805</c:v>
                </c:pt>
                <c:pt idx="64">
                  <c:v>0.68921181058416103</c:v>
                </c:pt>
                <c:pt idx="65">
                  <c:v>0.69332429686815</c:v>
                </c:pt>
                <c:pt idx="66">
                  <c:v>0.31736612971336198</c:v>
                </c:pt>
                <c:pt idx="67">
                  <c:v>0.27796870151752501</c:v>
                </c:pt>
                <c:pt idx="68">
                  <c:v>0.355944366650773</c:v>
                </c:pt>
                <c:pt idx="69">
                  <c:v>0.44070715262535498</c:v>
                </c:pt>
                <c:pt idx="70">
                  <c:v>0.44419176507347202</c:v>
                </c:pt>
                <c:pt idx="71">
                  <c:v>0.58992121812015497</c:v>
                </c:pt>
                <c:pt idx="72">
                  <c:v>0.72238130041020299</c:v>
                </c:pt>
                <c:pt idx="73">
                  <c:v>0.29794822368261997</c:v>
                </c:pt>
                <c:pt idx="74">
                  <c:v>0.55719928938438801</c:v>
                </c:pt>
                <c:pt idx="75">
                  <c:v>0.53829241058106003</c:v>
                </c:pt>
                <c:pt idx="76">
                  <c:v>0.85173039145848195</c:v>
                </c:pt>
                <c:pt idx="77">
                  <c:v>0.85075878249664105</c:v>
                </c:pt>
                <c:pt idx="78">
                  <c:v>0.72835791320241505</c:v>
                </c:pt>
                <c:pt idx="79">
                  <c:v>0.73637582119446299</c:v>
                </c:pt>
                <c:pt idx="80">
                  <c:v>0.92556524823553898</c:v>
                </c:pt>
                <c:pt idx="81">
                  <c:v>0.67703152882392603</c:v>
                </c:pt>
                <c:pt idx="82">
                  <c:v>1.02544479590132</c:v>
                </c:pt>
                <c:pt idx="83">
                  <c:v>0.83456887843240601</c:v>
                </c:pt>
                <c:pt idx="84">
                  <c:v>0.74637853068689997</c:v>
                </c:pt>
                <c:pt idx="85">
                  <c:v>0.88661450525792296</c:v>
                </c:pt>
                <c:pt idx="86">
                  <c:v>0.75746578480912596</c:v>
                </c:pt>
                <c:pt idx="87">
                  <c:v>0.45577001972947501</c:v>
                </c:pt>
                <c:pt idx="88">
                  <c:v>1.0772850758391099</c:v>
                </c:pt>
                <c:pt idx="89">
                  <c:v>0.777110465144072</c:v>
                </c:pt>
                <c:pt idx="90">
                  <c:v>0.48943953183973399</c:v>
                </c:pt>
                <c:pt idx="91">
                  <c:v>0.21624261289746</c:v>
                </c:pt>
                <c:pt idx="92">
                  <c:v>0.47949194920717803</c:v>
                </c:pt>
                <c:pt idx="93">
                  <c:v>0.77961358768021605</c:v>
                </c:pt>
                <c:pt idx="94">
                  <c:v>1.0955969320682499</c:v>
                </c:pt>
                <c:pt idx="95">
                  <c:v>-0.30552250693593502</c:v>
                </c:pt>
                <c:pt idx="96">
                  <c:v>0.28451343185169597</c:v>
                </c:pt>
                <c:pt idx="97">
                  <c:v>8.21842800344324E-2</c:v>
                </c:pt>
                <c:pt idx="98">
                  <c:v>0.18603468892557701</c:v>
                </c:pt>
                <c:pt idx="99">
                  <c:v>-6.0149829566282502E-2</c:v>
                </c:pt>
                <c:pt idx="100">
                  <c:v>0.242201418637713</c:v>
                </c:pt>
                <c:pt idx="101">
                  <c:v>0.47721960974544497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0-47C6-8B29-36B03BCDDA0C}"/>
            </c:ext>
          </c:extLst>
        </c:ser>
        <c:ser>
          <c:idx val="2"/>
          <c:order val="2"/>
          <c:tx>
            <c:strRef>
              <c:f>inflation!$H$1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inflation!$H$7:$H$108</c:f>
              <c:numCache>
                <c:formatCode>General</c:formatCode>
                <c:ptCount val="102"/>
                <c:pt idx="0">
                  <c:v>3.9534263886187002</c:v>
                </c:pt>
                <c:pt idx="1">
                  <c:v>2.7714919121041417</c:v>
                </c:pt>
                <c:pt idx="2">
                  <c:v>2.6991149585471805</c:v>
                </c:pt>
                <c:pt idx="3">
                  <c:v>2.960168232485056</c:v>
                </c:pt>
                <c:pt idx="4">
                  <c:v>2.7591915257066786</c:v>
                </c:pt>
                <c:pt idx="5">
                  <c:v>2.745325083762387</c:v>
                </c:pt>
                <c:pt idx="6">
                  <c:v>2.9926273973391795</c:v>
                </c:pt>
                <c:pt idx="7">
                  <c:v>3.16682273201023</c:v>
                </c:pt>
                <c:pt idx="8">
                  <c:v>3.2840755988043622</c:v>
                </c:pt>
                <c:pt idx="9">
                  <c:v>2.8618908141349992</c:v>
                </c:pt>
                <c:pt idx="10">
                  <c:v>3.2876923701572469</c:v>
                </c:pt>
                <c:pt idx="11">
                  <c:v>3.1546618333467773</c:v>
                </c:pt>
                <c:pt idx="12">
                  <c:v>3.3173300511718899</c:v>
                </c:pt>
                <c:pt idx="13">
                  <c:v>3.6182176390522391</c:v>
                </c:pt>
                <c:pt idx="14">
                  <c:v>4.0340515156142187</c:v>
                </c:pt>
                <c:pt idx="15">
                  <c:v>3.3237779438225066</c:v>
                </c:pt>
                <c:pt idx="16">
                  <c:v>3.7699870367956851</c:v>
                </c:pt>
                <c:pt idx="17">
                  <c:v>3.6787573519626573</c:v>
                </c:pt>
                <c:pt idx="18">
                  <c:v>3.0808124287015346</c:v>
                </c:pt>
                <c:pt idx="19">
                  <c:v>2.991391802728208</c:v>
                </c:pt>
                <c:pt idx="20">
                  <c:v>4.0869388558887998</c:v>
                </c:pt>
                <c:pt idx="21">
                  <c:v>3.9912630451013302</c:v>
                </c:pt>
                <c:pt idx="22">
                  <c:v>3.552009489712634</c:v>
                </c:pt>
                <c:pt idx="23">
                  <c:v>3.3549945349371457</c:v>
                </c:pt>
                <c:pt idx="24">
                  <c:v>3.8164326428973956</c:v>
                </c:pt>
                <c:pt idx="25">
                  <c:v>3.1229021220744446</c:v>
                </c:pt>
                <c:pt idx="26">
                  <c:v>3.2298177269434407</c:v>
                </c:pt>
                <c:pt idx="27">
                  <c:v>2.8707991810874911</c:v>
                </c:pt>
                <c:pt idx="28">
                  <c:v>2.869786094432857</c:v>
                </c:pt>
                <c:pt idx="29">
                  <c:v>2.9257911766052347</c:v>
                </c:pt>
                <c:pt idx="30">
                  <c:v>2.6404291194644545</c:v>
                </c:pt>
                <c:pt idx="31">
                  <c:v>2.8749669023191111</c:v>
                </c:pt>
                <c:pt idx="32">
                  <c:v>2.9616426144785857</c:v>
                </c:pt>
                <c:pt idx="33">
                  <c:v>2.8284547961112749</c:v>
                </c:pt>
                <c:pt idx="34">
                  <c:v>2.6901419402484539</c:v>
                </c:pt>
                <c:pt idx="35">
                  <c:v>2.7821174559272972</c:v>
                </c:pt>
                <c:pt idx="36">
                  <c:v>2.841590971014619</c:v>
                </c:pt>
                <c:pt idx="37">
                  <c:v>2.7146810844816094</c:v>
                </c:pt>
                <c:pt idx="38">
                  <c:v>2.8616936748254238</c:v>
                </c:pt>
                <c:pt idx="39">
                  <c:v>2.7993507133509565</c:v>
                </c:pt>
                <c:pt idx="40">
                  <c:v>2.9321233844027095</c:v>
                </c:pt>
                <c:pt idx="41">
                  <c:v>2.6439652874701647</c:v>
                </c:pt>
                <c:pt idx="42">
                  <c:v>2.603152691658269</c:v>
                </c:pt>
                <c:pt idx="43">
                  <c:v>2.7705043046716202</c:v>
                </c:pt>
                <c:pt idx="44">
                  <c:v>2.8229248085916985</c:v>
                </c:pt>
                <c:pt idx="45">
                  <c:v>2.5000622096224681</c:v>
                </c:pt>
                <c:pt idx="46">
                  <c:v>2.7364182189341406</c:v>
                </c:pt>
                <c:pt idx="47">
                  <c:v>2.6661929527853814</c:v>
                </c:pt>
                <c:pt idx="48">
                  <c:v>2.7613878611365248</c:v>
                </c:pt>
                <c:pt idx="49">
                  <c:v>2.6444719549817761</c:v>
                </c:pt>
                <c:pt idx="50">
                  <c:v>2.3301945864303963</c:v>
                </c:pt>
                <c:pt idx="51">
                  <c:v>2.5181576729395783</c:v>
                </c:pt>
                <c:pt idx="52">
                  <c:v>2.0844549056337618</c:v>
                </c:pt>
                <c:pt idx="53">
                  <c:v>2.2682769454829654</c:v>
                </c:pt>
                <c:pt idx="54">
                  <c:v>2.5082238432879942</c:v>
                </c:pt>
                <c:pt idx="55">
                  <c:v>2.2984725325423288</c:v>
                </c:pt>
                <c:pt idx="56">
                  <c:v>2.6025747181325487</c:v>
                </c:pt>
                <c:pt idx="57">
                  <c:v>2.5970161303369061</c:v>
                </c:pt>
                <c:pt idx="58">
                  <c:v>2.4652013658656098</c:v>
                </c:pt>
                <c:pt idx="59">
                  <c:v>2.5757394671172467</c:v>
                </c:pt>
                <c:pt idx="60">
                  <c:v>3.2369534098779895</c:v>
                </c:pt>
                <c:pt idx="61">
                  <c:v>2.7618354135460876</c:v>
                </c:pt>
                <c:pt idx="62">
                  <c:v>2.9167931749314198</c:v>
                </c:pt>
                <c:pt idx="63">
                  <c:v>2.7598742735555382</c:v>
                </c:pt>
                <c:pt idx="64">
                  <c:v>3.1068249839083353</c:v>
                </c:pt>
                <c:pt idx="65">
                  <c:v>3.1146121616875071</c:v>
                </c:pt>
                <c:pt idx="66">
                  <c:v>2.4027184596795172</c:v>
                </c:pt>
                <c:pt idx="67">
                  <c:v>2.3281176570950608</c:v>
                </c:pt>
                <c:pt idx="68">
                  <c:v>2.4757680867647767</c:v>
                </c:pt>
                <c:pt idx="69">
                  <c:v>2.6362702350665908</c:v>
                </c:pt>
                <c:pt idx="70">
                  <c:v>2.642868505492598</c:v>
                </c:pt>
                <c:pt idx="71">
                  <c:v>2.9188137804845615</c:v>
                </c:pt>
                <c:pt idx="72">
                  <c:v>3.1696329050254084</c:v>
                </c:pt>
                <c:pt idx="73">
                  <c:v>2.3659497810946553</c:v>
                </c:pt>
                <c:pt idx="74">
                  <c:v>2.8568533364254862</c:v>
                </c:pt>
                <c:pt idx="75">
                  <c:v>2.8210523108843226</c:v>
                </c:pt>
                <c:pt idx="76">
                  <c:v>3.4145612277018405</c:v>
                </c:pt>
                <c:pt idx="77">
                  <c:v>3.4127214424247079</c:v>
                </c:pt>
                <c:pt idx="78">
                  <c:v>3.180949890205742</c:v>
                </c:pt>
                <c:pt idx="79">
                  <c:v>3.1961321596747503</c:v>
                </c:pt>
                <c:pt idx="80">
                  <c:v>3.5543708504745997</c:v>
                </c:pt>
                <c:pt idx="81">
                  <c:v>3.0837610724646343</c:v>
                </c:pt>
                <c:pt idx="82">
                  <c:v>3.7434972670671187</c:v>
                </c:pt>
                <c:pt idx="83">
                  <c:v>3.3820651307752865</c:v>
                </c:pt>
                <c:pt idx="84">
                  <c:v>3.2150727400711583</c:v>
                </c:pt>
                <c:pt idx="85">
                  <c:v>3.4806158664450058</c:v>
                </c:pt>
                <c:pt idx="86">
                  <c:v>3.2360669545123759</c:v>
                </c:pt>
                <c:pt idx="87">
                  <c:v>2.6647924515322101</c:v>
                </c:pt>
                <c:pt idx="88">
                  <c:v>3.8416591691673849</c:v>
                </c:pt>
                <c:pt idx="89">
                  <c:v>3.2732650404437038</c:v>
                </c:pt>
                <c:pt idx="90">
                  <c:v>2.7285471873379805</c:v>
                </c:pt>
                <c:pt idx="91">
                  <c:v>2.2112365315412181</c:v>
                </c:pt>
                <c:pt idx="92">
                  <c:v>2.7097109921306424</c:v>
                </c:pt>
                <c:pt idx="93">
                  <c:v>3.278004815569008</c:v>
                </c:pt>
                <c:pt idx="94">
                  <c:v>3.8763334926971975</c:v>
                </c:pt>
                <c:pt idx="95">
                  <c:v>1.2232508055018907</c:v>
                </c:pt>
                <c:pt idx="96">
                  <c:v>2.3405103983978952</c:v>
                </c:pt>
                <c:pt idx="97">
                  <c:v>1.9573910476430378</c:v>
                </c:pt>
                <c:pt idx="98">
                  <c:v>2.1540364685952103</c:v>
                </c:pt>
                <c:pt idx="99">
                  <c:v>1.6878750082057403</c:v>
                </c:pt>
                <c:pt idx="100">
                  <c:v>2.2603906979687998</c:v>
                </c:pt>
                <c:pt idx="101">
                  <c:v>2.7054082151385259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70-47C6-8B29-36B03BCD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07008"/>
        <c:axId val="428107992"/>
      </c:lineChart>
      <c:catAx>
        <c:axId val="4281070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992"/>
        <c:crosses val="autoZero"/>
        <c:auto val="1"/>
        <c:lblAlgn val="ctr"/>
        <c:lblOffset val="100"/>
        <c:noMultiLvlLbl val="0"/>
      </c:catAx>
      <c:valAx>
        <c:axId val="4281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</c:f>
              <c:strCache>
                <c:ptCount val="1"/>
                <c:pt idx="0">
                  <c:v>our data (real cons.)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consumption!$M$4:$M$104</c:f>
              <c:numCache>
                <c:formatCode>General</c:formatCode>
                <c:ptCount val="101"/>
                <c:pt idx="0">
                  <c:v>1.1374415479841899</c:v>
                </c:pt>
                <c:pt idx="1">
                  <c:v>2.0406732965061098</c:v>
                </c:pt>
                <c:pt idx="2">
                  <c:v>0.395546606966517</c:v>
                </c:pt>
                <c:pt idx="3">
                  <c:v>1.0449429171258</c:v>
                </c:pt>
                <c:pt idx="4">
                  <c:v>0.62485932768309205</c:v>
                </c:pt>
                <c:pt idx="5">
                  <c:v>1.8399318053049101</c:v>
                </c:pt>
                <c:pt idx="6">
                  <c:v>0.61119792813639595</c:v>
                </c:pt>
                <c:pt idx="7">
                  <c:v>0.38322144461802599</c:v>
                </c:pt>
                <c:pt idx="8">
                  <c:v>1.6486898640920999</c:v>
                </c:pt>
                <c:pt idx="9">
                  <c:v>1.35379221326477</c:v>
                </c:pt>
                <c:pt idx="10">
                  <c:v>0.38516274423588798</c:v>
                </c:pt>
                <c:pt idx="11">
                  <c:v>1.7060516342393801</c:v>
                </c:pt>
                <c:pt idx="12">
                  <c:v>0.85299496215259296</c:v>
                </c:pt>
                <c:pt idx="13">
                  <c:v>0.83510284339541196</c:v>
                </c:pt>
                <c:pt idx="14">
                  <c:v>1.3298381584544201</c:v>
                </c:pt>
                <c:pt idx="15">
                  <c:v>0.52454162138081695</c:v>
                </c:pt>
                <c:pt idx="16">
                  <c:v>0.76829908869725505</c:v>
                </c:pt>
                <c:pt idx="17">
                  <c:v>0.90211869110912202</c:v>
                </c:pt>
                <c:pt idx="18">
                  <c:v>0.652085621088769</c:v>
                </c:pt>
                <c:pt idx="19">
                  <c:v>1.08600696018304</c:v>
                </c:pt>
                <c:pt idx="20">
                  <c:v>0.24741865633320401</c:v>
                </c:pt>
                <c:pt idx="21">
                  <c:v>0.72438292209088895</c:v>
                </c:pt>
                <c:pt idx="22">
                  <c:v>-0.284105911589424</c:v>
                </c:pt>
                <c:pt idx="23">
                  <c:v>-0.71293980055616102</c:v>
                </c:pt>
                <c:pt idx="24">
                  <c:v>0.66308180156951302</c:v>
                </c:pt>
                <c:pt idx="25">
                  <c:v>0.38483326074625601</c:v>
                </c:pt>
                <c:pt idx="26">
                  <c:v>0.17772020207535999</c:v>
                </c:pt>
                <c:pt idx="27">
                  <c:v>1.9205909053321799</c:v>
                </c:pt>
                <c:pt idx="28">
                  <c:v>0.686360226016553</c:v>
                </c:pt>
                <c:pt idx="29">
                  <c:v>1.3094676644002201</c:v>
                </c:pt>
                <c:pt idx="30">
                  <c:v>1.2590167517286499</c:v>
                </c:pt>
                <c:pt idx="31">
                  <c:v>0.27241859641077798</c:v>
                </c:pt>
                <c:pt idx="32">
                  <c:v>0.97870570600473294</c:v>
                </c:pt>
                <c:pt idx="33">
                  <c:v>0.96182254977707504</c:v>
                </c:pt>
                <c:pt idx="34">
                  <c:v>0.90615922075802102</c:v>
                </c:pt>
                <c:pt idx="35">
                  <c:v>0.95372552759711104</c:v>
                </c:pt>
                <c:pt idx="36">
                  <c:v>0.78781172473758498</c:v>
                </c:pt>
                <c:pt idx="37">
                  <c:v>1.0507593444646499</c:v>
                </c:pt>
                <c:pt idx="38">
                  <c:v>0.93332087829340904</c:v>
                </c:pt>
                <c:pt idx="39">
                  <c:v>5.9090454256814001E-2</c:v>
                </c:pt>
                <c:pt idx="40">
                  <c:v>0.95342705425229002</c:v>
                </c:pt>
                <c:pt idx="41">
                  <c:v>0.88737002615401805</c:v>
                </c:pt>
                <c:pt idx="42">
                  <c:v>0.62009536739614801</c:v>
                </c:pt>
                <c:pt idx="43">
                  <c:v>0.95408569570893997</c:v>
                </c:pt>
                <c:pt idx="44">
                  <c:v>1.40536809212088</c:v>
                </c:pt>
                <c:pt idx="45">
                  <c:v>0.56075068226146696</c:v>
                </c:pt>
                <c:pt idx="46">
                  <c:v>1.04535534731598</c:v>
                </c:pt>
                <c:pt idx="47">
                  <c:v>1.0112785273334299</c:v>
                </c:pt>
                <c:pt idx="48">
                  <c:v>0.22764445667746599</c:v>
                </c:pt>
                <c:pt idx="49">
                  <c:v>1.6885020248690801</c:v>
                </c:pt>
                <c:pt idx="50">
                  <c:v>1.1210608378629701</c:v>
                </c:pt>
                <c:pt idx="51">
                  <c:v>0.88718371748071201</c:v>
                </c:pt>
                <c:pt idx="52">
                  <c:v>1.69273682328779</c:v>
                </c:pt>
                <c:pt idx="53">
                  <c:v>1.2792219282891799</c:v>
                </c:pt>
                <c:pt idx="54">
                  <c:v>1.5673507194540399</c:v>
                </c:pt>
                <c:pt idx="55">
                  <c:v>0.87168183308844005</c:v>
                </c:pt>
                <c:pt idx="56">
                  <c:v>1.70906810904822</c:v>
                </c:pt>
                <c:pt idx="57">
                  <c:v>1.3666779770021</c:v>
                </c:pt>
                <c:pt idx="58">
                  <c:v>1.54071162461016</c:v>
                </c:pt>
                <c:pt idx="59">
                  <c:v>1.6372239123236201</c:v>
                </c:pt>
                <c:pt idx="60">
                  <c:v>0.86956610401399503</c:v>
                </c:pt>
                <c:pt idx="61">
                  <c:v>0.96491737055364901</c:v>
                </c:pt>
                <c:pt idx="62">
                  <c:v>0.92761024958319904</c:v>
                </c:pt>
                <c:pt idx="63">
                  <c:v>0.40772778855059799</c:v>
                </c:pt>
                <c:pt idx="64">
                  <c:v>0.16113055288026201</c:v>
                </c:pt>
                <c:pt idx="65">
                  <c:v>0.13907327360373101</c:v>
                </c:pt>
                <c:pt idx="66">
                  <c:v>1.33019630810905</c:v>
                </c:pt>
                <c:pt idx="67">
                  <c:v>0.21759751346768599</c:v>
                </c:pt>
                <c:pt idx="68">
                  <c:v>0.84303777237008704</c:v>
                </c:pt>
                <c:pt idx="69">
                  <c:v>0.73477265133137404</c:v>
                </c:pt>
                <c:pt idx="70">
                  <c:v>0.23431040296296601</c:v>
                </c:pt>
                <c:pt idx="71">
                  <c:v>0.51052094235260403</c:v>
                </c:pt>
                <c:pt idx="72">
                  <c:v>0.70309673774550097</c:v>
                </c:pt>
                <c:pt idx="73">
                  <c:v>1.47623329760399</c:v>
                </c:pt>
                <c:pt idx="74">
                  <c:v>0.47568463781713599</c:v>
                </c:pt>
                <c:pt idx="75">
                  <c:v>0.92159818557580198</c:v>
                </c:pt>
                <c:pt idx="76">
                  <c:v>0.42540826695803602</c:v>
                </c:pt>
                <c:pt idx="77">
                  <c:v>0.73800666711908802</c:v>
                </c:pt>
                <c:pt idx="78">
                  <c:v>1.21587402231279</c:v>
                </c:pt>
                <c:pt idx="79">
                  <c:v>0.41639671107522902</c:v>
                </c:pt>
                <c:pt idx="80">
                  <c:v>0.90777308530123602</c:v>
                </c:pt>
                <c:pt idx="81">
                  <c:v>0.805519677201742</c:v>
                </c:pt>
                <c:pt idx="82">
                  <c:v>0.298308419240915</c:v>
                </c:pt>
                <c:pt idx="83">
                  <c:v>0.77249301479538002</c:v>
                </c:pt>
                <c:pt idx="84">
                  <c:v>0.39896103842347203</c:v>
                </c:pt>
                <c:pt idx="85">
                  <c:v>0.58422233323096795</c:v>
                </c:pt>
                <c:pt idx="86">
                  <c:v>0.52220784255790897</c:v>
                </c:pt>
                <c:pt idx="87">
                  <c:v>0.47878932762078102</c:v>
                </c:pt>
                <c:pt idx="88">
                  <c:v>0.46538077190044003</c:v>
                </c:pt>
                <c:pt idx="89">
                  <c:v>0.50628046895703305</c:v>
                </c:pt>
                <c:pt idx="90">
                  <c:v>1.1705939570033901</c:v>
                </c:pt>
                <c:pt idx="91">
                  <c:v>0.29175770172374799</c:v>
                </c:pt>
                <c:pt idx="92">
                  <c:v>0.37866111301231198</c:v>
                </c:pt>
                <c:pt idx="93">
                  <c:v>-0.909512034801638</c:v>
                </c:pt>
                <c:pt idx="94">
                  <c:v>-2.0222240793264601</c:v>
                </c:pt>
                <c:pt idx="95">
                  <c:v>-0.83045161608281404</c:v>
                </c:pt>
                <c:pt idx="96">
                  <c:v>-1.02505366470096E-2</c:v>
                </c:pt>
                <c:pt idx="97">
                  <c:v>1.02268039844763</c:v>
                </c:pt>
                <c:pt idx="98">
                  <c:v>0.96040179175586105</c:v>
                </c:pt>
                <c:pt idx="99">
                  <c:v>0.73280917013528901</c:v>
                </c:pt>
                <c:pt idx="100">
                  <c:v>5.4719872139234703E-2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5-42A2-8EED-BBB78E7983D7}"/>
            </c:ext>
          </c:extLst>
        </c:ser>
        <c:ser>
          <c:idx val="1"/>
          <c:order val="1"/>
          <c:tx>
            <c:strRef>
              <c:f>consumption!$N$1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consumption!$N$4:$N$104</c:f>
              <c:numCache>
                <c:formatCode>General</c:formatCode>
                <c:ptCount val="101"/>
                <c:pt idx="0">
                  <c:v>0.84870563667262755</c:v>
                </c:pt>
                <c:pt idx="1">
                  <c:v>1.274740709796893</c:v>
                </c:pt>
                <c:pt idx="2">
                  <c:v>0.49876968063009464</c:v>
                </c:pt>
                <c:pt idx="3">
                  <c:v>0.80507601334933698</c:v>
                </c:pt>
                <c:pt idx="4">
                  <c:v>0.60693158027399252</c:v>
                </c:pt>
                <c:pt idx="5">
                  <c:v>1.1800552472642374</c:v>
                </c:pt>
                <c:pt idx="6">
                  <c:v>0.60048779066586488</c:v>
                </c:pt>
                <c:pt idx="7">
                  <c:v>0.49295616549292121</c:v>
                </c:pt>
                <c:pt idx="8">
                  <c:v>1.0898505190288141</c:v>
                </c:pt>
                <c:pt idx="9">
                  <c:v>0.95075361234900346</c:v>
                </c:pt>
                <c:pt idx="10">
                  <c:v>0.49387183494985221</c:v>
                </c:pt>
                <c:pt idx="11">
                  <c:v>1.1169068376084312</c:v>
                </c:pt>
                <c:pt idx="12">
                  <c:v>0.71453827354237665</c:v>
                </c:pt>
                <c:pt idx="13">
                  <c:v>0.70609894428326048</c:v>
                </c:pt>
                <c:pt idx="14">
                  <c:v>0.93945499766960339</c:v>
                </c:pt>
                <c:pt idx="15">
                  <c:v>0.55961386650885114</c:v>
                </c:pt>
                <c:pt idx="16">
                  <c:v>0.67458904379052542</c:v>
                </c:pt>
                <c:pt idx="17">
                  <c:v>0.73770888450947281</c:v>
                </c:pt>
                <c:pt idx="18">
                  <c:v>0.6197736398240159</c:v>
                </c:pt>
                <c:pt idx="19">
                  <c:v>0.82444504307542688</c:v>
                </c:pt>
                <c:pt idx="20">
                  <c:v>0.42890089846750712</c:v>
                </c:pt>
                <c:pt idx="21">
                  <c:v>0.65387472846436689</c:v>
                </c:pt>
                <c:pt idx="22">
                  <c:v>0.17819214234503028</c:v>
                </c:pt>
                <c:pt idx="23">
                  <c:v>-2.407961962866112E-2</c:v>
                </c:pt>
                <c:pt idx="24">
                  <c:v>0.62496030267423985</c:v>
                </c:pt>
                <c:pt idx="25">
                  <c:v>0.49371642464366194</c:v>
                </c:pt>
                <c:pt idx="26">
                  <c:v>0.39602563018228448</c:v>
                </c:pt>
                <c:pt idx="27">
                  <c:v>1.2181004174373289</c:v>
                </c:pt>
                <c:pt idx="28">
                  <c:v>0.63594023697985025</c:v>
                </c:pt>
                <c:pt idx="29">
                  <c:v>0.9298466718571412</c:v>
                </c:pt>
                <c:pt idx="30">
                  <c:v>0.90605005675321948</c:v>
                </c:pt>
                <c:pt idx="31">
                  <c:v>0.44069283482988686</c:v>
                </c:pt>
                <c:pt idx="32">
                  <c:v>0.77383333932941856</c:v>
                </c:pt>
                <c:pt idx="33">
                  <c:v>0.76586991608860666</c:v>
                </c:pt>
                <c:pt idx="34">
                  <c:v>0.73961471581715921</c:v>
                </c:pt>
                <c:pt idx="35">
                  <c:v>0.76205072412356034</c:v>
                </c:pt>
                <c:pt idx="36">
                  <c:v>0.68379273634882276</c:v>
                </c:pt>
                <c:pt idx="37">
                  <c:v>0.80781949756663107</c:v>
                </c:pt>
                <c:pt idx="38">
                  <c:v>0.75242628801134059</c:v>
                </c:pt>
                <c:pt idx="39">
                  <c:v>0.34007051858518494</c:v>
                </c:pt>
                <c:pt idx="40">
                  <c:v>0.76190994063859696</c:v>
                </c:pt>
                <c:pt idx="41">
                  <c:v>0.73075225509192243</c:v>
                </c:pt>
                <c:pt idx="42">
                  <c:v>0.60468452222656377</c:v>
                </c:pt>
                <c:pt idx="43">
                  <c:v>0.76222060770893152</c:v>
                </c:pt>
                <c:pt idx="44">
                  <c:v>0.97508084991108945</c:v>
                </c:pt>
                <c:pt idx="45">
                  <c:v>0.57669290511139459</c:v>
                </c:pt>
                <c:pt idx="46">
                  <c:v>0.80527054783787722</c:v>
                </c:pt>
                <c:pt idx="47">
                  <c:v>0.78919724160515692</c:v>
                </c:pt>
                <c:pt idx="48">
                  <c:v>0.41957383195319081</c:v>
                </c:pt>
                <c:pt idx="49">
                  <c:v>1.108629062692289</c:v>
                </c:pt>
                <c:pt idx="50">
                  <c:v>0.84097920650036939</c:v>
                </c:pt>
                <c:pt idx="51">
                  <c:v>0.73066437728051303</c:v>
                </c:pt>
                <c:pt idx="52">
                  <c:v>1.1106265264184414</c:v>
                </c:pt>
                <c:pt idx="53">
                  <c:v>0.91558040584418166</c:v>
                </c:pt>
                <c:pt idx="54">
                  <c:v>1.0514845863759275</c:v>
                </c:pt>
                <c:pt idx="55">
                  <c:v>0.72335247038459949</c:v>
                </c:pt>
                <c:pt idx="56">
                  <c:v>1.1183296441781347</c:v>
                </c:pt>
                <c:pt idx="57">
                  <c:v>0.95683155115604746</c:v>
                </c:pt>
                <c:pt idx="58">
                  <c:v>1.0389194958126817</c:v>
                </c:pt>
                <c:pt idx="59">
                  <c:v>1.0844422751222891</c:v>
                </c:pt>
                <c:pt idx="60">
                  <c:v>0.72235452628839447</c:v>
                </c:pt>
                <c:pt idx="61">
                  <c:v>0.76732967677351605</c:v>
                </c:pt>
                <c:pt idx="62">
                  <c:v>0.74973270674150472</c:v>
                </c:pt>
                <c:pt idx="63">
                  <c:v>0.50451528312403526</c:v>
                </c:pt>
                <c:pt idx="64">
                  <c:v>0.38820064792329567</c:v>
                </c:pt>
                <c:pt idx="65">
                  <c:v>0.37779670164386397</c:v>
                </c:pt>
                <c:pt idx="66">
                  <c:v>0.93962392919193904</c:v>
                </c:pt>
                <c:pt idx="67">
                  <c:v>0.41483490399582162</c:v>
                </c:pt>
                <c:pt idx="68">
                  <c:v>0.70984168035458839</c:v>
                </c:pt>
                <c:pt idx="69">
                  <c:v>0.65877534125167747</c:v>
                </c:pt>
                <c:pt idx="70">
                  <c:v>0.42271801606522275</c:v>
                </c:pt>
                <c:pt idx="71">
                  <c:v>0.5530006124632405</c:v>
                </c:pt>
                <c:pt idx="72">
                  <c:v>0.64383449115100388</c:v>
                </c:pt>
                <c:pt idx="73">
                  <c:v>1.0085064497633629</c:v>
                </c:pt>
                <c:pt idx="74">
                  <c:v>0.53656907363122486</c:v>
                </c:pt>
                <c:pt idx="75">
                  <c:v>0.74689694489720426</c:v>
                </c:pt>
                <c:pt idx="76">
                  <c:v>0.51285478616244295</c:v>
                </c:pt>
                <c:pt idx="77">
                  <c:v>0.66030075724248871</c:v>
                </c:pt>
                <c:pt idx="78">
                  <c:v>0.88570055518671187</c:v>
                </c:pt>
                <c:pt idx="79">
                  <c:v>0.50860422823444962</c:v>
                </c:pt>
                <c:pt idx="80">
                  <c:v>0.74037594116138172</c:v>
                </c:pt>
                <c:pt idx="81">
                  <c:v>0.69214519831142962</c:v>
                </c:pt>
                <c:pt idx="82">
                  <c:v>0.45290450982986508</c:v>
                </c:pt>
                <c:pt idx="83">
                  <c:v>0.67656722891833598</c:v>
                </c:pt>
                <c:pt idx="84">
                  <c:v>0.50038019482849616</c:v>
                </c:pt>
                <c:pt idx="85">
                  <c:v>0.58776398022971565</c:v>
                </c:pt>
                <c:pt idx="86">
                  <c:v>0.55851307301581843</c:v>
                </c:pt>
                <c:pt idx="87">
                  <c:v>0.53803348932485895</c:v>
                </c:pt>
                <c:pt idx="88">
                  <c:v>0.53170896073498775</c:v>
                </c:pt>
                <c:pt idx="89">
                  <c:v>0.55100047197203217</c:v>
                </c:pt>
                <c:pt idx="90">
                  <c:v>0.86434291805014074</c:v>
                </c:pt>
                <c:pt idx="91">
                  <c:v>0.44981467666023867</c:v>
                </c:pt>
                <c:pt idx="92">
                  <c:v>0.49080515473373276</c:v>
                </c:pt>
                <c:pt idx="93">
                  <c:v>-0.116798532939689</c:v>
                </c:pt>
                <c:pt idx="94">
                  <c:v>-0.64164097568059408</c:v>
                </c:pt>
                <c:pt idx="95">
                  <c:v>-7.950742650412751E-2</c:v>
                </c:pt>
                <c:pt idx="96">
                  <c:v>0.30736385810899752</c:v>
                </c:pt>
                <c:pt idx="97">
                  <c:v>0.79457526003934165</c:v>
                </c:pt>
                <c:pt idx="98">
                  <c:v>0.76519977495544755</c:v>
                </c:pt>
                <c:pt idx="99">
                  <c:v>0.65784920921931578</c:v>
                </c:pt>
                <c:pt idx="100">
                  <c:v>0.33800900859607574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5-42A2-8EED-BBB78E7983D7}"/>
            </c:ext>
          </c:extLst>
        </c:ser>
        <c:ser>
          <c:idx val="2"/>
          <c:order val="2"/>
          <c:tx>
            <c:strRef>
              <c:f>consumption!$J$1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consumption!$L$4:$L$104</c:f>
              <c:numCache>
                <c:formatCode>0.0000</c:formatCode>
                <c:ptCount val="101"/>
                <c:pt idx="0">
                  <c:v>0.89855841082044918</c:v>
                </c:pt>
                <c:pt idx="1">
                  <c:v>1.1920949063632946</c:v>
                </c:pt>
                <c:pt idx="2">
                  <c:v>0.8651323987436399</c:v>
                </c:pt>
                <c:pt idx="3">
                  <c:v>0.66317296496025691</c:v>
                </c:pt>
                <c:pt idx="4">
                  <c:v>0.72507380099402496</c:v>
                </c:pt>
                <c:pt idx="5">
                  <c:v>0.69519524734076299</c:v>
                </c:pt>
                <c:pt idx="6">
                  <c:v>1.0324713317900525</c:v>
                </c:pt>
                <c:pt idx="7">
                  <c:v>1.2100599850320748</c:v>
                </c:pt>
                <c:pt idx="8">
                  <c:v>0.93822680124198143</c:v>
                </c:pt>
                <c:pt idx="9">
                  <c:v>0.66772996437753918</c:v>
                </c:pt>
                <c:pt idx="10">
                  <c:v>0.70612340963567277</c:v>
                </c:pt>
                <c:pt idx="11">
                  <c:v>1.2823390805841051</c:v>
                </c:pt>
                <c:pt idx="12">
                  <c:v>0.83912585697936137</c:v>
                </c:pt>
                <c:pt idx="13">
                  <c:v>1.2142925176431341</c:v>
                </c:pt>
                <c:pt idx="14">
                  <c:v>0.90318683546106726</c:v>
                </c:pt>
                <c:pt idx="15">
                  <c:v>0.60994462517287573</c:v>
                </c:pt>
                <c:pt idx="16">
                  <c:v>0.32795013699962183</c:v>
                </c:pt>
                <c:pt idx="17">
                  <c:v>0.79765874627035771</c:v>
                </c:pt>
                <c:pt idx="18">
                  <c:v>1.0023293744538364</c:v>
                </c:pt>
                <c:pt idx="19">
                  <c:v>0.33992473494919295</c:v>
                </c:pt>
                <c:pt idx="20">
                  <c:v>0.88019023765930626</c:v>
                </c:pt>
                <c:pt idx="21">
                  <c:v>0.62070012443866673</c:v>
                </c:pt>
                <c:pt idx="22">
                  <c:v>-0.46909217058166419</c:v>
                </c:pt>
                <c:pt idx="23">
                  <c:v>-6.7440314052369388E-3</c:v>
                </c:pt>
                <c:pt idx="24">
                  <c:v>0.88161332436449413</c:v>
                </c:pt>
                <c:pt idx="25">
                  <c:v>0.34394706731903923</c:v>
                </c:pt>
                <c:pt idx="26">
                  <c:v>0.18657909709469678</c:v>
                </c:pt>
                <c:pt idx="27">
                  <c:v>1.5909914935118508</c:v>
                </c:pt>
                <c:pt idx="28">
                  <c:v>0.68465998438105302</c:v>
                </c:pt>
                <c:pt idx="29">
                  <c:v>0.93854752420661214</c:v>
                </c:pt>
                <c:pt idx="30">
                  <c:v>1.0658834028549613</c:v>
                </c:pt>
                <c:pt idx="31">
                  <c:v>0.30293071648719305</c:v>
                </c:pt>
                <c:pt idx="32">
                  <c:v>0.57122111462417635</c:v>
                </c:pt>
                <c:pt idx="33">
                  <c:v>1.0931602979966648</c:v>
                </c:pt>
                <c:pt idx="34">
                  <c:v>0.67308980765323767</c:v>
                </c:pt>
                <c:pt idx="35">
                  <c:v>0.96708248313266409</c:v>
                </c:pt>
                <c:pt idx="36">
                  <c:v>0.73244456975229966</c:v>
                </c:pt>
                <c:pt idx="37">
                  <c:v>0.72831193111380088</c:v>
                </c:pt>
                <c:pt idx="38">
                  <c:v>0.71906554862275485</c:v>
                </c:pt>
                <c:pt idx="39">
                  <c:v>0.61227343168290815</c:v>
                </c:pt>
                <c:pt idx="40">
                  <c:v>0.86882894307436231</c:v>
                </c:pt>
                <c:pt idx="41">
                  <c:v>0.64753219953646024</c:v>
                </c:pt>
                <c:pt idx="42">
                  <c:v>0.54359294272128267</c:v>
                </c:pt>
                <c:pt idx="43">
                  <c:v>0.9026304581944089</c:v>
                </c:pt>
                <c:pt idx="44">
                  <c:v>0.78163199036795916</c:v>
                </c:pt>
                <c:pt idx="45">
                  <c:v>0.58436424075907212</c:v>
                </c:pt>
                <c:pt idx="46">
                  <c:v>0.61209125309407142</c:v>
                </c:pt>
                <c:pt idx="47">
                  <c:v>0.80469137129028923</c:v>
                </c:pt>
                <c:pt idx="48">
                  <c:v>0.56699565886546566</c:v>
                </c:pt>
                <c:pt idx="49">
                  <c:v>1.3016105466594041</c:v>
                </c:pt>
                <c:pt idx="50">
                  <c:v>0.97923606374186178</c:v>
                </c:pt>
                <c:pt idx="51">
                  <c:v>1.0551446063707282</c:v>
                </c:pt>
                <c:pt idx="52">
                  <c:v>1.2792060903692892</c:v>
                </c:pt>
                <c:pt idx="53">
                  <c:v>1.0815226163511937</c:v>
                </c:pt>
                <c:pt idx="54">
                  <c:v>0.78884832092658286</c:v>
                </c:pt>
                <c:pt idx="55">
                  <c:v>1.1669413489209468</c:v>
                </c:pt>
                <c:pt idx="56">
                  <c:v>1.0582388208334237</c:v>
                </c:pt>
                <c:pt idx="57">
                  <c:v>1.0046025400459513</c:v>
                </c:pt>
                <c:pt idx="58">
                  <c:v>1.4159736968379022</c:v>
                </c:pt>
                <c:pt idx="59">
                  <c:v>0.89238046907400559</c:v>
                </c:pt>
                <c:pt idx="60">
                  <c:v>1.369559785505281</c:v>
                </c:pt>
                <c:pt idx="61">
                  <c:v>0.87831130725986029</c:v>
                </c:pt>
                <c:pt idx="62">
                  <c:v>0.91091383203059095</c:v>
                </c:pt>
                <c:pt idx="63">
                  <c:v>0.16284818269758361</c:v>
                </c:pt>
                <c:pt idx="64">
                  <c:v>0.31599480612269915</c:v>
                </c:pt>
                <c:pt idx="65">
                  <c:v>0.21895333563080044</c:v>
                </c:pt>
                <c:pt idx="66">
                  <c:v>0.44979016902262359</c:v>
                </c:pt>
                <c:pt idx="67">
                  <c:v>0.57525170464147735</c:v>
                </c:pt>
                <c:pt idx="68">
                  <c:v>0.45877029861705054</c:v>
                </c:pt>
                <c:pt idx="69">
                  <c:v>0.36523753907342638</c:v>
                </c:pt>
                <c:pt idx="70">
                  <c:v>0.69949466820293793</c:v>
                </c:pt>
                <c:pt idx="71">
                  <c:v>0.51416010883302832</c:v>
                </c:pt>
                <c:pt idx="72">
                  <c:v>0.61151612454608539</c:v>
                </c:pt>
                <c:pt idx="73">
                  <c:v>0.99402198579170431</c:v>
                </c:pt>
                <c:pt idx="74">
                  <c:v>0.65385795862065166</c:v>
                </c:pt>
                <c:pt idx="75">
                  <c:v>0.92613477861789306</c:v>
                </c:pt>
                <c:pt idx="76">
                  <c:v>0.56724817682596296</c:v>
                </c:pt>
                <c:pt idx="77">
                  <c:v>0.79642762006333356</c:v>
                </c:pt>
                <c:pt idx="78">
                  <c:v>0.96939252898753381</c:v>
                </c:pt>
                <c:pt idx="79">
                  <c:v>0.76588924978651107</c:v>
                </c:pt>
                <c:pt idx="80">
                  <c:v>0.77222031902239863</c:v>
                </c:pt>
                <c:pt idx="81">
                  <c:v>0.69105069057266988</c:v>
                </c:pt>
                <c:pt idx="82">
                  <c:v>0.82110941290762796</c:v>
                </c:pt>
                <c:pt idx="83">
                  <c:v>0.69954605994535513</c:v>
                </c:pt>
                <c:pt idx="84">
                  <c:v>0.62329498318591803</c:v>
                </c:pt>
                <c:pt idx="85">
                  <c:v>0.4906594836578293</c:v>
                </c:pt>
                <c:pt idx="86">
                  <c:v>0.91789464225966455</c:v>
                </c:pt>
                <c:pt idx="87">
                  <c:v>0.50949090866598823</c:v>
                </c:pt>
                <c:pt idx="88">
                  <c:v>0.17801748882488866</c:v>
                </c:pt>
                <c:pt idx="89">
                  <c:v>0.30400179349907575</c:v>
                </c:pt>
                <c:pt idx="90">
                  <c:v>0.11244650769368647</c:v>
                </c:pt>
                <c:pt idx="91">
                  <c:v>0.16417525960248369</c:v>
                </c:pt>
                <c:pt idx="92">
                  <c:v>0.25882115045341436</c:v>
                </c:pt>
                <c:pt idx="93">
                  <c:v>-0.50040496327810047</c:v>
                </c:pt>
                <c:pt idx="94">
                  <c:v>-0.44519583227362602</c:v>
                </c:pt>
                <c:pt idx="95">
                  <c:v>-0.39267420140838283</c:v>
                </c:pt>
                <c:pt idx="96">
                  <c:v>-0.40755975576933778</c:v>
                </c:pt>
                <c:pt idx="97">
                  <c:v>0.13875788890969076</c:v>
                </c:pt>
                <c:pt idx="98">
                  <c:v>0.23324732756737632</c:v>
                </c:pt>
                <c:pt idx="99">
                  <c:v>0.42864013745091967</c:v>
                </c:pt>
                <c:pt idx="100">
                  <c:v>0.55482164654012678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15-42A2-8EED-BBB78E798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06984"/>
        <c:axId val="537706328"/>
      </c:lineChart>
      <c:catAx>
        <c:axId val="53770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328"/>
        <c:crosses val="autoZero"/>
        <c:auto val="1"/>
        <c:lblAlgn val="ctr"/>
        <c:lblOffset val="100"/>
        <c:noMultiLvlLbl val="0"/>
      </c:catAx>
      <c:valAx>
        <c:axId val="5377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our data vs. fitted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investment!$M$4:$M$104</c:f>
              <c:numCache>
                <c:formatCode>General</c:formatCode>
                <c:ptCount val="101"/>
                <c:pt idx="0">
                  <c:v>0.88472903947160797</c:v>
                </c:pt>
                <c:pt idx="1">
                  <c:v>-0.86698938230520295</c:v>
                </c:pt>
                <c:pt idx="2">
                  <c:v>1.9161514708471501</c:v>
                </c:pt>
                <c:pt idx="3">
                  <c:v>9.6046964370237797E-2</c:v>
                </c:pt>
                <c:pt idx="4">
                  <c:v>1.8426634909071898E-2</c:v>
                </c:pt>
                <c:pt idx="5">
                  <c:v>-0.33096121015271901</c:v>
                </c:pt>
                <c:pt idx="6">
                  <c:v>0.62230631917818102</c:v>
                </c:pt>
                <c:pt idx="7">
                  <c:v>-2.46466216421137</c:v>
                </c:pt>
                <c:pt idx="8">
                  <c:v>1.33523101863729</c:v>
                </c:pt>
                <c:pt idx="9">
                  <c:v>1.50544674674982</c:v>
                </c:pt>
                <c:pt idx="10">
                  <c:v>8.9054537842113202E-2</c:v>
                </c:pt>
                <c:pt idx="11">
                  <c:v>-4.1681926115194202E-2</c:v>
                </c:pt>
                <c:pt idx="12">
                  <c:v>1.58306565887425</c:v>
                </c:pt>
                <c:pt idx="13">
                  <c:v>-0.33321839182537599</c:v>
                </c:pt>
                <c:pt idx="14">
                  <c:v>1.1582626186628699</c:v>
                </c:pt>
                <c:pt idx="15">
                  <c:v>0.455109601137279</c:v>
                </c:pt>
                <c:pt idx="16">
                  <c:v>-0.25227666768991203</c:v>
                </c:pt>
                <c:pt idx="17">
                  <c:v>1.47438821513114</c:v>
                </c:pt>
                <c:pt idx="18">
                  <c:v>-1.77379185323931</c:v>
                </c:pt>
                <c:pt idx="19">
                  <c:v>0.59901952600119801</c:v>
                </c:pt>
                <c:pt idx="20">
                  <c:v>-3.17397117915815</c:v>
                </c:pt>
                <c:pt idx="21">
                  <c:v>-1.38484920415341</c:v>
                </c:pt>
                <c:pt idx="22">
                  <c:v>-3.09473026087838</c:v>
                </c:pt>
                <c:pt idx="23">
                  <c:v>-3.8260605847599698</c:v>
                </c:pt>
                <c:pt idx="24">
                  <c:v>-0.85964566289424404</c:v>
                </c:pt>
                <c:pt idx="25">
                  <c:v>-0.46782855281471097</c:v>
                </c:pt>
                <c:pt idx="26">
                  <c:v>-0.713855125202286</c:v>
                </c:pt>
                <c:pt idx="27">
                  <c:v>0.27902066497357297</c:v>
                </c:pt>
                <c:pt idx="28">
                  <c:v>3.3047207555038098</c:v>
                </c:pt>
                <c:pt idx="29">
                  <c:v>1.2174231294595499</c:v>
                </c:pt>
                <c:pt idx="30">
                  <c:v>2.7638136142195799</c:v>
                </c:pt>
                <c:pt idx="31">
                  <c:v>0.52185796629675696</c:v>
                </c:pt>
                <c:pt idx="32">
                  <c:v>1.9722668639358201</c:v>
                </c:pt>
                <c:pt idx="33">
                  <c:v>1.53630070918624</c:v>
                </c:pt>
                <c:pt idx="34">
                  <c:v>3.9701351669021698</c:v>
                </c:pt>
                <c:pt idx="35">
                  <c:v>1.32139723186423</c:v>
                </c:pt>
                <c:pt idx="36">
                  <c:v>2.2060578124373298</c:v>
                </c:pt>
                <c:pt idx="37">
                  <c:v>0.81543562675967396</c:v>
                </c:pt>
                <c:pt idx="38">
                  <c:v>2.3925303241915401</c:v>
                </c:pt>
                <c:pt idx="39">
                  <c:v>2.0760200437580898</c:v>
                </c:pt>
                <c:pt idx="40">
                  <c:v>-0.49935614077303098</c:v>
                </c:pt>
                <c:pt idx="41">
                  <c:v>1.0222860845531301</c:v>
                </c:pt>
                <c:pt idx="42">
                  <c:v>1.5567377354069001</c:v>
                </c:pt>
                <c:pt idx="43">
                  <c:v>1.6333947657194301</c:v>
                </c:pt>
                <c:pt idx="44">
                  <c:v>2.5289968358661401</c:v>
                </c:pt>
                <c:pt idx="45">
                  <c:v>2.0868197360662299</c:v>
                </c:pt>
                <c:pt idx="46">
                  <c:v>1.1421034462150199</c:v>
                </c:pt>
                <c:pt idx="47">
                  <c:v>1.2635962482033001</c:v>
                </c:pt>
                <c:pt idx="48">
                  <c:v>1.5648444718058301</c:v>
                </c:pt>
                <c:pt idx="49">
                  <c:v>3.5269546377647099</c:v>
                </c:pt>
                <c:pt idx="50">
                  <c:v>0.31714410632600099</c:v>
                </c:pt>
                <c:pt idx="51">
                  <c:v>2.29785184094878</c:v>
                </c:pt>
                <c:pt idx="52">
                  <c:v>2.8911738111389602</c:v>
                </c:pt>
                <c:pt idx="53">
                  <c:v>1.43038458428777</c:v>
                </c:pt>
                <c:pt idx="54">
                  <c:v>2.67967117366568</c:v>
                </c:pt>
                <c:pt idx="55">
                  <c:v>1.5587846850376501</c:v>
                </c:pt>
                <c:pt idx="56">
                  <c:v>1.88060486714749</c:v>
                </c:pt>
                <c:pt idx="57">
                  <c:v>1.80500053030569</c:v>
                </c:pt>
                <c:pt idx="58">
                  <c:v>0.29332221542139097</c:v>
                </c:pt>
                <c:pt idx="59">
                  <c:v>2.7460741808470401</c:v>
                </c:pt>
                <c:pt idx="60">
                  <c:v>2.3045883360680199</c:v>
                </c:pt>
                <c:pt idx="61">
                  <c:v>0.221570001060577</c:v>
                </c:pt>
                <c:pt idx="62">
                  <c:v>-2.2863166863094499E-2</c:v>
                </c:pt>
                <c:pt idx="63">
                  <c:v>-1.31657005110971</c:v>
                </c:pt>
                <c:pt idx="64">
                  <c:v>-1.91320581988684</c:v>
                </c:pt>
                <c:pt idx="65">
                  <c:v>-0.932933074207695</c:v>
                </c:pt>
                <c:pt idx="66">
                  <c:v>-2.8451903047483298</c:v>
                </c:pt>
                <c:pt idx="67">
                  <c:v>-1.3260016885838499</c:v>
                </c:pt>
                <c:pt idx="68">
                  <c:v>-0.83749673404980096</c:v>
                </c:pt>
                <c:pt idx="69">
                  <c:v>-0.61560288754514303</c:v>
                </c:pt>
                <c:pt idx="70">
                  <c:v>-0.63281994713715894</c:v>
                </c:pt>
                <c:pt idx="71">
                  <c:v>-2.60251788178552E-2</c:v>
                </c:pt>
                <c:pt idx="72">
                  <c:v>2.04236012094746</c:v>
                </c:pt>
                <c:pt idx="73">
                  <c:v>2.90250414421241</c:v>
                </c:pt>
                <c:pt idx="74">
                  <c:v>2.12566017872913</c:v>
                </c:pt>
                <c:pt idx="75">
                  <c:v>-5.5090987142233802E-2</c:v>
                </c:pt>
                <c:pt idx="76">
                  <c:v>3.37560481980913</c:v>
                </c:pt>
                <c:pt idx="77">
                  <c:v>2.4441847635179799</c:v>
                </c:pt>
                <c:pt idx="78">
                  <c:v>1.86777906943954</c:v>
                </c:pt>
                <c:pt idx="79">
                  <c:v>1.4655402858367399</c:v>
                </c:pt>
                <c:pt idx="80">
                  <c:v>2.19314664751961</c:v>
                </c:pt>
                <c:pt idx="81">
                  <c:v>1.6163069498631</c:v>
                </c:pt>
                <c:pt idx="82">
                  <c:v>0.93571438042383603</c:v>
                </c:pt>
                <c:pt idx="83">
                  <c:v>2.6808388775659902</c:v>
                </c:pt>
                <c:pt idx="84">
                  <c:v>-0.48664034391634597</c:v>
                </c:pt>
                <c:pt idx="85">
                  <c:v>-1.43086900294352</c:v>
                </c:pt>
                <c:pt idx="86">
                  <c:v>-0.90723805518216205</c:v>
                </c:pt>
                <c:pt idx="87">
                  <c:v>-0.80262048106809203</c:v>
                </c:pt>
                <c:pt idx="88">
                  <c:v>0.178317826423606</c:v>
                </c:pt>
                <c:pt idx="89">
                  <c:v>-0.84500716792812802</c:v>
                </c:pt>
                <c:pt idx="90">
                  <c:v>-1.37063744010813</c:v>
                </c:pt>
                <c:pt idx="91">
                  <c:v>-2.0668268648361998</c:v>
                </c:pt>
                <c:pt idx="92">
                  <c:v>-1.61472941109824</c:v>
                </c:pt>
                <c:pt idx="93">
                  <c:v>-3.5548318034677302</c:v>
                </c:pt>
                <c:pt idx="94">
                  <c:v>-6.3078988039387296</c:v>
                </c:pt>
                <c:pt idx="95">
                  <c:v>-11.9985847113874</c:v>
                </c:pt>
                <c:pt idx="96">
                  <c:v>-4.2350103238016201</c:v>
                </c:pt>
                <c:pt idx="97">
                  <c:v>-1.2443700611474999</c:v>
                </c:pt>
                <c:pt idx="98">
                  <c:v>-0.52674458408639602</c:v>
                </c:pt>
                <c:pt idx="99">
                  <c:v>0.22640577989800501</c:v>
                </c:pt>
                <c:pt idx="100">
                  <c:v>3.67265725551602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6-4F6E-B13A-AD301A0D4CD5}"/>
            </c:ext>
          </c:extLst>
        </c:ser>
        <c:ser>
          <c:idx val="1"/>
          <c:order val="1"/>
          <c:tx>
            <c:strRef>
              <c:f>investment!$J$1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investment!$L$4:$L$104</c:f>
              <c:numCache>
                <c:formatCode>0.0000</c:formatCode>
                <c:ptCount val="101"/>
                <c:pt idx="0">
                  <c:v>1.5285584108205796</c:v>
                </c:pt>
                <c:pt idx="1">
                  <c:v>1.5120949063630817</c:v>
                </c:pt>
                <c:pt idx="2">
                  <c:v>1.3551323987436525</c:v>
                </c:pt>
                <c:pt idx="3">
                  <c:v>0.60317296496030792</c:v>
                </c:pt>
                <c:pt idx="4">
                  <c:v>-0.10492619900599465</c:v>
                </c:pt>
                <c:pt idx="5">
                  <c:v>0.92519524734075986</c:v>
                </c:pt>
                <c:pt idx="6">
                  <c:v>-0.35752866820999429</c:v>
                </c:pt>
                <c:pt idx="7">
                  <c:v>-0.25994001496787433</c:v>
                </c:pt>
                <c:pt idx="8">
                  <c:v>1.3582268012419796</c:v>
                </c:pt>
                <c:pt idx="9">
                  <c:v>1.3877299643775487</c:v>
                </c:pt>
                <c:pt idx="10">
                  <c:v>3.4761234096357008</c:v>
                </c:pt>
                <c:pt idx="11">
                  <c:v>-1.7476609194159387</c:v>
                </c:pt>
                <c:pt idx="12">
                  <c:v>1.5691258569792588</c:v>
                </c:pt>
                <c:pt idx="13">
                  <c:v>-6.5707482356636149E-2</c:v>
                </c:pt>
                <c:pt idx="14">
                  <c:v>1.8631868354609615</c:v>
                </c:pt>
                <c:pt idx="15">
                  <c:v>2.0799446251728249</c:v>
                </c:pt>
                <c:pt idx="16">
                  <c:v>-0.2220498630003398</c:v>
                </c:pt>
                <c:pt idx="17">
                  <c:v>0.15765874627033938</c:v>
                </c:pt>
                <c:pt idx="18">
                  <c:v>-1.5176706255461525</c:v>
                </c:pt>
                <c:pt idx="19">
                  <c:v>2.0299247349492511</c:v>
                </c:pt>
                <c:pt idx="20">
                  <c:v>-1.089809762340721</c:v>
                </c:pt>
                <c:pt idx="21">
                  <c:v>-1.6592998755613486</c:v>
                </c:pt>
                <c:pt idx="22">
                  <c:v>-4.7590921705816136</c:v>
                </c:pt>
                <c:pt idx="23">
                  <c:v>-3.1867440314052864</c:v>
                </c:pt>
                <c:pt idx="24">
                  <c:v>0.18161332436452682</c:v>
                </c:pt>
                <c:pt idx="25">
                  <c:v>1.8139470673189884</c:v>
                </c:pt>
                <c:pt idx="26">
                  <c:v>1.7865790970946982</c:v>
                </c:pt>
                <c:pt idx="27">
                  <c:v>5.0991493511887143E-2</c:v>
                </c:pt>
                <c:pt idx="28">
                  <c:v>3.8946599843810326</c:v>
                </c:pt>
                <c:pt idx="29">
                  <c:v>1.2285475242066468</c:v>
                </c:pt>
                <c:pt idx="30">
                  <c:v>2.6658834028549627</c:v>
                </c:pt>
                <c:pt idx="31">
                  <c:v>1.8829307164871523</c:v>
                </c:pt>
                <c:pt idx="32">
                  <c:v>1.4212211146241494</c:v>
                </c:pt>
                <c:pt idx="33">
                  <c:v>-7.6839702003272947E-2</c:v>
                </c:pt>
                <c:pt idx="34">
                  <c:v>4.203089807653182</c:v>
                </c:pt>
                <c:pt idx="35">
                  <c:v>3.3070824831328061</c:v>
                </c:pt>
                <c:pt idx="36">
                  <c:v>3.58244456975223</c:v>
                </c:pt>
                <c:pt idx="37">
                  <c:v>-0.78168806888623266</c:v>
                </c:pt>
                <c:pt idx="38">
                  <c:v>3.8390655486227665</c:v>
                </c:pt>
                <c:pt idx="39">
                  <c:v>6.2273431682857705E-2</c:v>
                </c:pt>
                <c:pt idx="40">
                  <c:v>-1.1011710569255762</c:v>
                </c:pt>
                <c:pt idx="41">
                  <c:v>0.50753219953643125</c:v>
                </c:pt>
                <c:pt idx="42">
                  <c:v>2.2235929427212753</c:v>
                </c:pt>
                <c:pt idx="43">
                  <c:v>1.3726304581943793</c:v>
                </c:pt>
                <c:pt idx="44">
                  <c:v>4.2116319903679589</c:v>
                </c:pt>
                <c:pt idx="45">
                  <c:v>3.2943642407590623</c:v>
                </c:pt>
                <c:pt idx="46">
                  <c:v>0.59209125309411803</c:v>
                </c:pt>
                <c:pt idx="47">
                  <c:v>2.3046913712902573</c:v>
                </c:pt>
                <c:pt idx="48">
                  <c:v>3.6069956588654861</c:v>
                </c:pt>
                <c:pt idx="49">
                  <c:v>2.5616105466593986</c:v>
                </c:pt>
                <c:pt idx="50">
                  <c:v>1.7592360637419091</c:v>
                </c:pt>
                <c:pt idx="51">
                  <c:v>3.2751446063707057</c:v>
                </c:pt>
                <c:pt idx="52">
                  <c:v>1.0392060903693157</c:v>
                </c:pt>
                <c:pt idx="53">
                  <c:v>2.6915226163511718</c:v>
                </c:pt>
                <c:pt idx="54">
                  <c:v>3.698848320926551</c:v>
                </c:pt>
                <c:pt idx="55">
                  <c:v>1.9969413489209664</c:v>
                </c:pt>
                <c:pt idx="56">
                  <c:v>1.5182388208334174</c:v>
                </c:pt>
                <c:pt idx="57">
                  <c:v>2.4446025400459703</c:v>
                </c:pt>
                <c:pt idx="58">
                  <c:v>2.3559736968378431</c:v>
                </c:pt>
                <c:pt idx="59">
                  <c:v>1.0923804690740724</c:v>
                </c:pt>
                <c:pt idx="60">
                  <c:v>3.4095597855053228</c:v>
                </c:pt>
                <c:pt idx="61">
                  <c:v>-0.36168869274018078</c:v>
                </c:pt>
                <c:pt idx="62">
                  <c:v>0.25091383203053041</c:v>
                </c:pt>
                <c:pt idx="63">
                  <c:v>-2.7171518173023657</c:v>
                </c:pt>
                <c:pt idx="64">
                  <c:v>-0.26400519387728139</c:v>
                </c:pt>
                <c:pt idx="65">
                  <c:v>-0.86104666436925825</c:v>
                </c:pt>
                <c:pt idx="66">
                  <c:v>-0.64020983097732298</c:v>
                </c:pt>
                <c:pt idx="67">
                  <c:v>1.8652517046414907</c:v>
                </c:pt>
                <c:pt idx="68">
                  <c:v>0.99877029861703548</c:v>
                </c:pt>
                <c:pt idx="69">
                  <c:v>0.97523753907342581</c:v>
                </c:pt>
                <c:pt idx="70">
                  <c:v>-0.59050533179707543</c:v>
                </c:pt>
                <c:pt idx="71">
                  <c:v>0.67416010883309951</c:v>
                </c:pt>
                <c:pt idx="72">
                  <c:v>1.8515161245459488</c:v>
                </c:pt>
                <c:pt idx="73">
                  <c:v>3.7840219857917745</c:v>
                </c:pt>
                <c:pt idx="74">
                  <c:v>2.7238579586206235</c:v>
                </c:pt>
                <c:pt idx="75">
                  <c:v>0.5761347786179094</c:v>
                </c:pt>
                <c:pt idx="76">
                  <c:v>2.6872481768259959</c:v>
                </c:pt>
                <c:pt idx="77">
                  <c:v>1.6464276200633066</c:v>
                </c:pt>
                <c:pt idx="78">
                  <c:v>1.8193925289875956</c:v>
                </c:pt>
                <c:pt idx="79">
                  <c:v>2.2558892497865024</c:v>
                </c:pt>
                <c:pt idx="80">
                  <c:v>-7.7796809776486953E-3</c:v>
                </c:pt>
                <c:pt idx="81">
                  <c:v>1.0610506905726957</c:v>
                </c:pt>
                <c:pt idx="82">
                  <c:v>1.2411094129075373</c:v>
                </c:pt>
                <c:pt idx="83">
                  <c:v>2.1195460599454208</c:v>
                </c:pt>
                <c:pt idx="84">
                  <c:v>-0.49670501681413626</c:v>
                </c:pt>
                <c:pt idx="85">
                  <c:v>-0.30934051634208259</c:v>
                </c:pt>
                <c:pt idx="86">
                  <c:v>-1.2621053577404062</c:v>
                </c:pt>
                <c:pt idx="87">
                  <c:v>-0.30050909133398918</c:v>
                </c:pt>
                <c:pt idx="88">
                  <c:v>1.3880174888249108</c:v>
                </c:pt>
                <c:pt idx="89">
                  <c:v>-9.5998206500969019E-2</c:v>
                </c:pt>
                <c:pt idx="90">
                  <c:v>-1.2575534923062293</c:v>
                </c:pt>
                <c:pt idx="91">
                  <c:v>-3.2658247403976048</c:v>
                </c:pt>
                <c:pt idx="92">
                  <c:v>-1.3411788495465871</c:v>
                </c:pt>
                <c:pt idx="93">
                  <c:v>-2.9104049632780793</c:v>
                </c:pt>
                <c:pt idx="94">
                  <c:v>-8.735195832273579</c:v>
                </c:pt>
                <c:pt idx="95">
                  <c:v>-8.192674201408412</c:v>
                </c:pt>
                <c:pt idx="96">
                  <c:v>-4.277559755769289</c:v>
                </c:pt>
                <c:pt idx="97">
                  <c:v>1.1387578889095806</c:v>
                </c:pt>
                <c:pt idx="98">
                  <c:v>4.2932473275674177</c:v>
                </c:pt>
                <c:pt idx="99">
                  <c:v>2.5486401374509526</c:v>
                </c:pt>
                <c:pt idx="100">
                  <c:v>4.3248216465401335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6-4F6E-B13A-AD301A0D4CD5}"/>
            </c:ext>
          </c:extLst>
        </c:ser>
        <c:ser>
          <c:idx val="2"/>
          <c:order val="2"/>
          <c:tx>
            <c:strRef>
              <c:f>investment!$N$1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investment!$N$4:$N$104</c:f>
              <c:numCache>
                <c:formatCode>General</c:formatCode>
                <c:ptCount val="101"/>
                <c:pt idx="0">
                  <c:v>1.8295957694178155</c:v>
                </c:pt>
                <c:pt idx="1">
                  <c:v>1.8155832408063586</c:v>
                </c:pt>
                <c:pt idx="2">
                  <c:v>1.6819882559341297</c:v>
                </c:pt>
                <c:pt idx="3">
                  <c:v>1.0419754866148101</c:v>
                </c:pt>
                <c:pt idx="4">
                  <c:v>0.43929336505060013</c:v>
                </c:pt>
                <c:pt idx="5">
                  <c:v>1.3160572568133635</c:v>
                </c:pt>
                <c:pt idx="6">
                  <c:v>0.22429665300891022</c:v>
                </c:pt>
                <c:pt idx="7">
                  <c:v>0.30735696372459098</c:v>
                </c:pt>
                <c:pt idx="8">
                  <c:v>1.6846219845947019</c:v>
                </c:pt>
                <c:pt idx="9">
                  <c:v>1.7097329151765179</c:v>
                </c:pt>
                <c:pt idx="10">
                  <c:v>3.4872203862800282</c:v>
                </c:pt>
                <c:pt idx="11">
                  <c:v>-0.95888205563238404</c:v>
                </c:pt>
                <c:pt idx="12">
                  <c:v>1.8641238069604755</c:v>
                </c:pt>
                <c:pt idx="13">
                  <c:v>0.47267346286467665</c:v>
                </c:pt>
                <c:pt idx="14">
                  <c:v>2.1144069641780341</c:v>
                </c:pt>
                <c:pt idx="15">
                  <c:v>2.2988953115973114</c:v>
                </c:pt>
                <c:pt idx="16">
                  <c:v>0.33960628463364767</c:v>
                </c:pt>
                <c:pt idx="17">
                  <c:v>0.66278642924731779</c:v>
                </c:pt>
                <c:pt idx="18">
                  <c:v>-0.76313117030127908</c:v>
                </c:pt>
                <c:pt idx="19">
                  <c:v>2.2563220463056339</c:v>
                </c:pt>
                <c:pt idx="20">
                  <c:v>-0.39896735555171803</c:v>
                </c:pt>
                <c:pt idx="21">
                  <c:v>-0.88367560986337468</c:v>
                </c:pt>
                <c:pt idx="22">
                  <c:v>-3.5219916704372145</c:v>
                </c:pt>
                <c:pt idx="23">
                  <c:v>-2.1837241500402791</c:v>
                </c:pt>
                <c:pt idx="24">
                  <c:v>0.68317481082104248</c:v>
                </c:pt>
                <c:pt idx="25">
                  <c:v>2.0724976816378469</c:v>
                </c:pt>
                <c:pt idx="26">
                  <c:v>2.0492040708033255</c:v>
                </c:pt>
                <c:pt idx="27">
                  <c:v>0.57199907986845433</c:v>
                </c:pt>
                <c:pt idx="28">
                  <c:v>3.8434480499406196</c:v>
                </c:pt>
                <c:pt idx="29">
                  <c:v>1.5742484863846595</c:v>
                </c:pt>
                <c:pt idx="30">
                  <c:v>2.7976034638032585</c:v>
                </c:pt>
                <c:pt idx="31">
                  <c:v>2.1312115089512891</c:v>
                </c:pt>
                <c:pt idx="32">
                  <c:v>1.7382381281627708</c:v>
                </c:pt>
                <c:pt idx="33">
                  <c:v>0.46319853322802318</c:v>
                </c:pt>
                <c:pt idx="34">
                  <c:v>4.1059609149497067</c:v>
                </c:pt>
                <c:pt idx="35">
                  <c:v>3.3433451363146256</c:v>
                </c:pt>
                <c:pt idx="36">
                  <c:v>3.5777131669624347</c:v>
                </c:pt>
                <c:pt idx="37">
                  <c:v>-0.13671674806484724</c:v>
                </c:pt>
                <c:pt idx="38">
                  <c:v>3.7961301399712308</c:v>
                </c:pt>
                <c:pt idx="39">
                  <c:v>0.58160143894221872</c:v>
                </c:pt>
                <c:pt idx="40">
                  <c:v>-0.40863725699004583</c:v>
                </c:pt>
                <c:pt idx="41">
                  <c:v>0.96057307527623381</c:v>
                </c:pt>
                <c:pt idx="42">
                  <c:v>2.4211582334941508</c:v>
                </c:pt>
                <c:pt idx="43">
                  <c:v>1.6968813219475822</c:v>
                </c:pt>
                <c:pt idx="44">
                  <c:v>4.1132313949379817</c:v>
                </c:pt>
                <c:pt idx="45">
                  <c:v>3.3325203003503505</c:v>
                </c:pt>
                <c:pt idx="46">
                  <c:v>1.0325435454998557</c:v>
                </c:pt>
                <c:pt idx="47">
                  <c:v>2.490183273308777</c:v>
                </c:pt>
                <c:pt idx="48">
                  <c:v>3.59860925500554</c:v>
                </c:pt>
                <c:pt idx="49">
                  <c:v>2.7088540493264848</c:v>
                </c:pt>
                <c:pt idx="50">
                  <c:v>2.0259316844065465</c:v>
                </c:pt>
                <c:pt idx="51">
                  <c:v>3.3161619559004274</c:v>
                </c:pt>
                <c:pt idx="52">
                  <c:v>1.4130949321198747</c:v>
                </c:pt>
                <c:pt idx="53">
                  <c:v>2.8194256835875322</c:v>
                </c:pt>
                <c:pt idx="54">
                  <c:v>3.6767875103394458</c:v>
                </c:pt>
                <c:pt idx="55">
                  <c:v>2.2282490050149879</c:v>
                </c:pt>
                <c:pt idx="56">
                  <c:v>1.8208124906009073</c:v>
                </c:pt>
                <c:pt idx="57">
                  <c:v>2.6092654079972375</c:v>
                </c:pt>
                <c:pt idx="58">
                  <c:v>2.5338310310418115</c:v>
                </c:pt>
                <c:pt idx="59">
                  <c:v>1.4583530668578599</c:v>
                </c:pt>
                <c:pt idx="60">
                  <c:v>3.4305663069485521</c:v>
                </c:pt>
                <c:pt idx="61">
                  <c:v>0.22075594495953416</c:v>
                </c:pt>
                <c:pt idx="62">
                  <c:v>0.74215832486966438</c:v>
                </c:pt>
                <c:pt idx="63">
                  <c:v>-1.7840416673208797</c:v>
                </c:pt>
                <c:pt idx="64">
                  <c:v>0.30389698131769732</c:v>
                </c:pt>
                <c:pt idx="65">
                  <c:v>-0.20426096944503502</c:v>
                </c:pt>
                <c:pt idx="66">
                  <c:v>-1.6300838942032048E-2</c:v>
                </c:pt>
                <c:pt idx="67">
                  <c:v>2.1161644295187689</c:v>
                </c:pt>
                <c:pt idx="68">
                  <c:v>1.3786789491608094</c:v>
                </c:pt>
                <c:pt idx="69">
                  <c:v>1.3586495886280829</c:v>
                </c:pt>
                <c:pt idx="70">
                  <c:v>2.600398860421782E-2</c:v>
                </c:pt>
                <c:pt idx="71">
                  <c:v>1.1023945418123868</c:v>
                </c:pt>
                <c:pt idx="72">
                  <c:v>2.1044737102323241</c:v>
                </c:pt>
                <c:pt idx="73">
                  <c:v>3.7492810926716724</c:v>
                </c:pt>
                <c:pt idx="74">
                  <c:v>2.8469471575168326</c:v>
                </c:pt>
                <c:pt idx="75">
                  <c:v>1.0189625636552504</c:v>
                </c:pt>
                <c:pt idx="76">
                  <c:v>2.8157875938783152</c:v>
                </c:pt>
                <c:pt idx="77">
                  <c:v>1.9299174033194806</c:v>
                </c:pt>
                <c:pt idx="78">
                  <c:v>2.0771324595875198</c:v>
                </c:pt>
                <c:pt idx="79">
                  <c:v>2.4486464835179662</c:v>
                </c:pt>
                <c:pt idx="80">
                  <c:v>0.52197736267029726</c:v>
                </c:pt>
                <c:pt idx="81">
                  <c:v>1.4316874551240701</c:v>
                </c:pt>
                <c:pt idx="82">
                  <c:v>1.5849402455596024</c:v>
                </c:pt>
                <c:pt idx="83">
                  <c:v>2.3326011510337641</c:v>
                </c:pt>
                <c:pt idx="84">
                  <c:v>0.10583994338865138</c:v>
                </c:pt>
                <c:pt idx="85">
                  <c:v>0.2653108768350429</c:v>
                </c:pt>
                <c:pt idx="86">
                  <c:v>-0.54561274119235503</c:v>
                </c:pt>
                <c:pt idx="87">
                  <c:v>0.27282753866881715</c:v>
                </c:pt>
                <c:pt idx="88">
                  <c:v>1.7099776349174185</c:v>
                </c:pt>
                <c:pt idx="89">
                  <c:v>0.44689221806166551</c:v>
                </c:pt>
                <c:pt idx="90">
                  <c:v>-0.54173852687810808</c:v>
                </c:pt>
                <c:pt idx="91">
                  <c:v>-2.2510318548020383</c:v>
                </c:pt>
                <c:pt idx="92">
                  <c:v>-0.61291430321412155</c:v>
                </c:pt>
                <c:pt idx="93">
                  <c:v>-1.948524584322521</c:v>
                </c:pt>
                <c:pt idx="94">
                  <c:v>-6.9061597535699537</c:v>
                </c:pt>
                <c:pt idx="95">
                  <c:v>-6.4444050952918168</c:v>
                </c:pt>
                <c:pt idx="96">
                  <c:v>-3.1121465638063022</c:v>
                </c:pt>
                <c:pt idx="97">
                  <c:v>1.4978261282615426</c:v>
                </c:pt>
                <c:pt idx="98">
                  <c:v>4.1826963895017784</c:v>
                </c:pt>
                <c:pt idx="99">
                  <c:v>2.6978145874303339</c:v>
                </c:pt>
                <c:pt idx="100">
                  <c:v>4.2095701361657785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E6-4F6E-B13A-AD301A0D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03792"/>
        <c:axId val="489893952"/>
      </c:lineChart>
      <c:catAx>
        <c:axId val="4899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3952"/>
        <c:crosses val="autoZero"/>
        <c:auto val="1"/>
        <c:lblAlgn val="ctr"/>
        <c:lblOffset val="100"/>
        <c:noMultiLvlLbl val="0"/>
      </c:catAx>
      <c:valAx>
        <c:axId val="4898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wage!$G$1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wage!$G$4:$G$104</c:f>
              <c:numCache>
                <c:formatCode>General</c:formatCode>
                <c:ptCount val="101"/>
                <c:pt idx="0">
                  <c:v>0.253714094121891</c:v>
                </c:pt>
                <c:pt idx="1">
                  <c:v>0.93075122883341699</c:v>
                </c:pt>
                <c:pt idx="2">
                  <c:v>1.13710187235302</c:v>
                </c:pt>
                <c:pt idx="3">
                  <c:v>0.80144218193809302</c:v>
                </c:pt>
                <c:pt idx="4">
                  <c:v>0.459079295425182</c:v>
                </c:pt>
                <c:pt idx="5">
                  <c:v>0.50883389787693101</c:v>
                </c:pt>
                <c:pt idx="6">
                  <c:v>0.53642279728067299</c:v>
                </c:pt>
                <c:pt idx="7">
                  <c:v>-0.28010601701212501</c:v>
                </c:pt>
                <c:pt idx="8">
                  <c:v>0.112744288824962</c:v>
                </c:pt>
                <c:pt idx="9">
                  <c:v>0.23323267081815499</c:v>
                </c:pt>
                <c:pt idx="10">
                  <c:v>0.42736746984764101</c:v>
                </c:pt>
                <c:pt idx="11">
                  <c:v>0.96116652512417</c:v>
                </c:pt>
                <c:pt idx="12">
                  <c:v>0.21319789384198301</c:v>
                </c:pt>
                <c:pt idx="13">
                  <c:v>-2.5845008615172901E-2</c:v>
                </c:pt>
                <c:pt idx="14">
                  <c:v>-0.16051032963013101</c:v>
                </c:pt>
                <c:pt idx="15">
                  <c:v>-0.78791538848966602</c:v>
                </c:pt>
                <c:pt idx="16">
                  <c:v>-0.71723993217390003</c:v>
                </c:pt>
                <c:pt idx="17">
                  <c:v>0.12106735216663</c:v>
                </c:pt>
                <c:pt idx="18">
                  <c:v>0.70487479971073297</c:v>
                </c:pt>
                <c:pt idx="19">
                  <c:v>0.70832124979604205</c:v>
                </c:pt>
                <c:pt idx="20">
                  <c:v>0.97499286674403396</c:v>
                </c:pt>
                <c:pt idx="21">
                  <c:v>0.64128910580961396</c:v>
                </c:pt>
                <c:pt idx="22">
                  <c:v>8.5192947118380796E-2</c:v>
                </c:pt>
                <c:pt idx="23">
                  <c:v>-0.198156421299576</c:v>
                </c:pt>
                <c:pt idx="24">
                  <c:v>1.20619150898078</c:v>
                </c:pt>
                <c:pt idx="25">
                  <c:v>0.358771128910084</c:v>
                </c:pt>
                <c:pt idx="26">
                  <c:v>0.53948526321507995</c:v>
                </c:pt>
                <c:pt idx="27">
                  <c:v>1.34621515013825</c:v>
                </c:pt>
                <c:pt idx="28">
                  <c:v>0.20327637540021201</c:v>
                </c:pt>
                <c:pt idx="29">
                  <c:v>1.0692130797519299</c:v>
                </c:pt>
                <c:pt idx="30">
                  <c:v>-0.207941093223482</c:v>
                </c:pt>
                <c:pt idx="31">
                  <c:v>-0.44403129202219199</c:v>
                </c:pt>
                <c:pt idx="32">
                  <c:v>-0.169284954819343</c:v>
                </c:pt>
                <c:pt idx="33">
                  <c:v>-2.44394145541771E-2</c:v>
                </c:pt>
                <c:pt idx="34">
                  <c:v>-0.112990553438047</c:v>
                </c:pt>
                <c:pt idx="35">
                  <c:v>0.60055230158316397</c:v>
                </c:pt>
                <c:pt idx="36">
                  <c:v>-0.63412456929330696</c:v>
                </c:pt>
                <c:pt idx="37">
                  <c:v>-0.59426370073891099</c:v>
                </c:pt>
                <c:pt idx="38">
                  <c:v>4.1036223286305198E-2</c:v>
                </c:pt>
                <c:pt idx="39">
                  <c:v>0.16606238346591101</c:v>
                </c:pt>
                <c:pt idx="40">
                  <c:v>0.107912782292303</c:v>
                </c:pt>
                <c:pt idx="41">
                  <c:v>0.17694245183465601</c:v>
                </c:pt>
                <c:pt idx="42">
                  <c:v>0.37056622815055601</c:v>
                </c:pt>
                <c:pt idx="43">
                  <c:v>0.41483222282902699</c:v>
                </c:pt>
                <c:pt idx="44">
                  <c:v>0.577810174756894</c:v>
                </c:pt>
                <c:pt idx="45">
                  <c:v>0.22713288245882701</c:v>
                </c:pt>
                <c:pt idx="46">
                  <c:v>-5.6865983391651803E-2</c:v>
                </c:pt>
                <c:pt idx="47">
                  <c:v>0.11676558727229</c:v>
                </c:pt>
                <c:pt idx="48">
                  <c:v>0.34311845674553998</c:v>
                </c:pt>
                <c:pt idx="49">
                  <c:v>0.73159824739461299</c:v>
                </c:pt>
                <c:pt idx="50">
                  <c:v>1.3858806790556999</c:v>
                </c:pt>
                <c:pt idx="51">
                  <c:v>1.7437335502848501</c:v>
                </c:pt>
                <c:pt idx="52">
                  <c:v>1.10858417882349</c:v>
                </c:pt>
                <c:pt idx="53">
                  <c:v>1.2020926974413499</c:v>
                </c:pt>
                <c:pt idx="54">
                  <c:v>0.109547111919172</c:v>
                </c:pt>
                <c:pt idx="55">
                  <c:v>1.27242646291218</c:v>
                </c:pt>
                <c:pt idx="56">
                  <c:v>-0.20020648300201499</c:v>
                </c:pt>
                <c:pt idx="57">
                  <c:v>0.48742498551229402</c:v>
                </c:pt>
                <c:pt idx="58">
                  <c:v>1.6848949492988601</c:v>
                </c:pt>
                <c:pt idx="59">
                  <c:v>2.8747727396028999</c:v>
                </c:pt>
                <c:pt idx="60">
                  <c:v>-0.18500936396399001</c:v>
                </c:pt>
                <c:pt idx="61">
                  <c:v>1.48171379939032</c:v>
                </c:pt>
                <c:pt idx="62">
                  <c:v>8.4815736533595795E-2</c:v>
                </c:pt>
                <c:pt idx="63">
                  <c:v>1.5731276639896901</c:v>
                </c:pt>
                <c:pt idx="64">
                  <c:v>-0.38891005874531998</c:v>
                </c:pt>
                <c:pt idx="65">
                  <c:v>2.2109869155316202E-2</c:v>
                </c:pt>
                <c:pt idx="66">
                  <c:v>0.70716991388629302</c:v>
                </c:pt>
                <c:pt idx="67">
                  <c:v>0.67874671391786501</c:v>
                </c:pt>
                <c:pt idx="68">
                  <c:v>0.51018240841467899</c:v>
                </c:pt>
                <c:pt idx="69">
                  <c:v>9.7382592341056798E-2</c:v>
                </c:pt>
                <c:pt idx="70">
                  <c:v>-0.103661268393359</c:v>
                </c:pt>
                <c:pt idx="71">
                  <c:v>0.853081652565719</c:v>
                </c:pt>
                <c:pt idx="72">
                  <c:v>1.39348385292886</c:v>
                </c:pt>
                <c:pt idx="73">
                  <c:v>0.823345263156958</c:v>
                </c:pt>
                <c:pt idx="74">
                  <c:v>0.28118879169905397</c:v>
                </c:pt>
                <c:pt idx="75">
                  <c:v>-1.3353983132259599</c:v>
                </c:pt>
                <c:pt idx="76">
                  <c:v>0.54307643475883005</c:v>
                </c:pt>
                <c:pt idx="77">
                  <c:v>0.85764242854365302</c:v>
                </c:pt>
                <c:pt idx="78">
                  <c:v>5.7507071548332699E-2</c:v>
                </c:pt>
                <c:pt idx="79">
                  <c:v>-0.146044479256074</c:v>
                </c:pt>
                <c:pt idx="80">
                  <c:v>-2.6333574587762101E-2</c:v>
                </c:pt>
                <c:pt idx="81">
                  <c:v>0.39354353927777602</c:v>
                </c:pt>
                <c:pt idx="82">
                  <c:v>-0.23169524438132899</c:v>
                </c:pt>
                <c:pt idx="83">
                  <c:v>0.57527412085932605</c:v>
                </c:pt>
                <c:pt idx="84">
                  <c:v>-0.46866747176826301</c:v>
                </c:pt>
                <c:pt idx="85">
                  <c:v>-0.43016177800781202</c:v>
                </c:pt>
                <c:pt idx="86">
                  <c:v>1.86159272086226</c:v>
                </c:pt>
                <c:pt idx="87">
                  <c:v>-0.134285425937578</c:v>
                </c:pt>
                <c:pt idx="88">
                  <c:v>-0.44173561030193698</c:v>
                </c:pt>
                <c:pt idx="89">
                  <c:v>0.179807463389343</c:v>
                </c:pt>
                <c:pt idx="90">
                  <c:v>1.3573192671619401</c:v>
                </c:pt>
                <c:pt idx="91">
                  <c:v>0.688245708146076</c:v>
                </c:pt>
                <c:pt idx="92">
                  <c:v>-0.78592327620901403</c:v>
                </c:pt>
                <c:pt idx="93">
                  <c:v>-0.33052760397310699</c:v>
                </c:pt>
                <c:pt idx="94">
                  <c:v>0.624365298317901</c:v>
                </c:pt>
                <c:pt idx="95">
                  <c:v>-1.1199446672339901</c:v>
                </c:pt>
                <c:pt idx="96">
                  <c:v>2.2296412714023699</c:v>
                </c:pt>
                <c:pt idx="97">
                  <c:v>0.53098370819452601</c:v>
                </c:pt>
                <c:pt idx="98">
                  <c:v>0.61776804991341205</c:v>
                </c:pt>
                <c:pt idx="99">
                  <c:v>-0.285585743694103</c:v>
                </c:pt>
                <c:pt idx="100">
                  <c:v>0.28360851738582898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C-442C-98DC-BE00CAA5A228}"/>
            </c:ext>
          </c:extLst>
        </c:ser>
        <c:ser>
          <c:idx val="1"/>
          <c:order val="1"/>
          <c:tx>
            <c:strRef>
              <c:f>wage!$H$1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wage!$H$4:$H$104</c:f>
              <c:numCache>
                <c:formatCode>General</c:formatCode>
                <c:ptCount val="101"/>
                <c:pt idx="0">
                  <c:v>0.16907927047729476</c:v>
                </c:pt>
                <c:pt idx="1">
                  <c:v>0.84829263302444113</c:v>
                </c:pt>
                <c:pt idx="2">
                  <c:v>1.0553065577605418</c:v>
                </c:pt>
                <c:pt idx="3">
                  <c:v>0.71856794283154379</c:v>
                </c:pt>
                <c:pt idx="4">
                  <c:v>0.37510458545032477</c:v>
                </c:pt>
                <c:pt idx="5">
                  <c:v>0.42501911613237953</c:v>
                </c:pt>
                <c:pt idx="6">
                  <c:v>0.45269669565093107</c:v>
                </c:pt>
                <c:pt idx="7">
                  <c:v>-0.36645672022300058</c:v>
                </c:pt>
                <c:pt idx="8">
                  <c:v>2.7656340235601998E-2</c:v>
                </c:pt>
                <c:pt idx="9">
                  <c:v>0.14853201290654219</c:v>
                </c:pt>
                <c:pt idx="10">
                  <c:v>0.34329082726967836</c:v>
                </c:pt>
                <c:pt idx="11">
                  <c:v>0.87880569443179257</c:v>
                </c:pt>
                <c:pt idx="12">
                  <c:v>0.12843283733670285</c:v>
                </c:pt>
                <c:pt idx="13">
                  <c:v>-0.11137843038664544</c:v>
                </c:pt>
                <c:pt idx="14">
                  <c:v>-0.246476611587641</c:v>
                </c:pt>
                <c:pt idx="15">
                  <c:v>-0.87589836389469411</c:v>
                </c:pt>
                <c:pt idx="16">
                  <c:v>-0.80499573260218915</c:v>
                </c:pt>
                <c:pt idx="17">
                  <c:v>3.6006156736281714E-2</c:v>
                </c:pt>
                <c:pt idx="18">
                  <c:v>0.62169016016314183</c:v>
                </c:pt>
                <c:pt idx="19">
                  <c:v>0.62514768831230472</c:v>
                </c:pt>
                <c:pt idx="20">
                  <c:v>0.89267647862054278</c:v>
                </c:pt>
                <c:pt idx="21">
                  <c:v>0.55790008019526183</c:v>
                </c:pt>
                <c:pt idx="22">
                  <c:v>1.6439137435736439E-5</c:v>
                </c:pt>
                <c:pt idx="23">
                  <c:v>-0.28424371061162096</c:v>
                </c:pt>
                <c:pt idx="24">
                  <c:v>1.1246182720007007</c:v>
                </c:pt>
                <c:pt idx="25">
                  <c:v>0.27447399434000391</c:v>
                </c:pt>
                <c:pt idx="26">
                  <c:v>0.45576900539341059</c:v>
                </c:pt>
                <c:pt idx="27">
                  <c:v>1.2650919968092864</c:v>
                </c:pt>
                <c:pt idx="28">
                  <c:v>0.11847942775706422</c:v>
                </c:pt>
                <c:pt idx="29">
                  <c:v>0.98719954746855931</c:v>
                </c:pt>
                <c:pt idx="30">
                  <c:v>-0.29405983380209932</c:v>
                </c:pt>
                <c:pt idx="31">
                  <c:v>-0.53090890687225056</c:v>
                </c:pt>
                <c:pt idx="32">
                  <c:v>-0.25527944140936853</c:v>
                </c:pt>
                <c:pt idx="33">
                  <c:v>-0.10996831826782932</c:v>
                </c:pt>
                <c:pt idx="34">
                  <c:v>-0.19880409065765464</c:v>
                </c:pt>
                <c:pt idx="35">
                  <c:v>0.51703233401194326</c:v>
                </c:pt>
                <c:pt idx="36">
                  <c:v>-0.7216132086502236</c:v>
                </c:pt>
                <c:pt idx="37">
                  <c:v>-0.68162421369440507</c:v>
                </c:pt>
                <c:pt idx="38">
                  <c:v>-4.4282219437368729E-2</c:v>
                </c:pt>
                <c:pt idx="39">
                  <c:v>8.1145817383877328E-2</c:v>
                </c:pt>
                <c:pt idx="40">
                  <c:v>2.2809303596150798E-2</c:v>
                </c:pt>
                <c:pt idx="41">
                  <c:v>9.2060857996275697E-2</c:v>
                </c:pt>
                <c:pt idx="42">
                  <c:v>0.28630700704485618</c:v>
                </c:pt>
                <c:pt idx="43">
                  <c:v>0.33071528769975556</c:v>
                </c:pt>
                <c:pt idx="44">
                  <c:v>0.49421710624792092</c:v>
                </c:pt>
                <c:pt idx="45">
                  <c:v>0.14241261775086822</c:v>
                </c:pt>
                <c:pt idx="46">
                  <c:v>-0.14249911713656788</c:v>
                </c:pt>
                <c:pt idx="47">
                  <c:v>3.1690564505115731E-2</c:v>
                </c:pt>
                <c:pt idx="48">
                  <c:v>0.25877100915846291</c:v>
                </c:pt>
                <c:pt idx="49">
                  <c:v>0.64849950610537688</c:v>
                </c:pt>
                <c:pt idx="50">
                  <c:v>1.304885024240066</c:v>
                </c:pt>
                <c:pt idx="51">
                  <c:v>1.6638881564216785</c:v>
                </c:pt>
                <c:pt idx="52">
                  <c:v>1.0266971986556914</c:v>
                </c:pt>
                <c:pt idx="53">
                  <c:v>1.1205062854856191</c:v>
                </c:pt>
                <c:pt idx="54">
                  <c:v>2.444888651481758E-2</c:v>
                </c:pt>
                <c:pt idx="55">
                  <c:v>1.1910661276224903</c:v>
                </c:pt>
                <c:pt idx="56">
                  <c:v>-0.28630036191027686</c:v>
                </c:pt>
                <c:pt idx="57">
                  <c:v>0.40354138823513797</c:v>
                </c:pt>
                <c:pt idx="58">
                  <c:v>1.6048604281416159</c:v>
                </c:pt>
                <c:pt idx="59">
                  <c:v>2.798562890735381</c:v>
                </c:pt>
                <c:pt idx="60">
                  <c:v>-0.27105439415808807</c:v>
                </c:pt>
                <c:pt idx="61">
                  <c:v>1.401026184848039</c:v>
                </c:pt>
                <c:pt idx="62">
                  <c:v>-3.6198393058307909E-4</c:v>
                </c:pt>
                <c:pt idx="63">
                  <c:v>1.4927338847283758</c:v>
                </c:pt>
                <c:pt idx="64">
                  <c:v>-0.47561049518663151</c:v>
                </c:pt>
                <c:pt idx="65">
                  <c:v>-6.3269409313658778E-2</c:v>
                </c:pt>
                <c:pt idx="66">
                  <c:v>0.62399265161699091</c:v>
                </c:pt>
                <c:pt idx="67">
                  <c:v>0.59547808980771644</c:v>
                </c:pt>
                <c:pt idx="68">
                  <c:v>0.42637196124207111</c:v>
                </c:pt>
                <c:pt idx="69">
                  <c:v>1.2245266029594637E-2</c:v>
                </c:pt>
                <c:pt idx="70">
                  <c:v>-0.18944481811485203</c:v>
                </c:pt>
                <c:pt idx="71">
                  <c:v>0.77037340029746093</c:v>
                </c:pt>
                <c:pt idx="72">
                  <c:v>1.3125126373024132</c:v>
                </c:pt>
                <c:pt idx="73">
                  <c:v>0.74054142800994138</c:v>
                </c:pt>
                <c:pt idx="74">
                  <c:v>0.1966422810857188</c:v>
                </c:pt>
                <c:pt idx="75">
                  <c:v>-1.425141085131435</c:v>
                </c:pt>
                <c:pt idx="76">
                  <c:v>0.45937172018504968</c:v>
                </c:pt>
                <c:pt idx="77">
                  <c:v>0.77494883616201915</c:v>
                </c:pt>
                <c:pt idx="78">
                  <c:v>-2.775842826183416E-2</c:v>
                </c:pt>
                <c:pt idx="79">
                  <c:v>-0.23196426304585299</c:v>
                </c:pt>
                <c:pt idx="80">
                  <c:v>-0.11186856677659369</c:v>
                </c:pt>
                <c:pt idx="81">
                  <c:v>0.30935817507223584</c:v>
                </c:pt>
                <c:pt idx="82">
                  <c:v>-0.31789033888842511</c:v>
                </c:pt>
                <c:pt idx="83">
                  <c:v>0.49167290060977398</c:v>
                </c:pt>
                <c:pt idx="84">
                  <c:v>-0.55562427568695316</c:v>
                </c:pt>
                <c:pt idx="85">
                  <c:v>-0.51699481151821125</c:v>
                </c:pt>
                <c:pt idx="86">
                  <c:v>1.7821261664962793</c:v>
                </c:pt>
                <c:pt idx="87">
                  <c:v>-0.22016741212684107</c:v>
                </c:pt>
                <c:pt idx="88">
                  <c:v>-0.52860584604942473</c:v>
                </c:pt>
                <c:pt idx="89">
                  <c:v>9.4935078673439172E-2</c:v>
                </c:pt>
                <c:pt idx="90">
                  <c:v>1.27623180624528</c:v>
                </c:pt>
                <c:pt idx="91">
                  <c:v>0.60500761703713213</c:v>
                </c:pt>
                <c:pt idx="92">
                  <c:v>-0.87389984828699463</c:v>
                </c:pt>
                <c:pt idx="93">
                  <c:v>-0.41704037932956345</c:v>
                </c:pt>
                <c:pt idx="94">
                  <c:v>0.540921873824876</c:v>
                </c:pt>
                <c:pt idx="95">
                  <c:v>-1.2089948977740741</c:v>
                </c:pt>
                <c:pt idx="96">
                  <c:v>2.1513577503730854</c:v>
                </c:pt>
                <c:pt idx="97">
                  <c:v>0.44724012348082487</c:v>
                </c:pt>
                <c:pt idx="98">
                  <c:v>0.53430341961810501</c:v>
                </c:pt>
                <c:pt idx="99">
                  <c:v>-0.37195406061200514</c:v>
                </c:pt>
                <c:pt idx="100">
                  <c:v>0.19906978459460151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C-442C-98DC-BE00CAA5A228}"/>
            </c:ext>
          </c:extLst>
        </c:ser>
        <c:ser>
          <c:idx val="2"/>
          <c:order val="2"/>
          <c:tx>
            <c:strRef>
              <c:f>wage!$E$1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wage!$F$4:$F$104</c:f>
              <c:numCache>
                <c:formatCode>0.0000</c:formatCode>
                <c:ptCount val="101"/>
                <c:pt idx="0">
                  <c:v>7.0000000000014495E-2</c:v>
                </c:pt>
                <c:pt idx="1">
                  <c:v>0.83999999999999631</c:v>
                </c:pt>
                <c:pt idx="2">
                  <c:v>0.92999999999996419</c:v>
                </c:pt>
                <c:pt idx="3">
                  <c:v>0.95000000000000639</c:v>
                </c:pt>
                <c:pt idx="4">
                  <c:v>1.6200000000000436</c:v>
                </c:pt>
                <c:pt idx="5">
                  <c:v>0.64999999999999503</c:v>
                </c:pt>
                <c:pt idx="6">
                  <c:v>0.66999999999994841</c:v>
                </c:pt>
                <c:pt idx="7">
                  <c:v>-0.64999999999999503</c:v>
                </c:pt>
                <c:pt idx="8">
                  <c:v>-0.31999999999996476</c:v>
                </c:pt>
                <c:pt idx="9">
                  <c:v>0.1000000000000334</c:v>
                </c:pt>
                <c:pt idx="10">
                  <c:v>0.36999999999993705</c:v>
                </c:pt>
                <c:pt idx="11">
                  <c:v>1.0400000000000631</c:v>
                </c:pt>
                <c:pt idx="12">
                  <c:v>0.11000000000001009</c:v>
                </c:pt>
                <c:pt idx="13">
                  <c:v>0.12999999999996348</c:v>
                </c:pt>
                <c:pt idx="14">
                  <c:v>-0.21000000000004349</c:v>
                </c:pt>
                <c:pt idx="15">
                  <c:v>-0.59999999999993392</c:v>
                </c:pt>
                <c:pt idx="16">
                  <c:v>-1.1499999999999844</c:v>
                </c:pt>
                <c:pt idx="17">
                  <c:v>0.13999999999994017</c:v>
                </c:pt>
                <c:pt idx="18">
                  <c:v>0.53000000000000824</c:v>
                </c:pt>
                <c:pt idx="19">
                  <c:v>0.45999999999999375</c:v>
                </c:pt>
                <c:pt idx="20">
                  <c:v>1.1499999999999844</c:v>
                </c:pt>
                <c:pt idx="21">
                  <c:v>-0.23999999999997357</c:v>
                </c:pt>
                <c:pt idx="22">
                  <c:v>-0.71000000000003283</c:v>
                </c:pt>
                <c:pt idx="23">
                  <c:v>0.22000000000002018</c:v>
                </c:pt>
                <c:pt idx="24">
                  <c:v>1.4000000000000234</c:v>
                </c:pt>
                <c:pt idx="25">
                  <c:v>0.56000000000002714</c:v>
                </c:pt>
                <c:pt idx="26">
                  <c:v>0.51999999999994273</c:v>
                </c:pt>
                <c:pt idx="27">
                  <c:v>1.9099999999999895</c:v>
                </c:pt>
                <c:pt idx="28">
                  <c:v>0.21000000000004349</c:v>
                </c:pt>
                <c:pt idx="29">
                  <c:v>0.52000000000003155</c:v>
                </c:pt>
                <c:pt idx="30">
                  <c:v>-0.1000000000000334</c:v>
                </c:pt>
                <c:pt idx="31">
                  <c:v>-1.4300000000000423</c:v>
                </c:pt>
                <c:pt idx="32">
                  <c:v>7.9999999999991189E-2</c:v>
                </c:pt>
                <c:pt idx="33">
                  <c:v>-0.30999999999998806</c:v>
                </c:pt>
                <c:pt idx="34">
                  <c:v>0.22999999999999687</c:v>
                </c:pt>
                <c:pt idx="35">
                  <c:v>-0.69999999999996732</c:v>
                </c:pt>
                <c:pt idx="36">
                  <c:v>0.26999999999999247</c:v>
                </c:pt>
                <c:pt idx="37">
                  <c:v>-0.8799999999999919</c:v>
                </c:pt>
                <c:pt idx="38">
                  <c:v>0.14000000000002899</c:v>
                </c:pt>
                <c:pt idx="39">
                  <c:v>-0.25000000000003908</c:v>
                </c:pt>
                <c:pt idx="40">
                  <c:v>-0.11999999999998678</c:v>
                </c:pt>
                <c:pt idx="41">
                  <c:v>0.1000000000000334</c:v>
                </c:pt>
                <c:pt idx="42">
                  <c:v>0.57999999999998053</c:v>
                </c:pt>
                <c:pt idx="43">
                  <c:v>0.69999999999996732</c:v>
                </c:pt>
                <c:pt idx="44">
                  <c:v>0.22000000000002018</c:v>
                </c:pt>
                <c:pt idx="45">
                  <c:v>0.26000000000001577</c:v>
                </c:pt>
                <c:pt idx="46">
                  <c:v>-0.34000000000000696</c:v>
                </c:pt>
                <c:pt idx="47">
                  <c:v>0.38000000000000256</c:v>
                </c:pt>
                <c:pt idx="48">
                  <c:v>0.53999999999998494</c:v>
                </c:pt>
                <c:pt idx="49">
                  <c:v>0.49999999999998934</c:v>
                </c:pt>
                <c:pt idx="50">
                  <c:v>1.2800000000000367</c:v>
                </c:pt>
                <c:pt idx="51">
                  <c:v>1.6299999999999315</c:v>
                </c:pt>
                <c:pt idx="52">
                  <c:v>1.0300000000000864</c:v>
                </c:pt>
                <c:pt idx="53">
                  <c:v>1.0999999999999233</c:v>
                </c:pt>
                <c:pt idx="54">
                  <c:v>-5.9999999999948983E-2</c:v>
                </c:pt>
                <c:pt idx="55">
                  <c:v>1.2399999999999523</c:v>
                </c:pt>
                <c:pt idx="56">
                  <c:v>-0.49000000000001265</c:v>
                </c:pt>
                <c:pt idx="57">
                  <c:v>6.0000000000037801E-2</c:v>
                </c:pt>
                <c:pt idx="58">
                  <c:v>1.330000000000009</c:v>
                </c:pt>
                <c:pt idx="59">
                  <c:v>2.7300000000000324</c:v>
                </c:pt>
                <c:pt idx="60">
                  <c:v>-0.45000000000001705</c:v>
                </c:pt>
                <c:pt idx="61">
                  <c:v>1.0799999999999699</c:v>
                </c:pt>
                <c:pt idx="62">
                  <c:v>-0.14000000000002899</c:v>
                </c:pt>
                <c:pt idx="63">
                  <c:v>1.4600000000000612</c:v>
                </c:pt>
                <c:pt idx="64">
                  <c:v>-0.45000000000001705</c:v>
                </c:pt>
                <c:pt idx="65">
                  <c:v>-0.15999999999998238</c:v>
                </c:pt>
                <c:pt idx="66">
                  <c:v>0.97999999999993648</c:v>
                </c:pt>
                <c:pt idx="67">
                  <c:v>0.17000000000004789</c:v>
                </c:pt>
                <c:pt idx="68">
                  <c:v>0.1000000000000334</c:v>
                </c:pt>
                <c:pt idx="69">
                  <c:v>-5.0000000000061107E-2</c:v>
                </c:pt>
                <c:pt idx="70">
                  <c:v>-0.35999999999996035</c:v>
                </c:pt>
                <c:pt idx="71">
                  <c:v>-0.37000000000002586</c:v>
                </c:pt>
                <c:pt idx="72">
                  <c:v>1.9199999999999662</c:v>
                </c:pt>
                <c:pt idx="73">
                  <c:v>0.73000000000007503</c:v>
                </c:pt>
                <c:pt idx="74">
                  <c:v>0.95999999999998309</c:v>
                </c:pt>
                <c:pt idx="75">
                  <c:v>-0.99999999999997868</c:v>
                </c:pt>
                <c:pt idx="76">
                  <c:v>1.18999999999998</c:v>
                </c:pt>
                <c:pt idx="77">
                  <c:v>1.0200000000000209</c:v>
                </c:pt>
                <c:pt idx="78">
                  <c:v>-0.64000000000001833</c:v>
                </c:pt>
                <c:pt idx="79">
                  <c:v>0.30000000000001137</c:v>
                </c:pt>
                <c:pt idx="80">
                  <c:v>-0.15000000000000568</c:v>
                </c:pt>
                <c:pt idx="81">
                  <c:v>-0.26999999999999247</c:v>
                </c:pt>
                <c:pt idx="82">
                  <c:v>-0.30000000000001137</c:v>
                </c:pt>
                <c:pt idx="83">
                  <c:v>1.5699999999999825</c:v>
                </c:pt>
                <c:pt idx="84">
                  <c:v>-0.83999999999999631</c:v>
                </c:pt>
                <c:pt idx="85">
                  <c:v>-0.86000000000003851</c:v>
                </c:pt>
                <c:pt idx="86">
                  <c:v>2.2000000000000242</c:v>
                </c:pt>
                <c:pt idx="87">
                  <c:v>1.4499999999999957</c:v>
                </c:pt>
                <c:pt idx="88">
                  <c:v>-1.1599999999999611</c:v>
                </c:pt>
                <c:pt idx="89">
                  <c:v>-0.30000000000001137</c:v>
                </c:pt>
                <c:pt idx="90">
                  <c:v>-0.11999999999998678</c:v>
                </c:pt>
                <c:pt idx="91">
                  <c:v>-0.1200000000000756</c:v>
                </c:pt>
                <c:pt idx="92">
                  <c:v>-1.1999999999999567</c:v>
                </c:pt>
                <c:pt idx="93">
                  <c:v>-0.68000000000001393</c:v>
                </c:pt>
                <c:pt idx="94">
                  <c:v>3.4299999999999997</c:v>
                </c:pt>
                <c:pt idx="95">
                  <c:v>-1.839999999999975</c:v>
                </c:pt>
                <c:pt idx="96">
                  <c:v>1.9700000000000273</c:v>
                </c:pt>
                <c:pt idx="97">
                  <c:v>-0.20000000000006679</c:v>
                </c:pt>
                <c:pt idx="98">
                  <c:v>-0.19000000000000128</c:v>
                </c:pt>
                <c:pt idx="99">
                  <c:v>-0.849999999999973</c:v>
                </c:pt>
                <c:pt idx="100">
                  <c:v>1.2800000000000367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C-442C-98DC-BE00CAA5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09664"/>
        <c:axId val="538709992"/>
      </c:lineChart>
      <c:catAx>
        <c:axId val="538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992"/>
        <c:crosses val="autoZero"/>
        <c:auto val="1"/>
        <c:lblAlgn val="ctr"/>
        <c:lblOffset val="100"/>
        <c:noMultiLvlLbl val="0"/>
      </c:catAx>
      <c:valAx>
        <c:axId val="53870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spread!$C$1:$C$2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spread!$C$3:$C$104</c:f>
              <c:numCache>
                <c:formatCode>0.0000</c:formatCode>
                <c:ptCount val="10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0-4775-AD18-519E083160A4}"/>
            </c:ext>
          </c:extLst>
        </c:ser>
        <c:ser>
          <c:idx val="1"/>
          <c:order val="1"/>
          <c:tx>
            <c:strRef>
              <c:f>spread!$D$1:$D$2</c:f>
              <c:strCache>
                <c:ptCount val="2"/>
                <c:pt idx="0">
                  <c:v>our data</c:v>
                </c:pt>
                <c:pt idx="1">
                  <c:v>cp_q_obs_20200331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spread!$D$3:$D$104</c:f>
              <c:numCache>
                <c:formatCode>General</c:formatCode>
                <c:ptCount val="102"/>
                <c:pt idx="0">
                  <c:v>0.45249999999999968</c:v>
                </c:pt>
                <c:pt idx="1">
                  <c:v>0.55166666666666719</c:v>
                </c:pt>
                <c:pt idx="2">
                  <c:v>0.53333333333333321</c:v>
                </c:pt>
                <c:pt idx="3">
                  <c:v>0.5541666666666667</c:v>
                </c:pt>
                <c:pt idx="4">
                  <c:v>0.61497131147540895</c:v>
                </c:pt>
                <c:pt idx="5">
                  <c:v>0.66816406249999905</c:v>
                </c:pt>
                <c:pt idx="6">
                  <c:v>0.71925781249999998</c:v>
                </c:pt>
                <c:pt idx="7">
                  <c:v>0.70785912298387199</c:v>
                </c:pt>
                <c:pt idx="8">
                  <c:v>0.61663141195134796</c:v>
                </c:pt>
                <c:pt idx="9">
                  <c:v>0.504246031746031</c:v>
                </c:pt>
                <c:pt idx="10">
                  <c:v>0.50773437499999996</c:v>
                </c:pt>
                <c:pt idx="11">
                  <c:v>0.56332787298387099</c:v>
                </c:pt>
                <c:pt idx="12">
                  <c:v>0.58356758832565003</c:v>
                </c:pt>
                <c:pt idx="13">
                  <c:v>0.51750000000000096</c:v>
                </c:pt>
                <c:pt idx="14">
                  <c:v>0.49378906249999899</c:v>
                </c:pt>
                <c:pt idx="15">
                  <c:v>0.388237704918032</c:v>
                </c:pt>
                <c:pt idx="16">
                  <c:v>0.35838048651507098</c:v>
                </c:pt>
                <c:pt idx="17">
                  <c:v>0.40109374999999903</c:v>
                </c:pt>
                <c:pt idx="18">
                  <c:v>0.44480158730158798</c:v>
                </c:pt>
                <c:pt idx="19">
                  <c:v>0.47659882232462802</c:v>
                </c:pt>
                <c:pt idx="20">
                  <c:v>0.41792114695340499</c:v>
                </c:pt>
                <c:pt idx="21">
                  <c:v>0.40968253968253998</c:v>
                </c:pt>
                <c:pt idx="22">
                  <c:v>0.42654761904761701</c:v>
                </c:pt>
                <c:pt idx="23">
                  <c:v>0.54991431451612804</c:v>
                </c:pt>
                <c:pt idx="24">
                  <c:v>0.54760997267759604</c:v>
                </c:pt>
                <c:pt idx="25">
                  <c:v>0.44898437499999999</c:v>
                </c:pt>
                <c:pt idx="26">
                  <c:v>0.43503906250000002</c:v>
                </c:pt>
                <c:pt idx="27">
                  <c:v>0.51429687499999899</c:v>
                </c:pt>
                <c:pt idx="28">
                  <c:v>0.47326612903225701</c:v>
                </c:pt>
                <c:pt idx="29">
                  <c:v>0.43789682539682501</c:v>
                </c:pt>
                <c:pt idx="30">
                  <c:v>0.521367187499999</c:v>
                </c:pt>
                <c:pt idx="31">
                  <c:v>0.53175529233871</c:v>
                </c:pt>
                <c:pt idx="32">
                  <c:v>0.53287017451084095</c:v>
                </c:pt>
                <c:pt idx="33">
                  <c:v>0.53773809523809402</c:v>
                </c:pt>
                <c:pt idx="34">
                  <c:v>0.50191406249999904</c:v>
                </c:pt>
                <c:pt idx="35">
                  <c:v>0.48467993951612898</c:v>
                </c:pt>
                <c:pt idx="36">
                  <c:v>0.442181259600614</c:v>
                </c:pt>
                <c:pt idx="37">
                  <c:v>0.37794354838709698</c:v>
                </c:pt>
                <c:pt idx="38">
                  <c:v>0.37746093749999898</c:v>
                </c:pt>
                <c:pt idx="39">
                  <c:v>0.34264116575591902</c:v>
                </c:pt>
                <c:pt idx="40">
                  <c:v>0.35027265745007602</c:v>
                </c:pt>
                <c:pt idx="41">
                  <c:v>0.40416666666666601</c:v>
                </c:pt>
                <c:pt idx="42">
                  <c:v>0.43317460317460299</c:v>
                </c:pt>
                <c:pt idx="43">
                  <c:v>0.43695020481310798</c:v>
                </c:pt>
                <c:pt idx="44">
                  <c:v>0.44912506400409602</c:v>
                </c:pt>
                <c:pt idx="45">
                  <c:v>0.39515624999999899</c:v>
                </c:pt>
                <c:pt idx="46">
                  <c:v>0.37839843749999902</c:v>
                </c:pt>
                <c:pt idx="47">
                  <c:v>0.39221774193548398</c:v>
                </c:pt>
                <c:pt idx="48">
                  <c:v>0.37726639344262197</c:v>
                </c:pt>
                <c:pt idx="49">
                  <c:v>0.37234374999999997</c:v>
                </c:pt>
                <c:pt idx="50">
                  <c:v>0.37914062499999901</c:v>
                </c:pt>
                <c:pt idx="51">
                  <c:v>0.383467741935483</c:v>
                </c:pt>
                <c:pt idx="52">
                  <c:v>0.417090163934425</c:v>
                </c:pt>
                <c:pt idx="53">
                  <c:v>0.41460317460317497</c:v>
                </c:pt>
                <c:pt idx="54">
                  <c:v>0.47996093749999902</c:v>
                </c:pt>
                <c:pt idx="55">
                  <c:v>0.64592741935483899</c:v>
                </c:pt>
                <c:pt idx="56">
                  <c:v>0.60282786885245898</c:v>
                </c:pt>
                <c:pt idx="57">
                  <c:v>0.54949218749999895</c:v>
                </c:pt>
                <c:pt idx="58">
                  <c:v>0.55484374999999997</c:v>
                </c:pt>
                <c:pt idx="59">
                  <c:v>0.52256016385048598</c:v>
                </c:pt>
                <c:pt idx="60">
                  <c:v>0.46559523809523701</c:v>
                </c:pt>
                <c:pt idx="61">
                  <c:v>0.60480158730158695</c:v>
                </c:pt>
                <c:pt idx="62">
                  <c:v>0.605793650793651</c:v>
                </c:pt>
                <c:pt idx="63">
                  <c:v>0.66173387096774205</c:v>
                </c:pt>
                <c:pt idx="64">
                  <c:v>0.70939516129032198</c:v>
                </c:pt>
                <c:pt idx="65">
                  <c:v>0.69055555555555503</c:v>
                </c:pt>
                <c:pt idx="66">
                  <c:v>0.73614754098360602</c:v>
                </c:pt>
                <c:pt idx="67">
                  <c:v>0.78951679005817099</c:v>
                </c:pt>
                <c:pt idx="68">
                  <c:v>0.71895833333333403</c:v>
                </c:pt>
                <c:pt idx="69">
                  <c:v>0.72992187500000005</c:v>
                </c:pt>
                <c:pt idx="70">
                  <c:v>0.83999999999999897</c:v>
                </c:pt>
                <c:pt idx="71">
                  <c:v>0.89915322580645096</c:v>
                </c:pt>
                <c:pt idx="72">
                  <c:v>0.79995901639344202</c:v>
                </c:pt>
                <c:pt idx="73">
                  <c:v>0.71329365079365104</c:v>
                </c:pt>
                <c:pt idx="74">
                  <c:v>0.64386718749999905</c:v>
                </c:pt>
                <c:pt idx="75">
                  <c:v>0.59435483870967798</c:v>
                </c:pt>
                <c:pt idx="76">
                  <c:v>0.56407258064516097</c:v>
                </c:pt>
                <c:pt idx="77">
                  <c:v>0.51620967741935397</c:v>
                </c:pt>
                <c:pt idx="78">
                  <c:v>0.53753906250000005</c:v>
                </c:pt>
                <c:pt idx="79">
                  <c:v>0.50258064516128997</c:v>
                </c:pt>
                <c:pt idx="80">
                  <c:v>0.41668032786885301</c:v>
                </c:pt>
                <c:pt idx="81">
                  <c:v>0.452695312499999</c:v>
                </c:pt>
                <c:pt idx="82">
                  <c:v>0.44148437499999899</c:v>
                </c:pt>
                <c:pt idx="83">
                  <c:v>0.46196721311475297</c:v>
                </c:pt>
                <c:pt idx="84">
                  <c:v>0.43366935483871</c:v>
                </c:pt>
                <c:pt idx="85">
                  <c:v>0.41626984126984001</c:v>
                </c:pt>
                <c:pt idx="86">
                  <c:v>0.42492063492063398</c:v>
                </c:pt>
                <c:pt idx="87">
                  <c:v>0.41314516129032203</c:v>
                </c:pt>
                <c:pt idx="88">
                  <c:v>0.40415322580645102</c:v>
                </c:pt>
                <c:pt idx="89">
                  <c:v>0.41105468750000002</c:v>
                </c:pt>
                <c:pt idx="90">
                  <c:v>0.47392857142857198</c:v>
                </c:pt>
                <c:pt idx="91">
                  <c:v>0.55979838709677399</c:v>
                </c:pt>
                <c:pt idx="92">
                  <c:v>0.77090163934426204</c:v>
                </c:pt>
                <c:pt idx="93">
                  <c:v>0.77703124999999995</c:v>
                </c:pt>
                <c:pt idx="94">
                  <c:v>0.8359375</c:v>
                </c:pt>
                <c:pt idx="95">
                  <c:v>1.3952419354838701</c:v>
                </c:pt>
                <c:pt idx="96">
                  <c:v>1.3721311475409801</c:v>
                </c:pt>
                <c:pt idx="97">
                  <c:v>1.16305555555555</c:v>
                </c:pt>
                <c:pt idx="98">
                  <c:v>0.78695312499999903</c:v>
                </c:pt>
                <c:pt idx="99">
                  <c:v>0.71580645161290302</c:v>
                </c:pt>
                <c:pt idx="100">
                  <c:v>0.64233606557376999</c:v>
                </c:pt>
                <c:pt idx="101">
                  <c:v>0.67253906249999895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0-4775-AD18-519E083160A4}"/>
            </c:ext>
          </c:extLst>
        </c:ser>
        <c:ser>
          <c:idx val="2"/>
          <c:order val="2"/>
          <c:tx>
            <c:strRef>
              <c:f>spread!$E$1:$E$2</c:f>
              <c:strCache>
                <c:ptCount val="2"/>
                <c:pt idx="0">
                  <c:v>fitted</c:v>
                </c:pt>
                <c:pt idx="1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spread!$E$3:$E$104</c:f>
              <c:numCache>
                <c:formatCode>General</c:formatCode>
                <c:ptCount val="102"/>
                <c:pt idx="0">
                  <c:v>1.3826278610142453</c:v>
                </c:pt>
                <c:pt idx="1">
                  <c:v>1.9283598786373612</c:v>
                </c:pt>
                <c:pt idx="2">
                  <c:v>1.8274682451272029</c:v>
                </c:pt>
                <c:pt idx="3">
                  <c:v>1.9421178286614704</c:v>
                </c:pt>
                <c:pt idx="4">
                  <c:v>2.2767367344664944</c:v>
                </c:pt>
                <c:pt idx="5">
                  <c:v>2.5694660185630323</c:v>
                </c:pt>
                <c:pt idx="6">
                  <c:v>2.8506441221808272</c:v>
                </c:pt>
                <c:pt idx="7">
                  <c:v>2.7879150818995244</c:v>
                </c:pt>
                <c:pt idx="8">
                  <c:v>2.2858725662196839</c:v>
                </c:pt>
                <c:pt idx="9">
                  <c:v>1.667395588497451</c:v>
                </c:pt>
                <c:pt idx="10">
                  <c:v>1.6865925693594723</c:v>
                </c:pt>
                <c:pt idx="11">
                  <c:v>1.992533596130541</c:v>
                </c:pt>
                <c:pt idx="12">
                  <c:v>2.1039163930003211</c:v>
                </c:pt>
                <c:pt idx="13">
                  <c:v>1.7403345616411656</c:v>
                </c:pt>
                <c:pt idx="14">
                  <c:v>1.609849004381217</c:v>
                </c:pt>
                <c:pt idx="15">
                  <c:v>1.0289808833452645</c:v>
                </c:pt>
                <c:pt idx="16">
                  <c:v>0.86467123588649009</c:v>
                </c:pt>
                <c:pt idx="17">
                  <c:v>1.0997300136434378</c:v>
                </c:pt>
                <c:pt idx="18">
                  <c:v>1.3402621101463505</c:v>
                </c:pt>
                <c:pt idx="19">
                  <c:v>1.5152480182871224</c:v>
                </c:pt>
                <c:pt idx="20">
                  <c:v>1.1923342081717798</c:v>
                </c:pt>
                <c:pt idx="21">
                  <c:v>1.1469956693314411</c:v>
                </c:pt>
                <c:pt idx="22">
                  <c:v>1.2398072369544064</c:v>
                </c:pt>
                <c:pt idx="23">
                  <c:v>1.9187163693126561</c:v>
                </c:pt>
                <c:pt idx="24">
                  <c:v>1.9060351613714583</c:v>
                </c:pt>
                <c:pt idx="25">
                  <c:v>1.3632807437928396</c:v>
                </c:pt>
                <c:pt idx="26">
                  <c:v>1.2865371788145896</c:v>
                </c:pt>
                <c:pt idx="27">
                  <c:v>1.7227071881727614</c:v>
                </c:pt>
                <c:pt idx="28">
                  <c:v>1.4969076071822689</c:v>
                </c:pt>
                <c:pt idx="29">
                  <c:v>1.3022639624607015</c:v>
                </c:pt>
                <c:pt idx="30">
                  <c:v>1.7616163905847031</c:v>
                </c:pt>
                <c:pt idx="31">
                  <c:v>1.8187840014711922</c:v>
                </c:pt>
                <c:pt idx="32">
                  <c:v>1.8249193987539727</c:v>
                </c:pt>
                <c:pt idx="33">
                  <c:v>1.8517084427887271</c:v>
                </c:pt>
                <c:pt idx="34">
                  <c:v>1.6545623419595816</c:v>
                </c:pt>
                <c:pt idx="35">
                  <c:v>1.5597198608709875</c:v>
                </c:pt>
                <c:pt idx="36">
                  <c:v>1.3258419751236319</c:v>
                </c:pt>
                <c:pt idx="37">
                  <c:v>0.97233028690806811</c:v>
                </c:pt>
                <c:pt idx="38">
                  <c:v>0.96967439232175345</c:v>
                </c:pt>
                <c:pt idx="39">
                  <c:v>0.77805492051933722</c:v>
                </c:pt>
                <c:pt idx="40">
                  <c:v>0.82005239305439237</c:v>
                </c:pt>
                <c:pt idx="41">
                  <c:v>1.1166408272147439</c:v>
                </c:pt>
                <c:pt idx="42">
                  <c:v>1.2762767235262691</c:v>
                </c:pt>
                <c:pt idx="43">
                  <c:v>1.2970545389876718</c:v>
                </c:pt>
                <c:pt idx="44">
                  <c:v>1.3640549807077578</c:v>
                </c:pt>
                <c:pt idx="45">
                  <c:v>1.0670548823361716</c:v>
                </c:pt>
                <c:pt idx="46">
                  <c:v>0.97483362358079595</c:v>
                </c:pt>
                <c:pt idx="47">
                  <c:v>1.0508837434973526</c:v>
                </c:pt>
                <c:pt idx="48">
                  <c:v>0.968603781354201</c:v>
                </c:pt>
                <c:pt idx="49">
                  <c:v>0.94151358836615473</c:v>
                </c:pt>
                <c:pt idx="50">
                  <c:v>0.97891801499420406</c:v>
                </c:pt>
                <c:pt idx="51">
                  <c:v>1.0027309184129549</c:v>
                </c:pt>
                <c:pt idx="52">
                  <c:v>1.1877611590333748</c:v>
                </c:pt>
                <c:pt idx="53">
                  <c:v>1.1740748090614399</c:v>
                </c:pt>
                <c:pt idx="54">
                  <c:v>1.5337503433103474</c:v>
                </c:pt>
                <c:pt idx="55">
                  <c:v>2.4470937685249821</c:v>
                </c:pt>
                <c:pt idx="56">
                  <c:v>2.2099091837756077</c:v>
                </c:pt>
                <c:pt idx="57">
                  <c:v>1.9163933283559633</c:v>
                </c:pt>
                <c:pt idx="58">
                  <c:v>1.9458439401263339</c:v>
                </c:pt>
                <c:pt idx="59">
                  <c:v>1.7681815541886821</c:v>
                </c:pt>
                <c:pt idx="60">
                  <c:v>1.454693313521495</c:v>
                </c:pt>
                <c:pt idx="61">
                  <c:v>2.2207709116895158</c:v>
                </c:pt>
                <c:pt idx="62">
                  <c:v>2.2262304156673407</c:v>
                </c:pt>
                <c:pt idx="63">
                  <c:v>2.5340795170645283</c:v>
                </c:pt>
                <c:pt idx="64">
                  <c:v>2.7963681772016287</c:v>
                </c:pt>
                <c:pt idx="65">
                  <c:v>2.6926904355324695</c:v>
                </c:pt>
                <c:pt idx="66">
                  <c:v>2.9435913383401369</c:v>
                </c:pt>
                <c:pt idx="67">
                  <c:v>3.2372919229770378</c:v>
                </c:pt>
                <c:pt idx="68">
                  <c:v>2.8489960344175262</c:v>
                </c:pt>
                <c:pt idx="69">
                  <c:v>2.9093303777524309</c:v>
                </c:pt>
                <c:pt idx="70">
                  <c:v>3.5151101147516082</c:v>
                </c:pt>
                <c:pt idx="71">
                  <c:v>3.8406409645156812</c:v>
                </c:pt>
                <c:pt idx="72">
                  <c:v>3.2947573742014882</c:v>
                </c:pt>
                <c:pt idx="73">
                  <c:v>2.8178222667041588</c:v>
                </c:pt>
                <c:pt idx="74">
                  <c:v>2.4357559417661934</c:v>
                </c:pt>
                <c:pt idx="75">
                  <c:v>2.1632805736727372</c:v>
                </c:pt>
                <c:pt idx="76">
                  <c:v>1.9966318564451815</c:v>
                </c:pt>
                <c:pt idx="77">
                  <c:v>1.7332336842093559</c:v>
                </c:pt>
                <c:pt idx="78">
                  <c:v>1.8506131298031836</c:v>
                </c:pt>
                <c:pt idx="79">
                  <c:v>1.6582306663359738</c:v>
                </c:pt>
                <c:pt idx="80">
                  <c:v>1.1855057573900873</c:v>
                </c:pt>
                <c:pt idx="81">
                  <c:v>1.3837027008598757</c:v>
                </c:pt>
                <c:pt idx="82">
                  <c:v>1.3220068937204978</c:v>
                </c:pt>
                <c:pt idx="83">
                  <c:v>1.434727638974403</c:v>
                </c:pt>
                <c:pt idx="84">
                  <c:v>1.278999430993921</c:v>
                </c:pt>
                <c:pt idx="85">
                  <c:v>1.1832467757441723</c:v>
                </c:pt>
                <c:pt idx="86">
                  <c:v>1.2308536504307839</c:v>
                </c:pt>
                <c:pt idx="87">
                  <c:v>1.1660510993443511</c:v>
                </c:pt>
                <c:pt idx="88">
                  <c:v>1.1165668597414966</c:v>
                </c:pt>
                <c:pt idx="89">
                  <c:v>1.1545468457707646</c:v>
                </c:pt>
                <c:pt idx="90">
                  <c:v>1.5005531469352105</c:v>
                </c:pt>
                <c:pt idx="91">
                  <c:v>1.9731101999523453</c:v>
                </c:pt>
                <c:pt idx="92">
                  <c:v>3.1348493976917284</c:v>
                </c:pt>
                <c:pt idx="93">
                  <c:v>3.1685817485192915</c:v>
                </c:pt>
                <c:pt idx="94">
                  <c:v>3.4927534459624319</c:v>
                </c:pt>
                <c:pt idx="95">
                  <c:v>6.5707064346229451</c:v>
                </c:pt>
                <c:pt idx="96">
                  <c:v>6.4435236084084924</c:v>
                </c:pt>
                <c:pt idx="97">
                  <c:v>5.2929429900896174</c:v>
                </c:pt>
                <c:pt idx="98">
                  <c:v>3.2231836126774809</c:v>
                </c:pt>
                <c:pt idx="99">
                  <c:v>2.8316506619408859</c:v>
                </c:pt>
                <c:pt idx="100">
                  <c:v>2.4273299021894408</c:v>
                </c:pt>
                <c:pt idx="101">
                  <c:v>2.5935424311052282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0-4775-AD18-519E0831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381816"/>
        <c:axId val="543380176"/>
      </c:lineChart>
      <c:catAx>
        <c:axId val="54338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0176"/>
        <c:crosses val="autoZero"/>
        <c:auto val="1"/>
        <c:lblAlgn val="ctr"/>
        <c:lblOffset val="100"/>
        <c:noMultiLvlLbl val="0"/>
      </c:catAx>
      <c:valAx>
        <c:axId val="5433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'!vacancies'!$C$1:$C$2</c:f>
              <c:strCache>
                <c:ptCount val="2"/>
                <c:pt idx="0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'!vacancies'!$C$3:$C$143</c:f>
              <c:numCache>
                <c:formatCode>0.00</c:formatCode>
                <c:ptCount val="77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  <c:pt idx="50">
                  <c:v>8.3075415469503273</c:v>
                </c:pt>
                <c:pt idx="51">
                  <c:v>8.3159741975178196</c:v>
                </c:pt>
                <c:pt idx="52">
                  <c:v>8.3637311633028357</c:v>
                </c:pt>
                <c:pt idx="53">
                  <c:v>8.4788680770945692</c:v>
                </c:pt>
                <c:pt idx="54">
                  <c:v>8.5289900012957478</c:v>
                </c:pt>
                <c:pt idx="55">
                  <c:v>8.5014702309510017</c:v>
                </c:pt>
                <c:pt idx="56">
                  <c:v>8.5827312128868929</c:v>
                </c:pt>
                <c:pt idx="57">
                  <c:v>8.6169781927408788</c:v>
                </c:pt>
                <c:pt idx="58">
                  <c:v>8.6481044879180686</c:v>
                </c:pt>
                <c:pt idx="59">
                  <c:v>8.6471097249699511</c:v>
                </c:pt>
                <c:pt idx="60">
                  <c:v>8.6932730872867161</c:v>
                </c:pt>
                <c:pt idx="61">
                  <c:v>8.6683680192133554</c:v>
                </c:pt>
                <c:pt idx="62">
                  <c:v>8.6785180749914961</c:v>
                </c:pt>
                <c:pt idx="63">
                  <c:v>8.6614666805726621</c:v>
                </c:pt>
                <c:pt idx="64">
                  <c:v>8.6595604327031594</c:v>
                </c:pt>
                <c:pt idx="65">
                  <c:v>8.7184455358696304</c:v>
                </c:pt>
                <c:pt idx="66">
                  <c:v>8.7497852975500585</c:v>
                </c:pt>
                <c:pt idx="67">
                  <c:v>8.744169388750624</c:v>
                </c:pt>
                <c:pt idx="68">
                  <c:v>8.8091162581252735</c:v>
                </c:pt>
                <c:pt idx="69">
                  <c:v>8.867521370518288</c:v>
                </c:pt>
                <c:pt idx="70">
                  <c:v>8.8936642266820769</c:v>
                </c:pt>
                <c:pt idx="71">
                  <c:v>8.902410239704551</c:v>
                </c:pt>
                <c:pt idx="72">
                  <c:v>8.89708974785583</c:v>
                </c:pt>
                <c:pt idx="73">
                  <c:v>8.889629929732827</c:v>
                </c:pt>
                <c:pt idx="74">
                  <c:v>8.8747743912476853</c:v>
                </c:pt>
                <c:pt idx="75">
                  <c:v>8.8370519955632396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A-4170-AE7B-522432744226}"/>
            </c:ext>
          </c:extLst>
        </c:ser>
        <c:ser>
          <c:idx val="1"/>
          <c:order val="1"/>
          <c:tx>
            <c:strRef>
              <c:f>'!vacancies'!$D$1:$D$2</c:f>
              <c:strCache>
                <c:ptCount val="2"/>
                <c:pt idx="0">
                  <c:v>paper</c:v>
                </c:pt>
                <c:pt idx="1">
                  <c:v>Vacancies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'!vacancies'!$D$3:$D$143</c:f>
              <c:numCache>
                <c:formatCode>0.0000</c:formatCode>
                <c:ptCount val="77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A-4170-AE7B-522432744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43944"/>
        <c:axId val="441344600"/>
      </c:lineChart>
      <c:catAx>
        <c:axId val="44134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4600"/>
        <c:crosses val="autoZero"/>
        <c:auto val="1"/>
        <c:lblAlgn val="ctr"/>
        <c:lblOffset val="100"/>
        <c:noMultiLvlLbl val="0"/>
      </c:catAx>
      <c:valAx>
        <c:axId val="4413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108857</xdr:colOff>
      <xdr:row>23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E086F26-784C-48F2-8085-9FA961B8F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4F508B-F106-4215-AC7D-6A62FE854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26</xdr:col>
      <xdr:colOff>304800</xdr:colOff>
      <xdr:row>14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9EAFA1-A57A-4563-ABF9-DCC59EFB0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26</xdr:col>
      <xdr:colOff>304800</xdr:colOff>
      <xdr:row>16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70FB765-2D5E-4B88-85E1-4D10BBFCB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19</xdr:col>
      <xdr:colOff>304800</xdr:colOff>
      <xdr:row>21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A6B8D71-2354-4CFD-8D31-7F24DCF21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A17D65-2259-4414-A4D1-EF1050141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81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5D79C24-F287-46AC-837C-B5DA1FD8C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eaweb.org/articles?id=10.1257/aer.102.4.1692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4"/>
  <sheetViews>
    <sheetView zoomScale="70" zoomScaleNormal="70" workbookViewId="0">
      <selection activeCell="F24" sqref="F24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5" customWidth="1"/>
    <col min="8" max="8" width="53.21875" style="6" customWidth="1"/>
  </cols>
  <sheetData>
    <row r="1" spans="1:8" s="9" customFormat="1" x14ac:dyDescent="0.3">
      <c r="A1" s="16" t="s">
        <v>70</v>
      </c>
      <c r="B1" s="16" t="s">
        <v>27</v>
      </c>
      <c r="C1" s="16" t="s">
        <v>25</v>
      </c>
      <c r="D1" s="16" t="s">
        <v>26</v>
      </c>
      <c r="E1" s="16" t="s">
        <v>72</v>
      </c>
      <c r="F1" s="16" t="s">
        <v>28</v>
      </c>
      <c r="G1" s="34" t="s">
        <v>90</v>
      </c>
      <c r="H1" s="17" t="s">
        <v>67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83</v>
      </c>
      <c r="G2" s="35" t="s">
        <v>95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82</v>
      </c>
      <c r="G3" s="35" t="s">
        <v>95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2"/>
      <c r="F4" s="14" t="s">
        <v>82</v>
      </c>
      <c r="G4" s="35" t="s">
        <v>543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3"/>
      <c r="F5" s="14" t="s">
        <v>83</v>
      </c>
      <c r="G5" s="35" t="s">
        <v>95</v>
      </c>
      <c r="H5" s="6"/>
    </row>
    <row r="6" spans="1:8" s="10" customFormat="1" ht="27.6" x14ac:dyDescent="0.3">
      <c r="A6" s="18" t="s">
        <v>4</v>
      </c>
      <c r="B6" s="25" t="s">
        <v>52</v>
      </c>
      <c r="C6" s="14" t="s">
        <v>29</v>
      </c>
      <c r="D6" s="15" t="s">
        <v>32</v>
      </c>
      <c r="E6" s="33"/>
      <c r="F6" s="14" t="s">
        <v>83</v>
      </c>
      <c r="G6" s="35" t="s">
        <v>95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82</v>
      </c>
      <c r="G7" s="35" t="s">
        <v>95</v>
      </c>
      <c r="H7" s="6"/>
    </row>
    <row r="8" spans="1:8" s="10" customFormat="1" ht="41.4" x14ac:dyDescent="0.3">
      <c r="A8" s="60" t="s">
        <v>6</v>
      </c>
      <c r="B8" s="13" t="s">
        <v>54</v>
      </c>
      <c r="C8" s="14" t="s">
        <v>29</v>
      </c>
      <c r="D8" s="13" t="s">
        <v>34</v>
      </c>
      <c r="E8" s="14" t="s">
        <v>78</v>
      </c>
      <c r="F8" s="59" t="s">
        <v>82</v>
      </c>
      <c r="G8" s="35" t="s">
        <v>95</v>
      </c>
      <c r="H8" s="6"/>
    </row>
    <row r="9" spans="1:8" s="10" customFormat="1" ht="13.8" x14ac:dyDescent="0.3">
      <c r="A9" s="60"/>
      <c r="B9" s="13" t="s">
        <v>56</v>
      </c>
      <c r="C9" s="14" t="s">
        <v>29</v>
      </c>
      <c r="D9" s="13" t="s">
        <v>36</v>
      </c>
      <c r="E9" s="18" t="s">
        <v>77</v>
      </c>
      <c r="F9" s="59"/>
      <c r="G9" s="35" t="s">
        <v>95</v>
      </c>
      <c r="H9" s="6"/>
    </row>
    <row r="10" spans="1:8" s="10" customFormat="1" ht="41.4" x14ac:dyDescent="0.3">
      <c r="A10" s="60"/>
      <c r="B10" s="13" t="s">
        <v>55</v>
      </c>
      <c r="C10" s="14" t="s">
        <v>29</v>
      </c>
      <c r="D10" s="13" t="s">
        <v>35</v>
      </c>
      <c r="E10" s="14"/>
      <c r="F10" s="59"/>
      <c r="G10" s="35" t="s">
        <v>95</v>
      </c>
      <c r="H10" s="6"/>
    </row>
    <row r="11" spans="1:8" s="10" customFormat="1" ht="41.4" x14ac:dyDescent="0.3">
      <c r="A11" s="60"/>
      <c r="B11" s="13" t="s">
        <v>57</v>
      </c>
      <c r="C11" s="14" t="s">
        <v>29</v>
      </c>
      <c r="D11" s="13" t="s">
        <v>37</v>
      </c>
      <c r="E11" s="14"/>
      <c r="F11" s="59"/>
      <c r="G11" s="35" t="s">
        <v>95</v>
      </c>
      <c r="H11" s="6"/>
    </row>
    <row r="12" spans="1:8" s="11" customFormat="1" ht="41.4" x14ac:dyDescent="0.3">
      <c r="A12" s="60" t="s">
        <v>7</v>
      </c>
      <c r="B12" s="13" t="s">
        <v>58</v>
      </c>
      <c r="C12" s="14" t="s">
        <v>29</v>
      </c>
      <c r="D12" s="13" t="s">
        <v>38</v>
      </c>
      <c r="E12" s="14" t="s">
        <v>79</v>
      </c>
      <c r="F12" s="59" t="s">
        <v>82</v>
      </c>
      <c r="G12" s="35" t="s">
        <v>95</v>
      </c>
      <c r="H12" s="20"/>
    </row>
    <row r="13" spans="1:8" s="10" customFormat="1" ht="13.8" x14ac:dyDescent="0.3">
      <c r="A13" s="60"/>
      <c r="B13" s="13" t="s">
        <v>59</v>
      </c>
      <c r="C13" s="14" t="s">
        <v>29</v>
      </c>
      <c r="D13" s="13" t="s">
        <v>40</v>
      </c>
      <c r="E13" s="18" t="s">
        <v>77</v>
      </c>
      <c r="F13" s="59"/>
      <c r="G13" s="35" t="s">
        <v>95</v>
      </c>
      <c r="H13" s="6"/>
    </row>
    <row r="14" spans="1:8" s="10" customFormat="1" ht="41.4" x14ac:dyDescent="0.3">
      <c r="A14" s="60"/>
      <c r="B14" s="13" t="s">
        <v>60</v>
      </c>
      <c r="C14" s="14" t="s">
        <v>29</v>
      </c>
      <c r="D14" s="13" t="s">
        <v>39</v>
      </c>
      <c r="E14" s="14"/>
      <c r="F14" s="59"/>
      <c r="G14" s="35" t="s">
        <v>95</v>
      </c>
      <c r="H14" s="6"/>
    </row>
    <row r="15" spans="1:8" s="10" customFormat="1" ht="41.4" x14ac:dyDescent="0.3">
      <c r="A15" s="60"/>
      <c r="B15" s="13" t="s">
        <v>61</v>
      </c>
      <c r="C15" s="14" t="s">
        <v>29</v>
      </c>
      <c r="D15" s="13" t="s">
        <v>41</v>
      </c>
      <c r="E15" s="14"/>
      <c r="F15" s="59"/>
      <c r="G15" s="35" t="s">
        <v>95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3"/>
      <c r="F16" s="14" t="s">
        <v>83</v>
      </c>
      <c r="G16" s="35" t="s">
        <v>95</v>
      </c>
      <c r="H16" s="6"/>
    </row>
    <row r="17" spans="1:8" s="10" customFormat="1" ht="27.6" x14ac:dyDescent="0.3">
      <c r="A17" s="18" t="s">
        <v>9</v>
      </c>
      <c r="B17" s="57"/>
      <c r="C17" s="19" t="s">
        <v>84</v>
      </c>
      <c r="D17" s="14"/>
      <c r="E17" s="33"/>
      <c r="F17" s="14" t="s">
        <v>83</v>
      </c>
      <c r="G17" s="35" t="s">
        <v>544</v>
      </c>
      <c r="H17" s="20" t="s">
        <v>63</v>
      </c>
    </row>
    <row r="18" spans="1:8" s="10" customFormat="1" ht="27.6" x14ac:dyDescent="0.3">
      <c r="A18" s="18" t="s">
        <v>10</v>
      </c>
      <c r="B18" s="14" t="s">
        <v>75</v>
      </c>
      <c r="C18" s="14" t="s">
        <v>29</v>
      </c>
      <c r="D18" s="14" t="s">
        <v>43</v>
      </c>
      <c r="E18" s="14" t="s">
        <v>20</v>
      </c>
      <c r="F18" s="14" t="s">
        <v>83</v>
      </c>
      <c r="G18" s="35" t="s">
        <v>95</v>
      </c>
      <c r="H18" t="s">
        <v>532</v>
      </c>
    </row>
    <row r="19" spans="1:8" s="10" customFormat="1" ht="27.6" x14ac:dyDescent="0.3">
      <c r="A19" s="18" t="s">
        <v>11</v>
      </c>
      <c r="B19" s="68" t="s">
        <v>44</v>
      </c>
      <c r="C19" s="21" t="s">
        <v>85</v>
      </c>
      <c r="D19" s="14"/>
      <c r="E19" s="33"/>
      <c r="F19" s="14" t="s">
        <v>82</v>
      </c>
      <c r="G19" s="35" t="s">
        <v>544</v>
      </c>
      <c r="H19" s="6"/>
    </row>
    <row r="20" spans="1:8" s="10" customFormat="1" ht="27.6" x14ac:dyDescent="0.3">
      <c r="A20" s="18" t="s">
        <v>12</v>
      </c>
      <c r="B20" s="57" t="s">
        <v>65</v>
      </c>
      <c r="C20" s="14" t="s">
        <v>64</v>
      </c>
      <c r="D20" s="14"/>
      <c r="E20" s="14" t="s">
        <v>20</v>
      </c>
      <c r="F20" s="14" t="s">
        <v>82</v>
      </c>
      <c r="G20" s="35" t="s">
        <v>544</v>
      </c>
      <c r="H20" s="22" t="s">
        <v>66</v>
      </c>
    </row>
    <row r="21" spans="1:8" s="10" customFormat="1" ht="27.6" x14ac:dyDescent="0.3">
      <c r="A21" s="18" t="s">
        <v>13</v>
      </c>
      <c r="B21" s="13" t="s">
        <v>68</v>
      </c>
      <c r="C21" s="14" t="s">
        <v>29</v>
      </c>
      <c r="D21" s="13" t="s">
        <v>45</v>
      </c>
      <c r="E21" s="18" t="s">
        <v>16</v>
      </c>
      <c r="F21" s="14" t="s">
        <v>82</v>
      </c>
      <c r="G21" s="35" t="s">
        <v>95</v>
      </c>
      <c r="H21" s="6"/>
    </row>
    <row r="22" spans="1:8" s="10" customFormat="1" ht="41.4" x14ac:dyDescent="0.3">
      <c r="A22" s="18" t="s">
        <v>14</v>
      </c>
      <c r="B22" s="23" t="s">
        <v>50</v>
      </c>
      <c r="C22" s="23" t="s">
        <v>29</v>
      </c>
      <c r="D22" s="23" t="s">
        <v>30</v>
      </c>
      <c r="E22" s="14" t="s">
        <v>81</v>
      </c>
      <c r="F22" s="59" t="s">
        <v>83</v>
      </c>
      <c r="G22" s="35"/>
      <c r="H22" s="22" t="s">
        <v>74</v>
      </c>
    </row>
    <row r="23" spans="1:8" s="10" customFormat="1" ht="27.6" x14ac:dyDescent="0.3">
      <c r="A23" s="14"/>
      <c r="B23" s="57" t="s">
        <v>513</v>
      </c>
      <c r="C23" s="15" t="s">
        <v>514</v>
      </c>
      <c r="D23" s="24"/>
      <c r="E23" s="14" t="s">
        <v>80</v>
      </c>
      <c r="F23" s="59"/>
      <c r="G23" s="35" t="s">
        <v>544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5"/>
      <c r="H24" s="6"/>
    </row>
    <row r="30" spans="1:8" x14ac:dyDescent="0.3">
      <c r="A30" s="16" t="s">
        <v>73</v>
      </c>
    </row>
    <row r="31" spans="1:8" x14ac:dyDescent="0.3">
      <c r="A31" s="18" t="s">
        <v>46</v>
      </c>
      <c r="B31" s="13" t="s">
        <v>69</v>
      </c>
      <c r="C31" s="14" t="s">
        <v>29</v>
      </c>
      <c r="D31" s="13" t="s">
        <v>47</v>
      </c>
      <c r="G31" s="35" t="s">
        <v>95</v>
      </c>
      <c r="H31" s="6" t="s">
        <v>76</v>
      </c>
    </row>
    <row r="33" spans="1:7" x14ac:dyDescent="0.3">
      <c r="A33" s="58" t="s">
        <v>86</v>
      </c>
      <c r="B33" s="58"/>
      <c r="C33" s="58"/>
      <c r="D33" s="58"/>
      <c r="E33" s="58"/>
      <c r="F33" s="58"/>
      <c r="G33" s="58"/>
    </row>
    <row r="34" spans="1:7" x14ac:dyDescent="0.3">
      <c r="A34" s="58" t="s">
        <v>87</v>
      </c>
      <c r="B34" s="58"/>
      <c r="C34" s="58"/>
      <c r="D34" s="58"/>
      <c r="E34" s="58"/>
      <c r="F34" s="58"/>
      <c r="G34" s="58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display="Gilchrist, Simon and Egon Zakrajsek, (2012)" xr:uid="{FFC20A5E-3279-4F25-84A0-035778D6D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zoomScale="80" zoomScaleNormal="80" workbookViewId="0">
      <selection activeCell="D1" sqref="D1"/>
    </sheetView>
  </sheetViews>
  <sheetFormatPr defaultRowHeight="14.4" x14ac:dyDescent="0.3"/>
  <cols>
    <col min="1" max="16" width="11.7773437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M143"/>
  <sheetViews>
    <sheetView zoomScale="70" zoomScaleNormal="70" workbookViewId="0">
      <selection activeCell="F39" sqref="F39"/>
    </sheetView>
  </sheetViews>
  <sheetFormatPr defaultRowHeight="14.4" x14ac:dyDescent="0.3"/>
  <cols>
    <col min="1" max="1" width="11.77734375" style="3" customWidth="1"/>
    <col min="2" max="2" width="4.109375" customWidth="1"/>
    <col min="3" max="5" width="11.77734375" customWidth="1"/>
    <col min="6" max="8" width="11.77734375" style="3" customWidth="1"/>
    <col min="9" max="10" width="11.109375" customWidth="1"/>
    <col min="12" max="12" width="11.5546875" bestFit="1" customWidth="1"/>
    <col min="13" max="13" width="9" bestFit="1" customWidth="1"/>
  </cols>
  <sheetData>
    <row r="1" spans="1:13" s="3" customFormat="1" ht="28.8" x14ac:dyDescent="0.3">
      <c r="B1" s="27" t="s">
        <v>71</v>
      </c>
      <c r="C1" s="3" t="s">
        <v>93</v>
      </c>
      <c r="D1" s="3" t="s">
        <v>101</v>
      </c>
      <c r="E1" s="3" t="s">
        <v>102</v>
      </c>
      <c r="F1" s="3" t="s">
        <v>89</v>
      </c>
      <c r="G1" s="3" t="s">
        <v>104</v>
      </c>
      <c r="H1" s="3" t="s">
        <v>103</v>
      </c>
      <c r="I1" s="3" t="s">
        <v>98</v>
      </c>
      <c r="J1" s="3" t="s">
        <v>516</v>
      </c>
    </row>
    <row r="2" spans="1:13" ht="27.6" x14ac:dyDescent="0.3">
      <c r="A2" s="4"/>
      <c r="B2" s="26" t="s">
        <v>47</v>
      </c>
      <c r="C2" s="5" t="s">
        <v>23</v>
      </c>
      <c r="D2" s="5" t="s">
        <v>16</v>
      </c>
      <c r="E2" s="5" t="s">
        <v>105</v>
      </c>
      <c r="F2" s="5" t="s">
        <v>0</v>
      </c>
      <c r="G2" s="5"/>
      <c r="H2" s="5"/>
      <c r="I2" s="5" t="s">
        <v>96</v>
      </c>
      <c r="J2" s="5"/>
      <c r="L2" t="s">
        <v>106</v>
      </c>
    </row>
    <row r="3" spans="1:13" x14ac:dyDescent="0.3">
      <c r="A3" s="1">
        <v>1985</v>
      </c>
      <c r="B3" s="28">
        <v>177522.33333333334</v>
      </c>
      <c r="C3">
        <v>7824.2470000000003</v>
      </c>
      <c r="D3">
        <f t="shared" ref="D3:D34" si="0">LN(C3/B3)</f>
        <v>-3.1218689208329802</v>
      </c>
      <c r="F3" s="2">
        <v>-3.1692999999999998</v>
      </c>
      <c r="G3" s="2">
        <f t="shared" ref="G3:G34" si="1">EXP(F3)*B3</f>
        <v>7461.7981391981502</v>
      </c>
      <c r="H3" s="2"/>
      <c r="I3">
        <v>0.93907200950758496</v>
      </c>
      <c r="L3" s="38">
        <f t="array" ref="L3:M7">LINEST(H4:H104, I4:I104, TRUE, TRUE)</f>
        <v>0.99653838838571085</v>
      </c>
      <c r="M3" s="6">
        <v>1.1084911992130464E-2</v>
      </c>
    </row>
    <row r="4" spans="1:13" x14ac:dyDescent="0.3">
      <c r="A4" s="1">
        <v>1985.25</v>
      </c>
      <c r="B4" s="28">
        <v>177946.33333333334</v>
      </c>
      <c r="C4" s="8">
        <v>7893.1360000000004</v>
      </c>
      <c r="D4">
        <f t="shared" si="0"/>
        <v>-3.1154884856698564</v>
      </c>
      <c r="E4">
        <f>(LN(C4)-LN(C3))*100</f>
        <v>0.87660192713290286</v>
      </c>
      <c r="F4" s="2">
        <v>-3.1625999999999999</v>
      </c>
      <c r="G4" s="2">
        <f t="shared" si="1"/>
        <v>7529.9018462858539</v>
      </c>
      <c r="H4" s="2">
        <f>(LN(G4)-LN(G3))*100</f>
        <v>0.90855841082042588</v>
      </c>
      <c r="I4">
        <v>0.84210401903899701</v>
      </c>
      <c r="J4">
        <f>$L$3*I4+$M$3</f>
        <v>0.85027389397838249</v>
      </c>
      <c r="L4" s="14">
        <v>2.31666180687536E-2</v>
      </c>
      <c r="M4" s="6">
        <v>2.0930059836153227E-2</v>
      </c>
    </row>
    <row r="5" spans="1:13" x14ac:dyDescent="0.3">
      <c r="A5" s="1">
        <v>1985.5</v>
      </c>
      <c r="B5" s="28">
        <v>178413.33333333334</v>
      </c>
      <c r="C5" s="8">
        <v>8013.674</v>
      </c>
      <c r="D5">
        <f t="shared" si="0"/>
        <v>-3.1029536231942099</v>
      </c>
      <c r="E5">
        <f t="shared" ref="E5:E68" si="2">(LN(C5)-LN(C4))*100</f>
        <v>1.5155811539278474</v>
      </c>
      <c r="F5" s="2">
        <v>-3.1497999999999999</v>
      </c>
      <c r="G5" s="2">
        <f t="shared" si="1"/>
        <v>7646.9200258484934</v>
      </c>
      <c r="H5" s="2">
        <f t="shared" ref="H5:H68" si="3">(LN(G5)-LN(G4))*100</f>
        <v>1.5420949063631895</v>
      </c>
      <c r="I5">
        <v>1.55030548642654</v>
      </c>
      <c r="J5">
        <f t="shared" ref="J5:J68" si="4">$L$3*I5+$M$3</f>
        <v>1.5560238429411601</v>
      </c>
      <c r="L5" s="36">
        <v>0.94921482886868991</v>
      </c>
      <c r="M5" s="6">
        <v>0.14236634630520545</v>
      </c>
    </row>
    <row r="6" spans="1:13" x14ac:dyDescent="0.3">
      <c r="A6" s="1">
        <v>1985.75</v>
      </c>
      <c r="B6" s="28">
        <v>178940.66666666666</v>
      </c>
      <c r="C6" s="8">
        <v>8073.2389999999996</v>
      </c>
      <c r="D6">
        <f t="shared" si="0"/>
        <v>-3.0984995149257593</v>
      </c>
      <c r="E6">
        <f t="shared" si="2"/>
        <v>0.74054322558865238</v>
      </c>
      <c r="F6" s="2">
        <v>-3.1453000000000002</v>
      </c>
      <c r="G6" s="2">
        <f t="shared" si="1"/>
        <v>7704.1125197469619</v>
      </c>
      <c r="H6" s="2">
        <f t="shared" si="3"/>
        <v>0.74513239874356429</v>
      </c>
      <c r="I6">
        <v>0.75616909364237805</v>
      </c>
      <c r="J6">
        <f t="shared" si="4"/>
        <v>0.76463644191758962</v>
      </c>
      <c r="L6" s="6">
        <v>1850.3879373572584</v>
      </c>
      <c r="M6" s="6">
        <v>99</v>
      </c>
    </row>
    <row r="7" spans="1:13" x14ac:dyDescent="0.3">
      <c r="A7" s="1">
        <v>1986</v>
      </c>
      <c r="B7" s="28">
        <v>179825.33333333334</v>
      </c>
      <c r="C7" s="8">
        <v>8148.6030000000001</v>
      </c>
      <c r="D7">
        <f t="shared" si="0"/>
        <v>-3.0941395078884426</v>
      </c>
      <c r="E7">
        <f t="shared" si="2"/>
        <v>0.9291736686918739</v>
      </c>
      <c r="F7" s="2">
        <v>-3.141</v>
      </c>
      <c r="G7" s="2">
        <f t="shared" si="1"/>
        <v>7775.5641071348791</v>
      </c>
      <c r="H7" s="2">
        <f t="shared" si="3"/>
        <v>0.92317296496027268</v>
      </c>
      <c r="I7">
        <v>0.95717786024225504</v>
      </c>
      <c r="J7">
        <f t="shared" si="4"/>
        <v>0.96494939423643045</v>
      </c>
      <c r="L7" s="6">
        <v>37.503989419394564</v>
      </c>
      <c r="M7" s="6">
        <v>2.0065494794690748</v>
      </c>
    </row>
    <row r="8" spans="1:13" x14ac:dyDescent="0.3">
      <c r="A8" s="1">
        <v>1986.25</v>
      </c>
      <c r="B8" s="28">
        <v>180320.66666666666</v>
      </c>
      <c r="C8" s="8">
        <v>8185.3029999999999</v>
      </c>
      <c r="D8">
        <f t="shared" si="0"/>
        <v>-3.0923965183406636</v>
      </c>
      <c r="E8">
        <f t="shared" si="2"/>
        <v>0.44937275577208169</v>
      </c>
      <c r="F8" s="2">
        <v>-3.1391</v>
      </c>
      <c r="G8" s="2">
        <f t="shared" si="1"/>
        <v>7811.8104394422844</v>
      </c>
      <c r="H8" s="2">
        <f t="shared" si="3"/>
        <v>0.46507380099409801</v>
      </c>
      <c r="I8">
        <v>0.40074518239870799</v>
      </c>
      <c r="J8">
        <f t="shared" si="4"/>
        <v>0.41044287021307668</v>
      </c>
    </row>
    <row r="9" spans="1:13" x14ac:dyDescent="0.3">
      <c r="A9" s="1">
        <v>1986.5</v>
      </c>
      <c r="B9" s="28">
        <v>180835.66666666666</v>
      </c>
      <c r="C9" s="8">
        <v>8263.6389999999992</v>
      </c>
      <c r="D9">
        <f t="shared" si="0"/>
        <v>-3.0857236524721507</v>
      </c>
      <c r="E9">
        <f t="shared" si="2"/>
        <v>0.95248183419194277</v>
      </c>
      <c r="F9" s="2">
        <v>-3.1320000000000001</v>
      </c>
      <c r="G9" s="2">
        <f t="shared" si="1"/>
        <v>7889.9413383148931</v>
      </c>
      <c r="H9" s="2">
        <f t="shared" si="3"/>
        <v>0.99519524734077436</v>
      </c>
      <c r="I9">
        <v>0.95978153848326397</v>
      </c>
      <c r="J9">
        <f t="shared" si="4"/>
        <v>0.96754405955460043</v>
      </c>
    </row>
    <row r="10" spans="1:13" x14ac:dyDescent="0.3">
      <c r="A10" s="1">
        <v>1986.75</v>
      </c>
      <c r="B10" s="28">
        <v>181365.33333333334</v>
      </c>
      <c r="C10" s="8">
        <v>8308.0210000000006</v>
      </c>
      <c r="D10">
        <f t="shared" si="0"/>
        <v>-3.0832919795121345</v>
      </c>
      <c r="E10">
        <f t="shared" si="2"/>
        <v>0.53563862779171245</v>
      </c>
      <c r="F10" s="2">
        <v>-3.1297000000000001</v>
      </c>
      <c r="G10" s="2">
        <f t="shared" si="1"/>
        <v>7931.2718960415223</v>
      </c>
      <c r="H10" s="2">
        <f t="shared" si="3"/>
        <v>0.52247133178990879</v>
      </c>
      <c r="I10">
        <v>0.482050203377071</v>
      </c>
      <c r="J10">
        <f t="shared" si="4"/>
        <v>0.49146644478652096</v>
      </c>
    </row>
    <row r="11" spans="1:13" x14ac:dyDescent="0.3">
      <c r="A11" s="1">
        <v>1987</v>
      </c>
      <c r="B11" s="28">
        <v>182001.33333333334</v>
      </c>
      <c r="C11" s="8">
        <v>8369.93</v>
      </c>
      <c r="D11">
        <f t="shared" si="0"/>
        <v>-3.0793684917927857</v>
      </c>
      <c r="E11">
        <f t="shared" si="2"/>
        <v>0.74240875696691688</v>
      </c>
      <c r="F11" s="2">
        <v>-3.1263000000000001</v>
      </c>
      <c r="G11" s="2">
        <f t="shared" si="1"/>
        <v>7986.1917015690588</v>
      </c>
      <c r="H11" s="2">
        <f t="shared" si="3"/>
        <v>0.69005998503222088</v>
      </c>
      <c r="I11">
        <v>0.55205627297121196</v>
      </c>
      <c r="J11">
        <f t="shared" si="4"/>
        <v>0.56123018055708407</v>
      </c>
    </row>
    <row r="12" spans="1:13" x14ac:dyDescent="0.3">
      <c r="A12" s="1">
        <v>1987.25</v>
      </c>
      <c r="B12" s="28">
        <v>182526.66666666666</v>
      </c>
      <c r="C12" s="8">
        <v>8460.2330000000002</v>
      </c>
      <c r="D12">
        <f t="shared" si="0"/>
        <v>-3.0715195664596728</v>
      </c>
      <c r="E12">
        <f t="shared" si="2"/>
        <v>1.0731193345533185</v>
      </c>
      <c r="F12" s="2">
        <v>-3.1179999999999999</v>
      </c>
      <c r="G12" s="2">
        <f t="shared" si="1"/>
        <v>8075.9966130806897</v>
      </c>
      <c r="H12" s="2">
        <f t="shared" si="3"/>
        <v>1.1182268012419172</v>
      </c>
      <c r="I12">
        <v>1.0579182504124001</v>
      </c>
      <c r="J12">
        <f t="shared" si="4"/>
        <v>1.0653410603019347</v>
      </c>
    </row>
    <row r="13" spans="1:13" x14ac:dyDescent="0.3">
      <c r="A13" s="1">
        <v>1987.5</v>
      </c>
      <c r="B13" s="28">
        <v>183016</v>
      </c>
      <c r="C13" s="8">
        <v>8533.6350000000002</v>
      </c>
      <c r="D13">
        <f t="shared" si="0"/>
        <v>-3.0655581669584269</v>
      </c>
      <c r="E13">
        <f t="shared" si="2"/>
        <v>0.86386991450222439</v>
      </c>
      <c r="F13" s="2">
        <v>-3.1116000000000001</v>
      </c>
      <c r="G13" s="2">
        <f t="shared" si="1"/>
        <v>8149.6385837186326</v>
      </c>
      <c r="H13" s="2">
        <f t="shared" si="3"/>
        <v>0.90772996437760156</v>
      </c>
      <c r="I13">
        <v>0.86426463005295895</v>
      </c>
      <c r="J13">
        <f t="shared" si="4"/>
        <v>0.87235779356387877</v>
      </c>
    </row>
    <row r="14" spans="1:13" x14ac:dyDescent="0.3">
      <c r="A14" s="1">
        <v>1987.75</v>
      </c>
      <c r="B14" s="28">
        <v>183467</v>
      </c>
      <c r="C14" s="8">
        <v>8680.1620000000003</v>
      </c>
      <c r="D14">
        <f t="shared" si="0"/>
        <v>-3.0509946227172726</v>
      </c>
      <c r="E14">
        <f t="shared" si="2"/>
        <v>1.7024778337509261</v>
      </c>
      <c r="F14" s="2">
        <v>-3.0977000000000001</v>
      </c>
      <c r="G14" s="2">
        <f t="shared" si="1"/>
        <v>8284.0734899805084</v>
      </c>
      <c r="H14" s="2">
        <f t="shared" si="3"/>
        <v>1.636123409635637</v>
      </c>
      <c r="I14">
        <v>1.6957122066756201</v>
      </c>
      <c r="J14">
        <f t="shared" si="4"/>
        <v>1.7009272215986302</v>
      </c>
    </row>
    <row r="15" spans="1:13" x14ac:dyDescent="0.3">
      <c r="A15" s="1">
        <v>1988</v>
      </c>
      <c r="B15" s="28">
        <v>183967.33333333334</v>
      </c>
      <c r="C15" s="8">
        <v>8725.0059999999994</v>
      </c>
      <c r="D15">
        <f t="shared" si="0"/>
        <v>-3.0485650498483419</v>
      </c>
      <c r="E15">
        <f t="shared" si="2"/>
        <v>0.51529636747726926</v>
      </c>
      <c r="F15" s="2">
        <v>-3.0948000000000002</v>
      </c>
      <c r="G15" s="2">
        <f t="shared" si="1"/>
        <v>8330.7893002018918</v>
      </c>
      <c r="H15" s="2">
        <f t="shared" si="3"/>
        <v>0.56233908058409554</v>
      </c>
      <c r="I15">
        <v>0.51623026656812898</v>
      </c>
      <c r="J15">
        <f t="shared" si="4"/>
        <v>0.52552818987385963</v>
      </c>
    </row>
    <row r="16" spans="1:13" x14ac:dyDescent="0.3">
      <c r="A16" s="1">
        <v>1988.25</v>
      </c>
      <c r="B16" s="28">
        <v>184389.33333333334</v>
      </c>
      <c r="C16" s="8">
        <v>8839.6409999999996</v>
      </c>
      <c r="D16">
        <f t="shared" si="0"/>
        <v>-3.0378031992202925</v>
      </c>
      <c r="E16">
        <f t="shared" si="2"/>
        <v>1.3053109197841195</v>
      </c>
      <c r="F16" s="2">
        <v>-3.0840000000000001</v>
      </c>
      <c r="G16" s="2">
        <f t="shared" si="1"/>
        <v>8440.5668121070867</v>
      </c>
      <c r="H16" s="2">
        <f t="shared" si="3"/>
        <v>1.309125856979243</v>
      </c>
      <c r="I16">
        <v>1.2764015697037601</v>
      </c>
      <c r="J16">
        <f t="shared" si="4"/>
        <v>1.2830680751977073</v>
      </c>
    </row>
    <row r="17" spans="1:12" x14ac:dyDescent="0.3">
      <c r="A17" s="1">
        <v>1988.5</v>
      </c>
      <c r="B17" s="28">
        <v>184840.33333333334</v>
      </c>
      <c r="C17" s="8">
        <v>8891.4349999999995</v>
      </c>
      <c r="D17">
        <f t="shared" si="0"/>
        <v>-3.0344039355396317</v>
      </c>
      <c r="E17">
        <f t="shared" si="2"/>
        <v>0.58421888570947544</v>
      </c>
      <c r="F17" s="2">
        <v>-3.0807000000000002</v>
      </c>
      <c r="G17" s="2">
        <f t="shared" si="1"/>
        <v>8489.1798125583191</v>
      </c>
      <c r="H17" s="2">
        <f t="shared" si="3"/>
        <v>0.57429251764329337</v>
      </c>
      <c r="I17">
        <v>0.51494366661643198</v>
      </c>
      <c r="J17">
        <f t="shared" si="4"/>
        <v>0.5242460436314984</v>
      </c>
    </row>
    <row r="18" spans="1:12" x14ac:dyDescent="0.3">
      <c r="A18" s="1">
        <v>1988.75</v>
      </c>
      <c r="B18" s="28">
        <v>185253.33333333334</v>
      </c>
      <c r="C18" s="8">
        <v>9009.9130000000005</v>
      </c>
      <c r="D18">
        <f t="shared" si="0"/>
        <v>-3.0233988420807352</v>
      </c>
      <c r="E18">
        <f t="shared" si="2"/>
        <v>1.3236961813506198</v>
      </c>
      <c r="F18" s="2">
        <v>-3.0697999999999999</v>
      </c>
      <c r="G18" s="2">
        <f t="shared" si="1"/>
        <v>8601.393781261846</v>
      </c>
      <c r="H18" s="2">
        <f t="shared" si="3"/>
        <v>1.3131868354610887</v>
      </c>
      <c r="I18">
        <v>1.3263156399592799</v>
      </c>
      <c r="J18">
        <f t="shared" si="4"/>
        <v>1.332809362327914</v>
      </c>
    </row>
    <row r="19" spans="1:12" x14ac:dyDescent="0.3">
      <c r="A19" s="1">
        <v>1989</v>
      </c>
      <c r="B19" s="28">
        <v>185772.66666666666</v>
      </c>
      <c r="C19" s="8">
        <v>9101.5079999999998</v>
      </c>
      <c r="D19">
        <f t="shared" si="0"/>
        <v>-3.016083589888821</v>
      </c>
      <c r="E19">
        <f t="shared" si="2"/>
        <v>1.0114698443642212</v>
      </c>
      <c r="F19" s="2">
        <v>-3.0625</v>
      </c>
      <c r="G19" s="2">
        <f t="shared" si="1"/>
        <v>8688.7032419277493</v>
      </c>
      <c r="H19" s="2">
        <f t="shared" si="3"/>
        <v>1.0099446251727429</v>
      </c>
      <c r="I19">
        <v>0.93433365702429205</v>
      </c>
      <c r="J19">
        <f t="shared" si="4"/>
        <v>0.94218426877764594</v>
      </c>
    </row>
    <row r="20" spans="1:12" x14ac:dyDescent="0.3">
      <c r="A20" s="1">
        <v>1989.25</v>
      </c>
      <c r="B20" s="28">
        <v>186178</v>
      </c>
      <c r="C20" s="8">
        <v>9170.9770000000008</v>
      </c>
      <c r="D20">
        <f t="shared" si="0"/>
        <v>-3.0106593816699312</v>
      </c>
      <c r="E20">
        <f t="shared" si="2"/>
        <v>0.76037095888867867</v>
      </c>
      <c r="F20" s="2">
        <v>-3.0569000000000002</v>
      </c>
      <c r="G20" s="2">
        <f t="shared" si="1"/>
        <v>8756.5606267803305</v>
      </c>
      <c r="H20" s="2">
        <f t="shared" si="3"/>
        <v>0.7779501369997277</v>
      </c>
      <c r="I20">
        <v>0.74530067548928403</v>
      </c>
      <c r="J20">
        <f t="shared" si="4"/>
        <v>0.75380564600700328</v>
      </c>
    </row>
    <row r="21" spans="1:12" x14ac:dyDescent="0.3">
      <c r="A21" s="1">
        <v>1989.5</v>
      </c>
      <c r="B21" s="28">
        <v>186602.33333333334</v>
      </c>
      <c r="C21" s="8">
        <v>9238.9230000000007</v>
      </c>
      <c r="D21">
        <f t="shared" si="0"/>
        <v>-3.0055544723823724</v>
      </c>
      <c r="E21">
        <f t="shared" si="2"/>
        <v>0.73814967502627837</v>
      </c>
      <c r="F21" s="2">
        <v>-3.0516999999999999</v>
      </c>
      <c r="G21" s="2">
        <f t="shared" si="1"/>
        <v>8822.2751723361707</v>
      </c>
      <c r="H21" s="2">
        <f t="shared" si="3"/>
        <v>0.7476587462702966</v>
      </c>
      <c r="I21">
        <v>0.79025765233127898</v>
      </c>
      <c r="J21">
        <f t="shared" si="4"/>
        <v>0.79860699925581857</v>
      </c>
    </row>
    <row r="22" spans="1:12" x14ac:dyDescent="0.3">
      <c r="A22" s="1">
        <v>1989.75</v>
      </c>
      <c r="B22" s="28">
        <v>187017.66666666666</v>
      </c>
      <c r="C22" s="8">
        <v>9257.1280000000006</v>
      </c>
      <c r="D22">
        <f t="shared" si="0"/>
        <v>-3.0058092371821261</v>
      </c>
      <c r="E22">
        <f t="shared" si="2"/>
        <v>0.19685289447846088</v>
      </c>
      <c r="F22" s="2">
        <v>-3.0518000000000001</v>
      </c>
      <c r="G22" s="2">
        <f t="shared" si="1"/>
        <v>8841.0273551732862</v>
      </c>
      <c r="H22" s="2">
        <f t="shared" si="3"/>
        <v>0.21232937445390121</v>
      </c>
      <c r="I22">
        <v>0.217992664498284</v>
      </c>
      <c r="J22">
        <f t="shared" si="4"/>
        <v>0.22832297055115736</v>
      </c>
    </row>
    <row r="23" spans="1:12" x14ac:dyDescent="0.3">
      <c r="A23" s="1">
        <v>1990</v>
      </c>
      <c r="B23" s="28">
        <v>188519.66666666666</v>
      </c>
      <c r="C23" s="8">
        <v>9358.2890000000007</v>
      </c>
      <c r="D23">
        <f t="shared" si="0"/>
        <v>-3.0029398592605725</v>
      </c>
      <c r="E23">
        <f t="shared" si="2"/>
        <v>1.0868625271044152</v>
      </c>
      <c r="F23" s="2">
        <v>-3.0489000000000002</v>
      </c>
      <c r="G23" s="2">
        <f t="shared" si="1"/>
        <v>8937.914940888375</v>
      </c>
      <c r="H23" s="2">
        <f t="shared" si="3"/>
        <v>1.0899247349492214</v>
      </c>
      <c r="I23">
        <v>1.03930213495358</v>
      </c>
      <c r="J23">
        <f t="shared" si="4"/>
        <v>1.0467893866045999</v>
      </c>
    </row>
    <row r="24" spans="1:12" x14ac:dyDescent="0.3">
      <c r="A24" s="1">
        <v>1990.25</v>
      </c>
      <c r="B24" s="28">
        <v>188916.33333333334</v>
      </c>
      <c r="C24" s="8">
        <v>9392.2510000000002</v>
      </c>
      <c r="D24">
        <f t="shared" si="0"/>
        <v>-3.0014192486706981</v>
      </c>
      <c r="E24">
        <f t="shared" si="2"/>
        <v>0.36225129664693156</v>
      </c>
      <c r="F24" s="2">
        <v>-3.0472000000000001</v>
      </c>
      <c r="G24" s="2">
        <f t="shared" si="1"/>
        <v>8971.9606992593417</v>
      </c>
      <c r="H24" s="2">
        <f t="shared" si="3"/>
        <v>0.3801902376592281</v>
      </c>
      <c r="I24">
        <v>0.39658664674014898</v>
      </c>
      <c r="J24">
        <f t="shared" si="4"/>
        <v>0.40629872978985176</v>
      </c>
    </row>
    <row r="25" spans="1:12" x14ac:dyDescent="0.3">
      <c r="A25" s="1">
        <v>1990.5</v>
      </c>
      <c r="B25" s="28">
        <v>189352.66666666666</v>
      </c>
      <c r="C25" s="8">
        <v>9398.4989999999998</v>
      </c>
      <c r="D25">
        <f t="shared" si="0"/>
        <v>-3.0030612418414036</v>
      </c>
      <c r="E25">
        <f t="shared" si="2"/>
        <v>6.6500807368008452E-2</v>
      </c>
      <c r="F25" s="2">
        <v>-3.0491999999999999</v>
      </c>
      <c r="G25" s="2">
        <f t="shared" si="1"/>
        <v>8974.7155252044613</v>
      </c>
      <c r="H25" s="2">
        <f t="shared" si="3"/>
        <v>3.0700124438709508E-2</v>
      </c>
      <c r="I25">
        <v>-1.24076406252948E-3</v>
      </c>
      <c r="J25">
        <f t="shared" si="4"/>
        <v>9.8484429728904286E-3</v>
      </c>
    </row>
    <row r="26" spans="1:12" x14ac:dyDescent="0.3">
      <c r="A26" s="1">
        <v>1990.75</v>
      </c>
      <c r="B26" s="28">
        <v>189866.33333333334</v>
      </c>
      <c r="C26" s="8">
        <v>9312.9369999999999</v>
      </c>
      <c r="D26">
        <f t="shared" si="0"/>
        <v>-3.0149158070309618</v>
      </c>
      <c r="E26">
        <f t="shared" si="2"/>
        <v>-0.91454868953739776</v>
      </c>
      <c r="F26" s="2">
        <v>-3.0605000000000002</v>
      </c>
      <c r="G26" s="2">
        <f t="shared" si="1"/>
        <v>8897.9446850990407</v>
      </c>
      <c r="H26" s="2">
        <f t="shared" si="3"/>
        <v>-0.85909217058155463</v>
      </c>
      <c r="I26">
        <v>-0.879844164445028</v>
      </c>
      <c r="J26">
        <f t="shared" si="4"/>
        <v>-0.86571357367449009</v>
      </c>
    </row>
    <row r="27" spans="1:12" x14ac:dyDescent="0.3">
      <c r="A27" s="1">
        <v>1991</v>
      </c>
      <c r="B27" s="28">
        <v>190271.66666666666</v>
      </c>
      <c r="C27" s="8">
        <v>9269.3670000000002</v>
      </c>
      <c r="D27">
        <f t="shared" si="0"/>
        <v>-3.0217377830394772</v>
      </c>
      <c r="E27">
        <f t="shared" si="2"/>
        <v>-0.46894163225683627</v>
      </c>
      <c r="F27" s="2">
        <v>-3.0672999999999999</v>
      </c>
      <c r="G27" s="2">
        <f t="shared" si="1"/>
        <v>8856.5108296070248</v>
      </c>
      <c r="H27" s="2">
        <f t="shared" si="3"/>
        <v>-0.4667440314053195</v>
      </c>
      <c r="I27">
        <v>-0.485599262789151</v>
      </c>
      <c r="J27">
        <f t="shared" si="4"/>
        <v>-0.47283339474905933</v>
      </c>
      <c r="L27" t="s">
        <v>133</v>
      </c>
    </row>
    <row r="28" spans="1:12" x14ac:dyDescent="0.3">
      <c r="A28" s="1">
        <v>1991.25</v>
      </c>
      <c r="B28" s="28">
        <v>190655.66666666666</v>
      </c>
      <c r="C28" s="8">
        <v>9341.6419999999998</v>
      </c>
      <c r="D28">
        <f t="shared" si="0"/>
        <v>-3.0159869689526571</v>
      </c>
      <c r="E28">
        <f t="shared" si="2"/>
        <v>0.77669473304666781</v>
      </c>
      <c r="F28" s="2">
        <v>-3.0615999999999999</v>
      </c>
      <c r="G28" s="2">
        <f t="shared" si="1"/>
        <v>8925.1131793033164</v>
      </c>
      <c r="H28" s="2">
        <f t="shared" si="3"/>
        <v>0.77161332436457286</v>
      </c>
      <c r="I28">
        <v>0.67193433205401298</v>
      </c>
      <c r="J28">
        <f t="shared" si="4"/>
        <v>0.6806932683582656</v>
      </c>
      <c r="L28" t="s">
        <v>134</v>
      </c>
    </row>
    <row r="29" spans="1:12" x14ac:dyDescent="0.3">
      <c r="A29" s="1">
        <v>1991.5</v>
      </c>
      <c r="B29" s="28">
        <v>191121.33333333334</v>
      </c>
      <c r="C29" s="8">
        <v>9388.8449999999993</v>
      </c>
      <c r="D29">
        <f t="shared" si="0"/>
        <v>-3.0133861969531504</v>
      </c>
      <c r="E29">
        <f t="shared" si="2"/>
        <v>0.50402426726954275</v>
      </c>
      <c r="F29" s="2">
        <v>-3.0592999999999999</v>
      </c>
      <c r="G29" s="2">
        <f t="shared" si="1"/>
        <v>8967.5138905662079</v>
      </c>
      <c r="H29" s="2">
        <f t="shared" si="3"/>
        <v>0.47394706731900271</v>
      </c>
      <c r="I29">
        <v>0.42016606606906598</v>
      </c>
      <c r="J29">
        <f t="shared" si="4"/>
        <v>0.42979652632696158</v>
      </c>
      <c r="L29" t="s">
        <v>135</v>
      </c>
    </row>
    <row r="30" spans="1:12" x14ac:dyDescent="0.3">
      <c r="A30" s="1">
        <v>1991.75</v>
      </c>
      <c r="B30" s="28">
        <v>191650.66666666666</v>
      </c>
      <c r="C30" s="8">
        <v>9421.5650000000005</v>
      </c>
      <c r="D30">
        <f t="shared" si="0"/>
        <v>-3.0126730597135287</v>
      </c>
      <c r="E30">
        <f t="shared" si="2"/>
        <v>0.34789282105691655</v>
      </c>
      <c r="F30" s="2">
        <v>-3.0577000000000001</v>
      </c>
      <c r="G30" s="2">
        <f t="shared" si="1"/>
        <v>9006.7497672394784</v>
      </c>
      <c r="H30" s="2">
        <f t="shared" si="3"/>
        <v>0.43657909709455822</v>
      </c>
      <c r="I30">
        <v>0.39114693026316899</v>
      </c>
      <c r="J30">
        <f t="shared" si="4"/>
        <v>0.40087784349860694</v>
      </c>
      <c r="L30" t="s">
        <v>136</v>
      </c>
    </row>
    <row r="31" spans="1:12" x14ac:dyDescent="0.3">
      <c r="A31" s="1">
        <v>1992</v>
      </c>
      <c r="B31" s="28">
        <v>192074.66666666666</v>
      </c>
      <c r="C31" s="8">
        <v>9534.3459999999995</v>
      </c>
      <c r="D31">
        <f t="shared" si="0"/>
        <v>-3.00298353802641</v>
      </c>
      <c r="E31">
        <f t="shared" si="2"/>
        <v>1.1899436622236692</v>
      </c>
      <c r="F31" s="2">
        <v>-3.0482</v>
      </c>
      <c r="G31" s="2">
        <f t="shared" si="1"/>
        <v>9112.8379705233856</v>
      </c>
      <c r="H31" s="2">
        <f t="shared" si="3"/>
        <v>1.1709914935119414</v>
      </c>
      <c r="I31">
        <v>1.0920449201509399</v>
      </c>
      <c r="J31">
        <f t="shared" si="4"/>
        <v>1.0993495967641502</v>
      </c>
    </row>
    <row r="32" spans="1:12" x14ac:dyDescent="0.3">
      <c r="A32" s="1">
        <v>1992.25</v>
      </c>
      <c r="B32" s="28">
        <v>192506.66666666666</v>
      </c>
      <c r="C32" s="8">
        <v>9637.732</v>
      </c>
      <c r="D32">
        <f t="shared" si="0"/>
        <v>-2.9944449739301451</v>
      </c>
      <c r="E32">
        <f t="shared" si="2"/>
        <v>1.0785163940074227</v>
      </c>
      <c r="F32" s="2">
        <v>-3.0394000000000001</v>
      </c>
      <c r="G32" s="2">
        <f t="shared" si="1"/>
        <v>9214.0619058404973</v>
      </c>
      <c r="H32" s="2">
        <f t="shared" si="3"/>
        <v>1.1046599843810512</v>
      </c>
      <c r="I32">
        <v>1.05720444001221</v>
      </c>
      <c r="J32">
        <f t="shared" si="4"/>
        <v>1.0646297208361162</v>
      </c>
    </row>
    <row r="33" spans="1:10" x14ac:dyDescent="0.3">
      <c r="A33" s="1">
        <v>1992.5</v>
      </c>
      <c r="B33" s="28">
        <v>193024.33333333334</v>
      </c>
      <c r="C33" s="8">
        <v>9732.9789999999994</v>
      </c>
      <c r="D33">
        <f t="shared" si="0"/>
        <v>-2.9872962445709716</v>
      </c>
      <c r="E33">
        <f t="shared" si="2"/>
        <v>0.98342046012422912</v>
      </c>
      <c r="F33" s="2">
        <v>-3.0324</v>
      </c>
      <c r="G33" s="2">
        <f t="shared" si="1"/>
        <v>9303.7380513213775</v>
      </c>
      <c r="H33" s="2">
        <f t="shared" si="3"/>
        <v>0.96854752420671986</v>
      </c>
      <c r="I33">
        <v>1.0269372305026201</v>
      </c>
      <c r="J33">
        <f t="shared" si="4"/>
        <v>1.0344672846504968</v>
      </c>
    </row>
    <row r="34" spans="1:10" x14ac:dyDescent="0.3">
      <c r="A34" s="1">
        <v>1992.75</v>
      </c>
      <c r="B34" s="28">
        <v>193615.66666666666</v>
      </c>
      <c r="C34" s="8">
        <v>9834.51</v>
      </c>
      <c r="D34">
        <f t="shared" si="0"/>
        <v>-2.9799774658976066</v>
      </c>
      <c r="E34">
        <f t="shared" si="2"/>
        <v>1.0377612701912398</v>
      </c>
      <c r="F34" s="2">
        <v>-3.0255000000000001</v>
      </c>
      <c r="G34" s="2">
        <f t="shared" si="1"/>
        <v>9396.8553346038134</v>
      </c>
      <c r="H34" s="2">
        <f t="shared" si="3"/>
        <v>0.99588340285485799</v>
      </c>
      <c r="I34">
        <v>1.0462045456411699</v>
      </c>
      <c r="J34">
        <f t="shared" si="4"/>
        <v>1.0536679038271868</v>
      </c>
    </row>
    <row r="35" spans="1:10" x14ac:dyDescent="0.3">
      <c r="A35" s="1">
        <v>1993</v>
      </c>
      <c r="B35" s="28">
        <v>194106</v>
      </c>
      <c r="C35" s="8">
        <v>9850.973</v>
      </c>
      <c r="D35">
        <f t="shared" ref="D35:D66" si="5">LN(C35/B35)</f>
        <v>-2.9808341695669909</v>
      </c>
      <c r="E35">
        <f t="shared" si="2"/>
        <v>0.16726034954874791</v>
      </c>
      <c r="F35" s="2">
        <v>-3.0261999999999998</v>
      </c>
      <c r="G35" s="2">
        <f t="shared" ref="G35:G66" si="6">EXP(F35)*B35</f>
        <v>9414.0608016387505</v>
      </c>
      <c r="H35" s="2">
        <f t="shared" si="3"/>
        <v>0.18293071648720627</v>
      </c>
      <c r="I35">
        <v>0.183981772422913</v>
      </c>
      <c r="J35">
        <f t="shared" si="4"/>
        <v>0.1944298109748068</v>
      </c>
    </row>
    <row r="36" spans="1:10" x14ac:dyDescent="0.3">
      <c r="A36" s="1">
        <v>1993.25</v>
      </c>
      <c r="B36" s="28">
        <v>194555.33333333334</v>
      </c>
      <c r="C36" s="8">
        <v>9908.3469999999998</v>
      </c>
      <c r="D36">
        <f t="shared" si="5"/>
        <v>-2.9773390795263963</v>
      </c>
      <c r="E36">
        <f t="shared" si="2"/>
        <v>0.58073011868362556</v>
      </c>
      <c r="F36" s="2">
        <v>-3.0226000000000002</v>
      </c>
      <c r="G36" s="2">
        <f t="shared" si="6"/>
        <v>9469.8835722414296</v>
      </c>
      <c r="H36" s="2">
        <f t="shared" si="3"/>
        <v>0.59122111462404092</v>
      </c>
      <c r="I36">
        <v>0.63715941756285399</v>
      </c>
      <c r="J36">
        <f t="shared" si="4"/>
        <v>0.64603873111499521</v>
      </c>
    </row>
    <row r="37" spans="1:10" x14ac:dyDescent="0.3">
      <c r="A37" s="1">
        <v>1993.5</v>
      </c>
      <c r="B37" s="28">
        <v>195068</v>
      </c>
      <c r="C37" s="8">
        <v>9955.6409999999996</v>
      </c>
      <c r="D37">
        <f t="shared" si="5"/>
        <v>-2.9752088905273713</v>
      </c>
      <c r="E37">
        <f t="shared" si="2"/>
        <v>0.47617919789928465</v>
      </c>
      <c r="F37" s="2">
        <v>-3.0204</v>
      </c>
      <c r="G37" s="2">
        <f t="shared" si="6"/>
        <v>9515.7490024787221</v>
      </c>
      <c r="H37" s="2">
        <f t="shared" si="3"/>
        <v>0.4831602979967542</v>
      </c>
      <c r="I37">
        <v>0.52534276837813199</v>
      </c>
      <c r="J37">
        <f t="shared" si="4"/>
        <v>0.53460914774176194</v>
      </c>
    </row>
    <row r="38" spans="1:10" x14ac:dyDescent="0.3">
      <c r="A38" s="1">
        <v>1993.75</v>
      </c>
      <c r="B38" s="28">
        <v>195621</v>
      </c>
      <c r="C38" s="8">
        <v>10091.049000000001</v>
      </c>
      <c r="D38">
        <f t="shared" si="5"/>
        <v>-2.9645303205183118</v>
      </c>
      <c r="E38">
        <f t="shared" si="2"/>
        <v>1.3509468085590726</v>
      </c>
      <c r="F38" s="2">
        <v>-3.0099</v>
      </c>
      <c r="G38" s="2">
        <f t="shared" si="6"/>
        <v>9643.4517877634935</v>
      </c>
      <c r="H38" s="2">
        <f t="shared" si="3"/>
        <v>1.3330898076532094</v>
      </c>
      <c r="I38">
        <v>1.31239911275145</v>
      </c>
      <c r="J38">
        <f t="shared" si="4"/>
        <v>1.3189410087322972</v>
      </c>
    </row>
    <row r="39" spans="1:10" x14ac:dyDescent="0.3">
      <c r="A39" s="1">
        <v>1994</v>
      </c>
      <c r="B39" s="28">
        <v>196085.33333333334</v>
      </c>
      <c r="C39" s="8">
        <v>10188.954</v>
      </c>
      <c r="D39">
        <f t="shared" si="5"/>
        <v>-2.9572457463230806</v>
      </c>
      <c r="E39">
        <f t="shared" si="2"/>
        <v>0.9655399026557987</v>
      </c>
      <c r="F39" s="2">
        <v>-3.0026000000000002</v>
      </c>
      <c r="G39" s="2">
        <f t="shared" si="6"/>
        <v>9737.1643291887831</v>
      </c>
      <c r="H39" s="2">
        <f t="shared" si="3"/>
        <v>0.96708248313266409</v>
      </c>
      <c r="I39">
        <v>0.96824901459887203</v>
      </c>
      <c r="J39">
        <f t="shared" si="4"/>
        <v>0.97598222455654304</v>
      </c>
    </row>
    <row r="40" spans="1:10" x14ac:dyDescent="0.3">
      <c r="A40" s="1">
        <v>1994.25</v>
      </c>
      <c r="B40" s="28">
        <v>196522</v>
      </c>
      <c r="C40" s="8">
        <v>10327.019</v>
      </c>
      <c r="D40">
        <f t="shared" si="5"/>
        <v>-2.9460107198049803</v>
      </c>
      <c r="E40">
        <f t="shared" si="2"/>
        <v>1.3459472215624046</v>
      </c>
      <c r="F40" s="2">
        <v>-2.9912000000000001</v>
      </c>
      <c r="G40" s="2">
        <f t="shared" si="6"/>
        <v>9870.7356472437386</v>
      </c>
      <c r="H40" s="2">
        <f t="shared" si="3"/>
        <v>1.3624445697523413</v>
      </c>
      <c r="I40">
        <v>1.35875366396751</v>
      </c>
      <c r="J40">
        <f t="shared" si="4"/>
        <v>1.3651350984954926</v>
      </c>
    </row>
    <row r="41" spans="1:10" x14ac:dyDescent="0.3">
      <c r="A41" s="1">
        <v>1994.5</v>
      </c>
      <c r="B41" s="28">
        <v>197050</v>
      </c>
      <c r="C41" s="8">
        <v>10387.382</v>
      </c>
      <c r="D41">
        <f t="shared" si="5"/>
        <v>-2.9428657033314303</v>
      </c>
      <c r="E41">
        <f t="shared" si="2"/>
        <v>0.58281357846876602</v>
      </c>
      <c r="F41" s="2">
        <v>-2.988</v>
      </c>
      <c r="G41" s="2">
        <f t="shared" si="6"/>
        <v>9928.9775166941545</v>
      </c>
      <c r="H41" s="2">
        <f t="shared" si="3"/>
        <v>0.58831193111377189</v>
      </c>
      <c r="I41">
        <v>0.64219784017718695</v>
      </c>
      <c r="J41">
        <f t="shared" si="4"/>
        <v>0.65105971266708862</v>
      </c>
    </row>
    <row r="42" spans="1:10" x14ac:dyDescent="0.3">
      <c r="A42" s="1">
        <v>1994.75</v>
      </c>
      <c r="B42" s="28">
        <v>197600.66666666666</v>
      </c>
      <c r="C42" s="8">
        <v>10506.371999999999</v>
      </c>
      <c r="D42">
        <f t="shared" si="5"/>
        <v>-2.9342662288842374</v>
      </c>
      <c r="E42">
        <f t="shared" si="2"/>
        <v>1.1390129933420923</v>
      </c>
      <c r="F42" s="2">
        <v>-2.9794999999999998</v>
      </c>
      <c r="G42" s="2">
        <f t="shared" si="6"/>
        <v>10041.717437306339</v>
      </c>
      <c r="H42" s="2">
        <f t="shared" si="3"/>
        <v>1.1290655486227763</v>
      </c>
      <c r="I42">
        <v>1.1045763568848901</v>
      </c>
      <c r="J42">
        <f t="shared" si="4"/>
        <v>1.1118376545311586</v>
      </c>
    </row>
    <row r="43" spans="1:10" x14ac:dyDescent="0.3">
      <c r="A43" s="1">
        <v>1995</v>
      </c>
      <c r="B43" s="28">
        <v>197882</v>
      </c>
      <c r="C43" s="8">
        <v>10543.644</v>
      </c>
      <c r="D43">
        <f t="shared" si="5"/>
        <v>-2.932147679531603</v>
      </c>
      <c r="E43">
        <f t="shared" si="2"/>
        <v>0.35412836694632688</v>
      </c>
      <c r="F43" s="2">
        <v>-2.9775</v>
      </c>
      <c r="G43" s="2">
        <f t="shared" si="6"/>
        <v>10076.146455257889</v>
      </c>
      <c r="H43" s="2">
        <f t="shared" si="3"/>
        <v>0.34227343168282687</v>
      </c>
      <c r="I43">
        <v>0.245167496682719</v>
      </c>
      <c r="J43">
        <f t="shared" si="4"/>
        <v>0.25540373402088634</v>
      </c>
    </row>
    <row r="44" spans="1:10" x14ac:dyDescent="0.3">
      <c r="A44" s="1">
        <v>1995.25</v>
      </c>
      <c r="B44" s="28">
        <v>198295.66666666666</v>
      </c>
      <c r="C44" s="8">
        <v>10575.1</v>
      </c>
      <c r="D44">
        <f t="shared" si="5"/>
        <v>-2.9312570017224058</v>
      </c>
      <c r="E44">
        <f t="shared" si="2"/>
        <v>0.29789672399402889</v>
      </c>
      <c r="F44" s="2">
        <v>-2.9761000000000002</v>
      </c>
      <c r="G44" s="2">
        <f t="shared" si="6"/>
        <v>10111.356345881752</v>
      </c>
      <c r="H44" s="2">
        <f t="shared" si="3"/>
        <v>0.3488289430745084</v>
      </c>
      <c r="I44">
        <v>0.21472061376462201</v>
      </c>
      <c r="J44">
        <f t="shared" si="4"/>
        <v>0.22506224638631755</v>
      </c>
    </row>
    <row r="45" spans="1:10" x14ac:dyDescent="0.3">
      <c r="A45" s="1">
        <v>1995.5</v>
      </c>
      <c r="B45" s="28">
        <v>198807</v>
      </c>
      <c r="C45" s="8">
        <v>10665.06</v>
      </c>
      <c r="D45">
        <f t="shared" si="5"/>
        <v>-2.9253615270836448</v>
      </c>
      <c r="E45">
        <f t="shared" si="2"/>
        <v>0.84707966341266427</v>
      </c>
      <c r="F45" s="2">
        <v>-2.9702000000000002</v>
      </c>
      <c r="G45" s="2">
        <f t="shared" si="6"/>
        <v>10197.417529689958</v>
      </c>
      <c r="H45" s="2">
        <f t="shared" si="3"/>
        <v>0.84753219953643821</v>
      </c>
      <c r="I45">
        <v>0.83676047253870001</v>
      </c>
      <c r="J45">
        <f t="shared" si="4"/>
        <v>0.84494884476071241</v>
      </c>
    </row>
    <row r="46" spans="1:10" x14ac:dyDescent="0.3">
      <c r="A46" s="1">
        <v>1995.75</v>
      </c>
      <c r="B46" s="28">
        <v>199351.66666666666</v>
      </c>
      <c r="C46" s="8">
        <v>10737.477999999999</v>
      </c>
      <c r="D46">
        <f t="shared" si="5"/>
        <v>-2.9213301958831779</v>
      </c>
      <c r="E46">
        <f t="shared" si="2"/>
        <v>0.67672606276794056</v>
      </c>
      <c r="F46" s="2">
        <v>-2.9658000000000002</v>
      </c>
      <c r="G46" s="2">
        <f t="shared" si="6"/>
        <v>10270.445834042432</v>
      </c>
      <c r="H46" s="2">
        <f t="shared" si="3"/>
        <v>0.71359294272124174</v>
      </c>
      <c r="I46">
        <v>0.69489490221932104</v>
      </c>
      <c r="J46">
        <f t="shared" si="4"/>
        <v>0.70357435794721879</v>
      </c>
    </row>
    <row r="47" spans="1:10" x14ac:dyDescent="0.3">
      <c r="A47" s="1">
        <v>1996</v>
      </c>
      <c r="B47" s="28">
        <v>199776</v>
      </c>
      <c r="C47" s="8">
        <v>10817.896000000001</v>
      </c>
      <c r="D47">
        <f t="shared" si="5"/>
        <v>-2.9159949390832605</v>
      </c>
      <c r="E47">
        <f t="shared" si="2"/>
        <v>0.74615613818611592</v>
      </c>
      <c r="F47" s="2">
        <v>-2.9613999999999998</v>
      </c>
      <c r="G47" s="2">
        <f t="shared" si="6"/>
        <v>10337.693091102279</v>
      </c>
      <c r="H47" s="2">
        <f t="shared" si="3"/>
        <v>0.65263045819445864</v>
      </c>
      <c r="I47">
        <v>0.68252984489894497</v>
      </c>
      <c r="J47">
        <f t="shared" si="4"/>
        <v>0.69125210365287426</v>
      </c>
    </row>
    <row r="48" spans="1:10" x14ac:dyDescent="0.3">
      <c r="A48" s="1">
        <v>1996.25</v>
      </c>
      <c r="B48" s="28">
        <v>200279.33333333334</v>
      </c>
      <c r="C48" s="8">
        <v>10998.322</v>
      </c>
      <c r="D48">
        <f t="shared" si="5"/>
        <v>-2.9019703430754293</v>
      </c>
      <c r="E48">
        <f t="shared" si="2"/>
        <v>1.6540915911511078</v>
      </c>
      <c r="F48" s="2">
        <v>-2.9466000000000001</v>
      </c>
      <c r="G48" s="2">
        <f t="shared" si="6"/>
        <v>10518.262780954217</v>
      </c>
      <c r="H48" s="2">
        <f t="shared" si="3"/>
        <v>1.7316319903677879</v>
      </c>
      <c r="I48">
        <v>1.7143920317022401</v>
      </c>
      <c r="J48">
        <f t="shared" si="4"/>
        <v>1.7195423843259854</v>
      </c>
    </row>
    <row r="49" spans="1:10" x14ac:dyDescent="0.3">
      <c r="A49" s="1">
        <v>1996.5</v>
      </c>
      <c r="B49" s="28">
        <v>200849.66666666666</v>
      </c>
      <c r="C49" s="8">
        <v>11096.976000000001</v>
      </c>
      <c r="D49">
        <f t="shared" si="5"/>
        <v>-2.8958840624212043</v>
      </c>
      <c r="E49">
        <f t="shared" si="2"/>
        <v>0.89299230618156145</v>
      </c>
      <c r="F49" s="2">
        <v>-2.9403000000000001</v>
      </c>
      <c r="G49" s="2">
        <f t="shared" si="6"/>
        <v>10614.879053754636</v>
      </c>
      <c r="H49" s="2">
        <f t="shared" si="3"/>
        <v>0.9143642407591912</v>
      </c>
      <c r="I49">
        <v>0.86579711028634099</v>
      </c>
      <c r="J49">
        <f t="shared" si="4"/>
        <v>0.8738849689458863</v>
      </c>
    </row>
    <row r="50" spans="1:10" x14ac:dyDescent="0.3">
      <c r="A50" s="1">
        <v>1996.75</v>
      </c>
      <c r="B50" s="28">
        <v>201457.33333333334</v>
      </c>
      <c r="C50" s="8">
        <v>11212.205</v>
      </c>
      <c r="D50">
        <f t="shared" si="5"/>
        <v>-2.8885746966047048</v>
      </c>
      <c r="E50">
        <f t="shared" si="2"/>
        <v>1.0330278347440824</v>
      </c>
      <c r="F50" s="2">
        <v>-2.9327999999999999</v>
      </c>
      <c r="G50" s="2">
        <f t="shared" si="6"/>
        <v>10727.146811866416</v>
      </c>
      <c r="H50" s="2">
        <f t="shared" si="3"/>
        <v>1.0520912530941118</v>
      </c>
      <c r="I50">
        <v>1.0858848721163701</v>
      </c>
      <c r="J50">
        <f t="shared" si="4"/>
        <v>1.0932108724234015</v>
      </c>
    </row>
    <row r="51" spans="1:10" x14ac:dyDescent="0.3">
      <c r="A51" s="1">
        <v>1997</v>
      </c>
      <c r="B51" s="28">
        <v>202395.66666666666</v>
      </c>
      <c r="C51" s="8">
        <v>11284.587</v>
      </c>
      <c r="D51">
        <f t="shared" si="5"/>
        <v>-2.8867867150876352</v>
      </c>
      <c r="E51">
        <f t="shared" si="2"/>
        <v>0.64348952299706497</v>
      </c>
      <c r="F51" s="2">
        <v>-2.9298000000000002</v>
      </c>
      <c r="G51" s="2">
        <f t="shared" si="6"/>
        <v>10809.49081541027</v>
      </c>
      <c r="H51" s="2">
        <f t="shared" si="3"/>
        <v>0.76469137129020481</v>
      </c>
      <c r="I51">
        <v>0.76537211520082105</v>
      </c>
      <c r="J51">
        <f t="shared" si="4"/>
        <v>0.77380760618971933</v>
      </c>
    </row>
    <row r="52" spans="1:10" x14ac:dyDescent="0.3">
      <c r="A52" s="1">
        <v>1997.25</v>
      </c>
      <c r="B52" s="28">
        <v>202835.33333333334</v>
      </c>
      <c r="C52" s="8">
        <v>11472.137000000001</v>
      </c>
      <c r="D52">
        <f t="shared" si="5"/>
        <v>-2.8724732581172008</v>
      </c>
      <c r="E52">
        <f t="shared" si="2"/>
        <v>1.648341355909011</v>
      </c>
      <c r="F52" s="2">
        <v>-2.9169999999999998</v>
      </c>
      <c r="G52" s="2">
        <f t="shared" si="6"/>
        <v>10972.525691511761</v>
      </c>
      <c r="H52" s="2">
        <f t="shared" si="3"/>
        <v>1.4969956588656075</v>
      </c>
      <c r="I52">
        <v>1.4726233735308001</v>
      </c>
      <c r="J52">
        <f t="shared" si="4"/>
        <v>1.4786106353496429</v>
      </c>
    </row>
    <row r="53" spans="1:10" x14ac:dyDescent="0.3">
      <c r="A53" s="1">
        <v>1997.5</v>
      </c>
      <c r="B53" s="28">
        <v>203366.66666666666</v>
      </c>
      <c r="C53" s="8">
        <v>11615.636</v>
      </c>
      <c r="D53">
        <f t="shared" si="5"/>
        <v>-2.8626584679863964</v>
      </c>
      <c r="E53">
        <f t="shared" si="2"/>
        <v>1.2430895597399072</v>
      </c>
      <c r="F53" s="2">
        <v>-2.907</v>
      </c>
      <c r="G53" s="2">
        <f t="shared" si="6"/>
        <v>11111.83314387917</v>
      </c>
      <c r="H53" s="2">
        <f t="shared" si="3"/>
        <v>1.2616105466593197</v>
      </c>
      <c r="I53">
        <v>1.2470846395048301</v>
      </c>
      <c r="J53">
        <f t="shared" si="4"/>
        <v>1.2538526288248488</v>
      </c>
    </row>
    <row r="54" spans="1:10" x14ac:dyDescent="0.3">
      <c r="A54" s="1">
        <v>1997.75</v>
      </c>
      <c r="B54" s="28">
        <v>203935.33333333334</v>
      </c>
      <c r="C54" s="8">
        <v>11715.393</v>
      </c>
      <c r="D54">
        <f t="shared" si="5"/>
        <v>-2.8568993319950806</v>
      </c>
      <c r="E54">
        <f t="shared" si="2"/>
        <v>0.8551496628733446</v>
      </c>
      <c r="F54" s="2">
        <v>-2.9020000000000001</v>
      </c>
      <c r="G54" s="2">
        <f t="shared" si="6"/>
        <v>11198.758793233557</v>
      </c>
      <c r="H54" s="2">
        <f t="shared" si="3"/>
        <v>0.77923606374188381</v>
      </c>
      <c r="I54">
        <v>0.76423527575435701</v>
      </c>
      <c r="J54">
        <f t="shared" si="4"/>
        <v>0.77267470203988675</v>
      </c>
    </row>
    <row r="55" spans="1:10" x14ac:dyDescent="0.3">
      <c r="A55" s="1">
        <v>1998</v>
      </c>
      <c r="B55" s="28">
        <v>204395</v>
      </c>
      <c r="C55" s="8">
        <v>11832.486000000001</v>
      </c>
      <c r="D55">
        <f t="shared" si="5"/>
        <v>-2.8492055965751715</v>
      </c>
      <c r="E55">
        <f t="shared" si="2"/>
        <v>0.994518148361756</v>
      </c>
      <c r="F55" s="2">
        <v>-2.8944999999999999</v>
      </c>
      <c r="G55" s="2">
        <f t="shared" si="6"/>
        <v>11308.497069437597</v>
      </c>
      <c r="H55" s="2">
        <f t="shared" si="3"/>
        <v>0.97514460637082578</v>
      </c>
      <c r="I55">
        <v>0.93973036833026502</v>
      </c>
      <c r="J55">
        <f t="shared" si="4"/>
        <v>0.94756229876508324</v>
      </c>
    </row>
    <row r="56" spans="1:10" x14ac:dyDescent="0.3">
      <c r="A56" s="1">
        <v>1998.25</v>
      </c>
      <c r="B56" s="28">
        <v>204905</v>
      </c>
      <c r="C56" s="8">
        <v>11942.031999999999</v>
      </c>
      <c r="D56">
        <f t="shared" si="5"/>
        <v>-2.8424821793551507</v>
      </c>
      <c r="E56">
        <f t="shared" si="2"/>
        <v>0.92154781237123728</v>
      </c>
      <c r="F56" s="2">
        <v>-2.8873000000000002</v>
      </c>
      <c r="G56" s="2">
        <f t="shared" si="6"/>
        <v>11418.632569611726</v>
      </c>
      <c r="H56" s="2">
        <f t="shared" si="3"/>
        <v>0.96920609036921235</v>
      </c>
      <c r="I56">
        <v>0.89567396985689696</v>
      </c>
      <c r="J56">
        <f t="shared" si="4"/>
        <v>0.90365840643235429</v>
      </c>
    </row>
    <row r="57" spans="1:10" x14ac:dyDescent="0.3">
      <c r="A57" s="1">
        <v>1998.5</v>
      </c>
      <c r="B57" s="28">
        <v>205482.66666666666</v>
      </c>
      <c r="C57" s="8">
        <v>12091.614</v>
      </c>
      <c r="D57">
        <f t="shared" si="5"/>
        <v>-2.8328495287821873</v>
      </c>
      <c r="E57">
        <f t="shared" si="2"/>
        <v>1.2447876736475294</v>
      </c>
      <c r="F57" s="2">
        <v>-2.8771</v>
      </c>
      <c r="G57" s="2">
        <f t="shared" si="6"/>
        <v>11568.220000483803</v>
      </c>
      <c r="H57" s="2">
        <f t="shared" si="3"/>
        <v>1.3015226163512139</v>
      </c>
      <c r="I57">
        <v>1.31073693176216</v>
      </c>
      <c r="J57">
        <f t="shared" si="4"/>
        <v>1.3172845815680247</v>
      </c>
    </row>
    <row r="58" spans="1:10" x14ac:dyDescent="0.3">
      <c r="A58" s="1">
        <v>1998.75</v>
      </c>
      <c r="B58" s="28">
        <v>206097.66666666666</v>
      </c>
      <c r="C58" s="8">
        <v>12287</v>
      </c>
      <c r="D58">
        <f t="shared" si="5"/>
        <v>-2.8198083735818589</v>
      </c>
      <c r="E58">
        <f t="shared" si="2"/>
        <v>1.6029638409595037</v>
      </c>
      <c r="F58" s="2">
        <v>-2.8637999999999999</v>
      </c>
      <c r="G58" s="2">
        <f t="shared" si="6"/>
        <v>11758.191733240094</v>
      </c>
      <c r="H58" s="2">
        <f t="shared" si="3"/>
        <v>1.6288483209265792</v>
      </c>
      <c r="I58">
        <v>1.7162694985134801</v>
      </c>
      <c r="J58">
        <f t="shared" si="4"/>
        <v>1.721413352076306</v>
      </c>
    </row>
    <row r="59" spans="1:10" x14ac:dyDescent="0.3">
      <c r="A59" s="1">
        <v>1999</v>
      </c>
      <c r="B59" s="28">
        <v>206876</v>
      </c>
      <c r="C59" s="8">
        <v>12403.293</v>
      </c>
      <c r="D59">
        <f t="shared" si="5"/>
        <v>-2.8141575780853967</v>
      </c>
      <c r="E59">
        <f t="shared" si="2"/>
        <v>0.94202089856718629</v>
      </c>
      <c r="F59" s="2">
        <v>-2.8582999999999998</v>
      </c>
      <c r="G59" s="2">
        <f t="shared" si="6"/>
        <v>11867.689982550668</v>
      </c>
      <c r="H59" s="2">
        <f t="shared" si="3"/>
        <v>0.92694134892088442</v>
      </c>
      <c r="I59">
        <v>0.88683973941939398</v>
      </c>
      <c r="J59">
        <f t="shared" si="4"/>
        <v>0.89485475666953707</v>
      </c>
    </row>
    <row r="60" spans="1:10" x14ac:dyDescent="0.3">
      <c r="A60" s="1">
        <v>1999.25</v>
      </c>
      <c r="B60" s="28">
        <v>207431.66666666666</v>
      </c>
      <c r="C60" s="8">
        <v>12498.694</v>
      </c>
      <c r="D60">
        <f t="shared" si="5"/>
        <v>-2.8091778093149968</v>
      </c>
      <c r="E60">
        <f t="shared" si="2"/>
        <v>0.76621569787338473</v>
      </c>
      <c r="F60" s="2">
        <v>-2.8525999999999998</v>
      </c>
      <c r="G60" s="2">
        <f t="shared" si="6"/>
        <v>11967.587672793752</v>
      </c>
      <c r="H60" s="2">
        <f t="shared" si="3"/>
        <v>0.83823882083340351</v>
      </c>
      <c r="I60">
        <v>0.77800929900139304</v>
      </c>
      <c r="J60">
        <f t="shared" si="4"/>
        <v>0.78640104496807528</v>
      </c>
    </row>
    <row r="61" spans="1:10" x14ac:dyDescent="0.3">
      <c r="A61" s="1">
        <v>1999.5</v>
      </c>
      <c r="B61" s="28">
        <v>208043.66666666666</v>
      </c>
      <c r="C61" s="8">
        <v>12662.385</v>
      </c>
      <c r="D61">
        <f t="shared" si="5"/>
        <v>-2.7991122059665834</v>
      </c>
      <c r="E61">
        <f t="shared" si="2"/>
        <v>1.301162874887396</v>
      </c>
      <c r="F61" s="2">
        <v>-2.8429000000000002</v>
      </c>
      <c r="G61" s="2">
        <f t="shared" si="6"/>
        <v>12119.891077129885</v>
      </c>
      <c r="H61" s="2">
        <f t="shared" si="3"/>
        <v>1.2646025400460559</v>
      </c>
      <c r="I61">
        <v>1.2639735983734699</v>
      </c>
      <c r="J61">
        <f t="shared" si="4"/>
        <v>1.270683124677316</v>
      </c>
    </row>
    <row r="62" spans="1:10" x14ac:dyDescent="0.3">
      <c r="A62" s="1">
        <v>1999.75</v>
      </c>
      <c r="B62" s="28">
        <v>208660.33333333334</v>
      </c>
      <c r="C62" s="8">
        <v>12877.593000000001</v>
      </c>
      <c r="D62">
        <f t="shared" si="5"/>
        <v>-2.7852189062034891</v>
      </c>
      <c r="E62">
        <f t="shared" si="2"/>
        <v>1.6853036731472315</v>
      </c>
      <c r="F62" s="2">
        <v>-2.8287</v>
      </c>
      <c r="G62" s="2">
        <f t="shared" si="6"/>
        <v>12329.659861388678</v>
      </c>
      <c r="H62" s="2">
        <f t="shared" si="3"/>
        <v>1.7159736968377359</v>
      </c>
      <c r="I62">
        <v>1.7807397298541501</v>
      </c>
      <c r="J62">
        <f t="shared" si="4"/>
        <v>1.7856604125153912</v>
      </c>
    </row>
    <row r="63" spans="1:10" x14ac:dyDescent="0.3">
      <c r="A63" s="1">
        <v>2000</v>
      </c>
      <c r="B63" s="28">
        <v>211586</v>
      </c>
      <c r="C63" s="8">
        <v>12924.179</v>
      </c>
      <c r="D63">
        <f t="shared" si="5"/>
        <v>-2.7955316371569014</v>
      </c>
      <c r="E63">
        <f t="shared" si="2"/>
        <v>0.36110737373284962</v>
      </c>
      <c r="F63" s="2">
        <v>-2.8397000000000001</v>
      </c>
      <c r="G63" s="2">
        <f t="shared" si="6"/>
        <v>12365.762131000516</v>
      </c>
      <c r="H63" s="2">
        <f t="shared" si="3"/>
        <v>0.29238046907416049</v>
      </c>
      <c r="I63">
        <v>0.260231453500331</v>
      </c>
      <c r="J63">
        <f t="shared" si="4"/>
        <v>0.27041554527062139</v>
      </c>
    </row>
    <row r="64" spans="1:10" x14ac:dyDescent="0.3">
      <c r="A64" s="1">
        <v>2000.25</v>
      </c>
      <c r="B64" s="28">
        <v>212242</v>
      </c>
      <c r="C64" s="8">
        <v>13160.842000000001</v>
      </c>
      <c r="D64">
        <f t="shared" si="5"/>
        <v>-2.7804812274661255</v>
      </c>
      <c r="E64">
        <f t="shared" si="2"/>
        <v>1.8146007545828624</v>
      </c>
      <c r="F64" s="2">
        <v>-2.8241000000000001</v>
      </c>
      <c r="G64" s="2">
        <f t="shared" si="6"/>
        <v>12599.122051526127</v>
      </c>
      <c r="H64" s="2">
        <f t="shared" si="3"/>
        <v>1.8695597855051815</v>
      </c>
      <c r="I64">
        <v>1.9326655852583801</v>
      </c>
      <c r="J64">
        <f t="shared" si="4"/>
        <v>1.9370603596140432</v>
      </c>
    </row>
    <row r="65" spans="1:10" x14ac:dyDescent="0.3">
      <c r="A65" s="1">
        <v>2000.5</v>
      </c>
      <c r="B65" s="28">
        <v>212918.66666666666</v>
      </c>
      <c r="C65" s="8">
        <v>13178.419</v>
      </c>
      <c r="D65">
        <f t="shared" si="5"/>
        <v>-2.7823296787492988</v>
      </c>
      <c r="E65">
        <f t="shared" si="2"/>
        <v>0.13346617894249846</v>
      </c>
      <c r="F65" s="2">
        <v>-2.8260000000000001</v>
      </c>
      <c r="G65" s="2">
        <f t="shared" si="6"/>
        <v>12615.298525637012</v>
      </c>
      <c r="H65" s="2">
        <f t="shared" si="3"/>
        <v>0.12831130725992068</v>
      </c>
      <c r="I65">
        <v>8.3457636778226693E-2</v>
      </c>
      <c r="J65">
        <f t="shared" si="4"/>
        <v>9.4253650845584527E-2</v>
      </c>
    </row>
    <row r="66" spans="1:10" x14ac:dyDescent="0.3">
      <c r="A66" s="1">
        <v>2000.75</v>
      </c>
      <c r="B66" s="28">
        <v>213560.33333333334</v>
      </c>
      <c r="C66" s="8">
        <v>13260.505999999999</v>
      </c>
      <c r="D66">
        <f t="shared" si="5"/>
        <v>-2.7791292405633903</v>
      </c>
      <c r="E66">
        <f t="shared" si="2"/>
        <v>0.62095765062135655</v>
      </c>
      <c r="F66" s="2">
        <v>-2.8237000000000001</v>
      </c>
      <c r="G66" s="2">
        <f t="shared" si="6"/>
        <v>12682.4529989154</v>
      </c>
      <c r="H66" s="2">
        <f t="shared" si="3"/>
        <v>0.53091383203049958</v>
      </c>
      <c r="I66">
        <v>0.589319654108304</v>
      </c>
      <c r="J66">
        <f t="shared" si="4"/>
        <v>0.59836457034124435</v>
      </c>
    </row>
    <row r="67" spans="1:10" x14ac:dyDescent="0.3">
      <c r="A67" s="1">
        <v>2001</v>
      </c>
      <c r="B67" s="28">
        <v>214101</v>
      </c>
      <c r="C67" s="8">
        <v>13222.69</v>
      </c>
      <c r="D67">
        <f t="shared" ref="D67:D98" si="7">LN(C67/B67)</f>
        <v>-2.7845135729985704</v>
      </c>
      <c r="E67">
        <f t="shared" si="2"/>
        <v>-0.28558506082028146</v>
      </c>
      <c r="F67" s="2">
        <v>-2.8290999999999999</v>
      </c>
      <c r="G67" s="2">
        <f t="shared" ref="G67:G98" si="8">EXP(F67)*B67</f>
        <v>12646.087341961</v>
      </c>
      <c r="H67" s="2">
        <f t="shared" si="3"/>
        <v>-0.28715181730234463</v>
      </c>
      <c r="I67">
        <v>-0.32962644231897098</v>
      </c>
      <c r="J67">
        <f t="shared" si="4"/>
        <v>-0.31740049160573236</v>
      </c>
    </row>
    <row r="68" spans="1:10" x14ac:dyDescent="0.3">
      <c r="A68" s="1">
        <v>2001.25</v>
      </c>
      <c r="B68" s="28">
        <v>214735.66666666666</v>
      </c>
      <c r="C68" s="8">
        <v>13299.984</v>
      </c>
      <c r="D68">
        <f t="shared" si="7"/>
        <v>-2.7816449821411102</v>
      </c>
      <c r="E68">
        <f t="shared" si="2"/>
        <v>0.5828538918686732</v>
      </c>
      <c r="F68" s="2">
        <v>-2.8268</v>
      </c>
      <c r="G68" s="2">
        <f t="shared" si="8"/>
        <v>12712.78035167451</v>
      </c>
      <c r="H68" s="2">
        <f t="shared" si="3"/>
        <v>0.52599480612265381</v>
      </c>
      <c r="I68">
        <v>0.65377297951879498</v>
      </c>
      <c r="J68">
        <f t="shared" si="4"/>
        <v>0.6625947833719148</v>
      </c>
    </row>
    <row r="69" spans="1:10" x14ac:dyDescent="0.3">
      <c r="A69" s="1">
        <v>2001.5</v>
      </c>
      <c r="B69" s="28">
        <v>215421.66666666666</v>
      </c>
      <c r="C69" s="8">
        <v>13244.784</v>
      </c>
      <c r="D69">
        <f t="shared" si="7"/>
        <v>-2.788993533166598</v>
      </c>
      <c r="E69">
        <f t="shared" ref="E69:E132" si="9">(LN(C69)-LN(C68))*100</f>
        <v>-0.4159017669181253</v>
      </c>
      <c r="F69" s="2">
        <v>-2.8330000000000002</v>
      </c>
      <c r="G69" s="2">
        <f t="shared" si="8"/>
        <v>12674.566500100664</v>
      </c>
      <c r="H69" s="2">
        <f t="shared" ref="H69:H116" si="10">(LN(G69)-LN(G68))*100</f>
        <v>-0.30104666436923111</v>
      </c>
      <c r="I69">
        <v>-0.27475205955649401</v>
      </c>
      <c r="J69">
        <f t="shared" ref="J69:J104" si="11">$L$3*I69+$M$3</f>
        <v>-0.26271606264395292</v>
      </c>
    </row>
    <row r="70" spans="1:10" x14ac:dyDescent="0.3">
      <c r="A70" s="1">
        <v>2001.75</v>
      </c>
      <c r="B70" s="28">
        <v>216111.66666666666</v>
      </c>
      <c r="C70" s="8">
        <v>13280.859</v>
      </c>
      <c r="D70">
        <f t="shared" si="7"/>
        <v>-2.7894714237157854</v>
      </c>
      <c r="E70">
        <f t="shared" si="9"/>
        <v>0.27200111410401462</v>
      </c>
      <c r="F70" s="2">
        <v>-2.8338000000000001</v>
      </c>
      <c r="G70" s="2">
        <f t="shared" si="8"/>
        <v>12704.995332628316</v>
      </c>
      <c r="H70" s="2">
        <f t="shared" si="10"/>
        <v>0.23979016902266892</v>
      </c>
      <c r="I70">
        <v>0.35210994029215698</v>
      </c>
      <c r="J70">
        <f t="shared" si="11"/>
        <v>0.36197598442546547</v>
      </c>
    </row>
    <row r="71" spans="1:10" x14ac:dyDescent="0.3">
      <c r="A71" s="1">
        <v>2002</v>
      </c>
      <c r="B71" s="28">
        <v>216664</v>
      </c>
      <c r="C71" s="8">
        <v>13397.002</v>
      </c>
      <c r="D71">
        <f t="shared" si="7"/>
        <v>-2.7833168158715336</v>
      </c>
      <c r="E71">
        <f t="shared" si="9"/>
        <v>0.87071248906660514</v>
      </c>
      <c r="F71" s="2">
        <v>-2.827</v>
      </c>
      <c r="G71" s="2">
        <f t="shared" si="8"/>
        <v>12824.376404623736</v>
      </c>
      <c r="H71" s="2">
        <f t="shared" si="10"/>
        <v>0.93525170464161533</v>
      </c>
      <c r="I71">
        <v>0.85572313232011898</v>
      </c>
      <c r="J71">
        <f t="shared" si="11"/>
        <v>0.86384586317879419</v>
      </c>
    </row>
    <row r="72" spans="1:10" x14ac:dyDescent="0.3">
      <c r="A72" s="1">
        <v>2002.25</v>
      </c>
      <c r="B72" s="28">
        <v>217203.66666666666</v>
      </c>
      <c r="C72" s="8">
        <v>13478.152</v>
      </c>
      <c r="D72">
        <f t="shared" si="7"/>
        <v>-2.7797654653416304</v>
      </c>
      <c r="E72">
        <f t="shared" si="9"/>
        <v>0.60390535160745884</v>
      </c>
      <c r="F72" s="2">
        <v>-2.8239999999999998</v>
      </c>
      <c r="G72" s="2">
        <f t="shared" si="8"/>
        <v>12894.946229333977</v>
      </c>
      <c r="H72" s="2">
        <f t="shared" si="10"/>
        <v>0.54877029861692961</v>
      </c>
      <c r="I72">
        <v>0.52918222088394995</v>
      </c>
      <c r="J72">
        <f t="shared" si="11"/>
        <v>0.53843530955419316</v>
      </c>
    </row>
    <row r="73" spans="1:10" x14ac:dyDescent="0.3">
      <c r="A73" s="1">
        <v>2002.5</v>
      </c>
      <c r="B73" s="28">
        <v>217867.66666666666</v>
      </c>
      <c r="C73" s="8">
        <v>13538.072</v>
      </c>
      <c r="D73">
        <f t="shared" si="7"/>
        <v>-2.7783819803950305</v>
      </c>
      <c r="E73">
        <f t="shared" si="9"/>
        <v>0.44358603373346739</v>
      </c>
      <c r="F73" s="2">
        <v>-2.8222999999999998</v>
      </c>
      <c r="G73" s="2">
        <f t="shared" si="8"/>
        <v>12956.373702051989</v>
      </c>
      <c r="H73" s="2">
        <f t="shared" si="10"/>
        <v>0.47523753907352528</v>
      </c>
      <c r="I73">
        <v>0.49794355799724199</v>
      </c>
      <c r="J73">
        <f t="shared" si="11"/>
        <v>0.50730478278574875</v>
      </c>
    </row>
    <row r="74" spans="1:10" x14ac:dyDescent="0.3">
      <c r="A74" s="1">
        <v>2002.75</v>
      </c>
      <c r="B74" s="28">
        <v>218543</v>
      </c>
      <c r="C74" s="8">
        <v>13559.031999999999</v>
      </c>
      <c r="D74">
        <f t="shared" si="7"/>
        <v>-2.7799298979790197</v>
      </c>
      <c r="E74">
        <f t="shared" si="9"/>
        <v>0.15470290980381662</v>
      </c>
      <c r="F74" s="2">
        <v>-2.8249</v>
      </c>
      <c r="G74" s="2">
        <f t="shared" si="8"/>
        <v>12962.788003464597</v>
      </c>
      <c r="H74" s="2">
        <f t="shared" si="10"/>
        <v>4.9494668202854086E-2</v>
      </c>
      <c r="I74">
        <v>2.0693936750409501E-2</v>
      </c>
      <c r="J74">
        <f t="shared" si="11"/>
        <v>3.1707214370739381E-2</v>
      </c>
    </row>
    <row r="75" spans="1:10" x14ac:dyDescent="0.3">
      <c r="A75" s="1">
        <v>2003</v>
      </c>
      <c r="B75" s="28">
        <v>220109.33333333334</v>
      </c>
      <c r="C75" s="8">
        <v>13634.253000000001</v>
      </c>
      <c r="D75">
        <f t="shared" si="7"/>
        <v>-2.7815391632825648</v>
      </c>
      <c r="E75">
        <f t="shared" si="9"/>
        <v>0.5532335784787179</v>
      </c>
      <c r="F75" s="2">
        <v>-2.827</v>
      </c>
      <c r="G75" s="2">
        <f t="shared" si="8"/>
        <v>13028.30622917264</v>
      </c>
      <c r="H75" s="2">
        <f t="shared" si="10"/>
        <v>0.50416010883314044</v>
      </c>
      <c r="I75">
        <v>0.40439555037720698</v>
      </c>
      <c r="J75">
        <f t="shared" si="11"/>
        <v>0.41408060203538483</v>
      </c>
    </row>
    <row r="76" spans="1:10" x14ac:dyDescent="0.3">
      <c r="A76" s="1">
        <v>2003.25</v>
      </c>
      <c r="B76" s="28">
        <v>220774</v>
      </c>
      <c r="C76" s="8">
        <v>13751.543</v>
      </c>
      <c r="D76">
        <f t="shared" si="7"/>
        <v>-2.7759885178478405</v>
      </c>
      <c r="E76">
        <f t="shared" si="9"/>
        <v>0.85658066801830302</v>
      </c>
      <c r="F76" s="2">
        <v>-2.8206000000000002</v>
      </c>
      <c r="G76" s="2">
        <f t="shared" si="8"/>
        <v>13151.549098411962</v>
      </c>
      <c r="H76" s="2">
        <f t="shared" si="10"/>
        <v>0.94151612454584921</v>
      </c>
      <c r="I76">
        <v>0.79454757412328803</v>
      </c>
      <c r="J76">
        <f t="shared" si="11"/>
        <v>0.80288207100472808</v>
      </c>
    </row>
    <row r="77" spans="1:10" x14ac:dyDescent="0.3">
      <c r="A77" s="1">
        <v>2003.5</v>
      </c>
      <c r="B77" s="28">
        <v>221512.66666666666</v>
      </c>
      <c r="C77" s="8">
        <v>13985.073</v>
      </c>
      <c r="D77">
        <f t="shared" si="7"/>
        <v>-2.7624892271854264</v>
      </c>
      <c r="E77">
        <f t="shared" si="9"/>
        <v>1.6839510520332723</v>
      </c>
      <c r="F77" s="2">
        <v>-2.8071999999999999</v>
      </c>
      <c r="G77" s="2">
        <f t="shared" si="8"/>
        <v>13373.562009640133</v>
      </c>
      <c r="H77" s="2">
        <f t="shared" si="10"/>
        <v>1.6740219857918959</v>
      </c>
      <c r="I77">
        <v>1.66260767732423</v>
      </c>
      <c r="J77">
        <f t="shared" si="11"/>
        <v>1.6679372872705285</v>
      </c>
    </row>
    <row r="78" spans="1:10" x14ac:dyDescent="0.3">
      <c r="A78" s="1">
        <v>2003.75</v>
      </c>
      <c r="B78" s="28">
        <v>222275.66666666666</v>
      </c>
      <c r="C78" s="8">
        <v>14145.645</v>
      </c>
      <c r="D78">
        <f t="shared" si="7"/>
        <v>-2.7545115504248092</v>
      </c>
      <c r="E78">
        <f t="shared" si="9"/>
        <v>1.1416256346823417</v>
      </c>
      <c r="F78" s="2">
        <v>-2.7993000000000001</v>
      </c>
      <c r="G78" s="2">
        <f t="shared" si="8"/>
        <v>13526.062140448264</v>
      </c>
      <c r="H78" s="2">
        <f t="shared" si="10"/>
        <v>1.13385795862051</v>
      </c>
      <c r="I78">
        <v>0.89498184791952995</v>
      </c>
      <c r="J78">
        <f t="shared" si="11"/>
        <v>0.90296868035232425</v>
      </c>
    </row>
    <row r="79" spans="1:10" x14ac:dyDescent="0.3">
      <c r="A79" s="1">
        <v>2004</v>
      </c>
      <c r="B79" s="28">
        <v>222356</v>
      </c>
      <c r="C79" s="8">
        <v>14221.147000000001</v>
      </c>
      <c r="D79">
        <f t="shared" si="7"/>
        <v>-2.7495496189135968</v>
      </c>
      <c r="E79">
        <f t="shared" si="9"/>
        <v>0.53232792973911813</v>
      </c>
      <c r="F79" s="2">
        <v>-2.7936999999999999</v>
      </c>
      <c r="G79" s="2">
        <f t="shared" si="8"/>
        <v>13606.93652169465</v>
      </c>
      <c r="H79" s="2">
        <f t="shared" si="10"/>
        <v>0.59613477861795161</v>
      </c>
      <c r="I79">
        <v>0.70168758430127698</v>
      </c>
      <c r="J79">
        <f t="shared" si="11"/>
        <v>0.71034352640198761</v>
      </c>
    </row>
    <row r="80" spans="1:10" x14ac:dyDescent="0.3">
      <c r="A80" s="1">
        <v>2004.25</v>
      </c>
      <c r="B80" s="28">
        <v>222973.33333333334</v>
      </c>
      <c r="C80" s="8">
        <v>14329.522999999999</v>
      </c>
      <c r="D80">
        <f t="shared" si="7"/>
        <v>-2.7447302283696366</v>
      </c>
      <c r="E80">
        <f t="shared" si="9"/>
        <v>0.75918723122203602</v>
      </c>
      <c r="F80" s="2">
        <v>-2.7888999999999999</v>
      </c>
      <c r="G80" s="2">
        <f t="shared" si="8"/>
        <v>13710.365914782758</v>
      </c>
      <c r="H80" s="2">
        <f t="shared" si="10"/>
        <v>0.75724817682605305</v>
      </c>
      <c r="I80">
        <v>0.708261318906799</v>
      </c>
      <c r="J80">
        <f t="shared" si="11"/>
        <v>0.71689450529144993</v>
      </c>
    </row>
    <row r="81" spans="1:10" x14ac:dyDescent="0.3">
      <c r="A81" s="1">
        <v>2004.5</v>
      </c>
      <c r="B81" s="28">
        <v>223680</v>
      </c>
      <c r="C81" s="8">
        <v>14464.984</v>
      </c>
      <c r="D81">
        <f t="shared" si="7"/>
        <v>-2.7384856267361752</v>
      </c>
      <c r="E81">
        <f t="shared" si="9"/>
        <v>0.94088778340939427</v>
      </c>
      <c r="F81" s="2">
        <v>-2.7833000000000001</v>
      </c>
      <c r="G81" s="2">
        <f t="shared" si="8"/>
        <v>13831.055454162324</v>
      </c>
      <c r="H81" s="2">
        <f t="shared" si="10"/>
        <v>0.87642762006314712</v>
      </c>
      <c r="I81">
        <v>0.73173147315795695</v>
      </c>
      <c r="J81">
        <f t="shared" si="11"/>
        <v>0.74028341498406292</v>
      </c>
    </row>
    <row r="82" spans="1:10" x14ac:dyDescent="0.3">
      <c r="A82" s="1">
        <v>2004.75</v>
      </c>
      <c r="B82" s="28">
        <v>224418</v>
      </c>
      <c r="C82" s="8">
        <v>14609.876</v>
      </c>
      <c r="D82">
        <f t="shared" si="7"/>
        <v>-2.7318126459461709</v>
      </c>
      <c r="E82">
        <f t="shared" si="9"/>
        <v>0.99669060798799336</v>
      </c>
      <c r="F82" s="2">
        <v>-2.7782</v>
      </c>
      <c r="G82" s="2">
        <f t="shared" si="8"/>
        <v>13947.640920641868</v>
      </c>
      <c r="H82" s="2">
        <f t="shared" si="10"/>
        <v>0.83939252898765915</v>
      </c>
      <c r="I82">
        <v>0.86429982310932896</v>
      </c>
      <c r="J82">
        <f t="shared" si="11"/>
        <v>0.87239286479555611</v>
      </c>
    </row>
    <row r="83" spans="1:10" x14ac:dyDescent="0.3">
      <c r="A83" s="1">
        <v>2005</v>
      </c>
      <c r="B83" s="28">
        <v>225038</v>
      </c>
      <c r="C83" s="8">
        <v>14771.602000000001</v>
      </c>
      <c r="D83">
        <f t="shared" si="7"/>
        <v>-2.7235627230707142</v>
      </c>
      <c r="E83">
        <f t="shared" si="9"/>
        <v>1.1008815373321212</v>
      </c>
      <c r="F83" s="2">
        <v>-2.7700999999999998</v>
      </c>
      <c r="G83" s="2">
        <f t="shared" si="8"/>
        <v>14099.92216044666</v>
      </c>
      <c r="H83" s="2">
        <f t="shared" si="10"/>
        <v>1.0858892497864758</v>
      </c>
      <c r="I83">
        <v>0.99261570921729303</v>
      </c>
      <c r="J83">
        <f t="shared" si="11"/>
        <v>1.0002645711418712</v>
      </c>
    </row>
    <row r="84" spans="1:10" x14ac:dyDescent="0.3">
      <c r="A84" s="1">
        <v>2005.25</v>
      </c>
      <c r="B84" s="28">
        <v>225674</v>
      </c>
      <c r="C84" s="8">
        <v>14839.781999999999</v>
      </c>
      <c r="D84">
        <f t="shared" si="7"/>
        <v>-2.7217799324190288</v>
      </c>
      <c r="E84">
        <f t="shared" si="9"/>
        <v>0.46049938419088221</v>
      </c>
      <c r="F84" s="2">
        <v>-2.7675000000000001</v>
      </c>
      <c r="G84" s="2">
        <f t="shared" si="8"/>
        <v>14176.582449379084</v>
      </c>
      <c r="H84" s="2">
        <f t="shared" si="10"/>
        <v>0.54222031902231294</v>
      </c>
      <c r="I84">
        <v>0.42513279749967398</v>
      </c>
      <c r="J84">
        <f t="shared" si="11"/>
        <v>0.43474606486236433</v>
      </c>
    </row>
    <row r="85" spans="1:10" x14ac:dyDescent="0.3">
      <c r="A85" s="1">
        <v>2005.5</v>
      </c>
      <c r="B85" s="28">
        <v>226422.33333333334</v>
      </c>
      <c r="C85" s="8">
        <v>14972.054</v>
      </c>
      <c r="D85">
        <f t="shared" si="7"/>
        <v>-2.7162165901608915</v>
      </c>
      <c r="E85">
        <f t="shared" si="9"/>
        <v>0.8873849163865799</v>
      </c>
      <c r="F85" s="2">
        <v>-2.7625999999999999</v>
      </c>
      <c r="G85" s="2">
        <f t="shared" si="8"/>
        <v>14293.458526825592</v>
      </c>
      <c r="H85" s="2">
        <f t="shared" si="10"/>
        <v>0.82105069057281099</v>
      </c>
      <c r="I85">
        <v>0.75740250560738098</v>
      </c>
      <c r="J85">
        <f t="shared" si="11"/>
        <v>0.76586558428940921</v>
      </c>
    </row>
    <row r="86" spans="1:10" x14ac:dyDescent="0.3">
      <c r="A86" s="1">
        <v>2005.75</v>
      </c>
      <c r="B86" s="28">
        <v>227196</v>
      </c>
      <c r="C86" s="8">
        <v>15066.597</v>
      </c>
      <c r="D86">
        <f t="shared" si="7"/>
        <v>-2.7133329067926319</v>
      </c>
      <c r="E86">
        <f t="shared" si="9"/>
        <v>0.62947774973345361</v>
      </c>
      <c r="F86" s="2">
        <v>-2.7605</v>
      </c>
      <c r="G86" s="2">
        <f t="shared" si="8"/>
        <v>14372.448583089854</v>
      </c>
      <c r="H86" s="2">
        <f t="shared" si="10"/>
        <v>0.55110941290745785</v>
      </c>
      <c r="I86">
        <v>0.51510225210129901</v>
      </c>
      <c r="J86">
        <f t="shared" si="11"/>
        <v>0.52440408015500917</v>
      </c>
    </row>
    <row r="87" spans="1:10" x14ac:dyDescent="0.3">
      <c r="A87" s="1">
        <v>2006</v>
      </c>
      <c r="B87" s="28">
        <v>227763.66666666666</v>
      </c>
      <c r="C87" s="8">
        <v>15267.026</v>
      </c>
      <c r="D87">
        <f t="shared" si="7"/>
        <v>-2.7026132023647262</v>
      </c>
      <c r="E87">
        <f t="shared" si="9"/>
        <v>1.3215165027359532</v>
      </c>
      <c r="F87" s="2">
        <v>-2.7509999999999999</v>
      </c>
      <c r="G87" s="2">
        <f t="shared" si="8"/>
        <v>14545.89090432278</v>
      </c>
      <c r="H87" s="2">
        <f t="shared" si="10"/>
        <v>1.1995460599454333</v>
      </c>
      <c r="I87">
        <v>1.3029804909201099</v>
      </c>
      <c r="J87">
        <f t="shared" si="11"/>
        <v>1.3095549905116792</v>
      </c>
    </row>
    <row r="88" spans="1:10" x14ac:dyDescent="0.3">
      <c r="A88" s="1">
        <v>2006.25</v>
      </c>
      <c r="B88" s="28">
        <v>228432.66666666666</v>
      </c>
      <c r="C88" s="8">
        <v>15302.705</v>
      </c>
      <c r="D88">
        <f t="shared" si="7"/>
        <v>-2.7032118813323303</v>
      </c>
      <c r="E88">
        <f t="shared" si="9"/>
        <v>0.23342708642548615</v>
      </c>
      <c r="F88" s="2">
        <v>-2.7507999999999999</v>
      </c>
      <c r="G88" s="2">
        <f t="shared" si="8"/>
        <v>14591.533912078854</v>
      </c>
      <c r="H88" s="2">
        <f t="shared" si="10"/>
        <v>0.31329498318584115</v>
      </c>
      <c r="I88">
        <v>0.360146302467727</v>
      </c>
      <c r="J88">
        <f t="shared" si="11"/>
        <v>0.36998452783639191</v>
      </c>
    </row>
    <row r="89" spans="1:10" x14ac:dyDescent="0.3">
      <c r="A89" s="1">
        <v>2006.5</v>
      </c>
      <c r="B89" s="28">
        <v>229166.33333333334</v>
      </c>
      <c r="C89" s="8">
        <v>15326.368</v>
      </c>
      <c r="D89">
        <f t="shared" si="7"/>
        <v>-2.7048733425824096</v>
      </c>
      <c r="E89">
        <f t="shared" si="9"/>
        <v>0.15451335865002136</v>
      </c>
      <c r="F89" s="2">
        <v>-2.7530999999999999</v>
      </c>
      <c r="G89" s="2">
        <f t="shared" si="8"/>
        <v>14604.768519688303</v>
      </c>
      <c r="H89" s="2">
        <f t="shared" si="10"/>
        <v>9.0659483658050988E-2</v>
      </c>
      <c r="I89">
        <v>2.62260688626282E-2</v>
      </c>
      <c r="J89">
        <f t="shared" si="11"/>
        <v>3.7220196390186644E-2</v>
      </c>
    </row>
    <row r="90" spans="1:10" x14ac:dyDescent="0.3">
      <c r="A90" s="1">
        <v>2006.75</v>
      </c>
      <c r="B90" s="28">
        <v>229896</v>
      </c>
      <c r="C90" s="8">
        <v>15456.928</v>
      </c>
      <c r="D90">
        <f t="shared" si="7"/>
        <v>-2.6995697156730838</v>
      </c>
      <c r="E90">
        <f t="shared" si="9"/>
        <v>0.84825733319213725</v>
      </c>
      <c r="F90" s="2">
        <v>-2.7484999999999999</v>
      </c>
      <c r="G90" s="2">
        <f t="shared" si="8"/>
        <v>14718.821261471767</v>
      </c>
      <c r="H90" s="2">
        <f t="shared" si="10"/>
        <v>0.77789464225954674</v>
      </c>
      <c r="I90">
        <v>0.72848869425353702</v>
      </c>
      <c r="J90">
        <f t="shared" si="11"/>
        <v>0.73705186132076106</v>
      </c>
    </row>
    <row r="91" spans="1:10" x14ac:dyDescent="0.3">
      <c r="A91" s="1">
        <v>2007</v>
      </c>
      <c r="B91" s="28">
        <v>230839.33333333334</v>
      </c>
      <c r="C91" s="8">
        <v>15493.328</v>
      </c>
      <c r="D91">
        <f t="shared" si="7"/>
        <v>-2.7013124621939535</v>
      </c>
      <c r="E91">
        <f t="shared" si="9"/>
        <v>0.23521625657902945</v>
      </c>
      <c r="F91" s="2">
        <v>-2.7519999999999998</v>
      </c>
      <c r="G91" s="2">
        <f t="shared" si="8"/>
        <v>14727.580227120949</v>
      </c>
      <c r="H91" s="2">
        <f t="shared" si="10"/>
        <v>5.9490908665971176E-2</v>
      </c>
      <c r="I91">
        <v>0.218738136928364</v>
      </c>
      <c r="J91">
        <f t="shared" si="11"/>
        <v>0.22906586244521526</v>
      </c>
    </row>
    <row r="92" spans="1:10" x14ac:dyDescent="0.3">
      <c r="A92" s="1">
        <v>2007.25</v>
      </c>
      <c r="B92" s="28">
        <v>231482</v>
      </c>
      <c r="C92" s="8">
        <v>15582.084999999999</v>
      </c>
      <c r="D92">
        <f t="shared" si="7"/>
        <v>-2.6983802598176281</v>
      </c>
      <c r="E92">
        <f t="shared" si="9"/>
        <v>0.57123772645741866</v>
      </c>
      <c r="F92" s="2">
        <v>-2.7471000000000001</v>
      </c>
      <c r="G92" s="2">
        <f t="shared" si="8"/>
        <v>14841.126086850745</v>
      </c>
      <c r="H92" s="2">
        <f t="shared" si="10"/>
        <v>0.76801748882484588</v>
      </c>
      <c r="I92">
        <v>0.797465741853427</v>
      </c>
      <c r="J92">
        <f t="shared" si="11"/>
        <v>0.80579013717155989</v>
      </c>
    </row>
    <row r="93" spans="1:10" x14ac:dyDescent="0.3">
      <c r="A93" s="1">
        <v>2007.5</v>
      </c>
      <c r="B93" s="28">
        <v>232210</v>
      </c>
      <c r="C93" s="8">
        <v>15666.737999999999</v>
      </c>
      <c r="D93">
        <f t="shared" si="7"/>
        <v>-2.6961022684355274</v>
      </c>
      <c r="E93">
        <f t="shared" si="9"/>
        <v>0.54180093170916876</v>
      </c>
      <c r="F93" s="2">
        <v>-2.7435</v>
      </c>
      <c r="G93" s="2">
        <f t="shared" si="8"/>
        <v>14941.493401646896</v>
      </c>
      <c r="H93" s="2">
        <f t="shared" si="10"/>
        <v>0.67400179349910161</v>
      </c>
      <c r="I93">
        <v>0.56230450549407995</v>
      </c>
      <c r="J93">
        <f t="shared" si="11"/>
        <v>0.57144293767922494</v>
      </c>
    </row>
    <row r="94" spans="1:10" x14ac:dyDescent="0.3">
      <c r="A94" s="1">
        <v>2007.75</v>
      </c>
      <c r="B94" s="28">
        <v>232936.66666666666</v>
      </c>
      <c r="C94" s="8">
        <v>15761.967000000001</v>
      </c>
      <c r="D94">
        <f t="shared" si="7"/>
        <v>-2.6931667134492101</v>
      </c>
      <c r="E94">
        <f t="shared" si="9"/>
        <v>0.60600200632539014</v>
      </c>
      <c r="F94" s="2">
        <v>-2.7429999999999999</v>
      </c>
      <c r="G94" s="2">
        <f t="shared" si="8"/>
        <v>14995.746582665904</v>
      </c>
      <c r="H94" s="2">
        <f t="shared" si="10"/>
        <v>0.36244650769372555</v>
      </c>
      <c r="I94">
        <v>0.71343048171052104</v>
      </c>
      <c r="J94">
        <f t="shared" si="11"/>
        <v>0.72204577446117446</v>
      </c>
    </row>
    <row r="95" spans="1:10" x14ac:dyDescent="0.3">
      <c r="A95" s="1">
        <v>2008</v>
      </c>
      <c r="B95" s="28">
        <v>232806.66666666666</v>
      </c>
      <c r="C95" s="8">
        <v>15671.383</v>
      </c>
      <c r="D95">
        <f t="shared" si="7"/>
        <v>-2.698372042040639</v>
      </c>
      <c r="E95">
        <f t="shared" si="9"/>
        <v>-0.57635759954042243</v>
      </c>
      <c r="F95" s="2">
        <v>-2.7492000000000001</v>
      </c>
      <c r="G95" s="2">
        <f t="shared" si="8"/>
        <v>14894.743304259215</v>
      </c>
      <c r="H95" s="2">
        <f t="shared" si="10"/>
        <v>-0.6758247403974238</v>
      </c>
      <c r="I95">
        <v>-0.18200411724591001</v>
      </c>
      <c r="J95">
        <f t="shared" si="11"/>
        <v>-0.17028917768767265</v>
      </c>
    </row>
    <row r="96" spans="1:10" x14ac:dyDescent="0.3">
      <c r="A96" s="1">
        <v>2008.25</v>
      </c>
      <c r="B96" s="28">
        <v>233410</v>
      </c>
      <c r="C96" s="8">
        <v>15752.308000000001</v>
      </c>
      <c r="D96">
        <f t="shared" si="7"/>
        <v>-2.6958096696178044</v>
      </c>
      <c r="E96">
        <f t="shared" si="9"/>
        <v>0.51505839273691123</v>
      </c>
      <c r="F96" s="2">
        <v>-2.7467999999999999</v>
      </c>
      <c r="G96" s="2">
        <f t="shared" si="8"/>
        <v>14969.227050061894</v>
      </c>
      <c r="H96" s="2">
        <f t="shared" si="10"/>
        <v>0.49882115045338793</v>
      </c>
      <c r="I96">
        <v>0.14832463334630799</v>
      </c>
      <c r="J96">
        <f t="shared" si="11"/>
        <v>0.15889610306496169</v>
      </c>
    </row>
    <row r="97" spans="1:10" x14ac:dyDescent="0.3">
      <c r="A97" s="1">
        <v>2008.5</v>
      </c>
      <c r="B97" s="28">
        <v>234110.33333333334</v>
      </c>
      <c r="C97" s="8">
        <v>15667.031999999999</v>
      </c>
      <c r="D97">
        <f t="shared" si="7"/>
        <v>-2.704233882284317</v>
      </c>
      <c r="E97">
        <f t="shared" si="9"/>
        <v>-0.54282622992936069</v>
      </c>
      <c r="F97" s="2">
        <v>-2.7547999999999999</v>
      </c>
      <c r="G97" s="2">
        <f t="shared" si="8"/>
        <v>14894.507401272691</v>
      </c>
      <c r="H97" s="2">
        <f t="shared" si="10"/>
        <v>-0.50040496327810047</v>
      </c>
      <c r="I97">
        <v>-1.0194765246116799</v>
      </c>
      <c r="J97">
        <f t="shared" si="11"/>
        <v>-1.0048625808414586</v>
      </c>
    </row>
    <row r="98" spans="1:10" x14ac:dyDescent="0.3">
      <c r="A98" s="1">
        <v>2008.75</v>
      </c>
      <c r="B98" s="28">
        <v>234825</v>
      </c>
      <c r="C98" s="8">
        <v>15328.027</v>
      </c>
      <c r="D98">
        <f t="shared" si="7"/>
        <v>-2.7291575731713711</v>
      </c>
      <c r="E98">
        <f t="shared" si="9"/>
        <v>-2.1875649209789572</v>
      </c>
      <c r="F98" s="2">
        <v>-2.7795999999999998</v>
      </c>
      <c r="G98" s="2">
        <f t="shared" si="8"/>
        <v>14574.020937496931</v>
      </c>
      <c r="H98" s="2">
        <f t="shared" si="10"/>
        <v>-2.1751958322736797</v>
      </c>
      <c r="I98">
        <v>-1.75309251486236</v>
      </c>
      <c r="J98">
        <f t="shared" si="11"/>
        <v>-1.7359390774598586</v>
      </c>
    </row>
    <row r="99" spans="1:10" x14ac:dyDescent="0.3">
      <c r="A99" s="1">
        <v>2009</v>
      </c>
      <c r="B99" s="28">
        <v>234912.66666666666</v>
      </c>
      <c r="C99" s="8">
        <v>15155.94</v>
      </c>
      <c r="D99">
        <f t="shared" ref="D99:D130" si="12">LN(C99/B99)</f>
        <v>-2.7408212795461639</v>
      </c>
      <c r="E99">
        <f t="shared" si="9"/>
        <v>-1.1290448388876939</v>
      </c>
      <c r="F99" s="2">
        <v>-2.7938999999999998</v>
      </c>
      <c r="G99" s="2">
        <f t="shared" ref="G99:G130" si="13">EXP(F99)*B99</f>
        <v>14372.459115343079</v>
      </c>
      <c r="H99" s="2">
        <f t="shared" si="10"/>
        <v>-1.3926742014083615</v>
      </c>
      <c r="I99">
        <v>-1.2475816477163699</v>
      </c>
      <c r="J99">
        <f t="shared" si="11"/>
        <v>-1.2321780926027306</v>
      </c>
    </row>
    <row r="100" spans="1:10" x14ac:dyDescent="0.3">
      <c r="A100" s="1">
        <v>2009.25</v>
      </c>
      <c r="B100" s="28">
        <v>235459.33333333334</v>
      </c>
      <c r="C100" s="8">
        <v>15134.117</v>
      </c>
      <c r="D100">
        <f t="shared" si="12"/>
        <v>-2.7445866171293924</v>
      </c>
      <c r="E100">
        <f t="shared" si="9"/>
        <v>-0.14409351409216953</v>
      </c>
      <c r="F100" s="2">
        <v>-2.7972999999999999</v>
      </c>
      <c r="G100" s="2">
        <f t="shared" si="13"/>
        <v>14357.008444262194</v>
      </c>
      <c r="H100" s="2">
        <f t="shared" si="10"/>
        <v>-0.1075597557692376</v>
      </c>
      <c r="I100">
        <v>-0.176269222712785</v>
      </c>
      <c r="J100">
        <f t="shared" si="11"/>
        <v>-0.16457413513207023</v>
      </c>
    </row>
    <row r="101" spans="1:10" x14ac:dyDescent="0.3">
      <c r="A101" s="1">
        <v>2009.5</v>
      </c>
      <c r="B101" s="28">
        <v>236093</v>
      </c>
      <c r="C101" s="8">
        <v>15189.222</v>
      </c>
      <c r="D101">
        <f t="shared" si="12"/>
        <v>-2.7436396978084159</v>
      </c>
      <c r="E101">
        <f t="shared" si="9"/>
        <v>0.36344982100722234</v>
      </c>
      <c r="F101" s="2">
        <v>-2.7968000000000002</v>
      </c>
      <c r="G101" s="2">
        <f t="shared" si="13"/>
        <v>14402.845557185177</v>
      </c>
      <c r="H101" s="2">
        <f t="shared" si="10"/>
        <v>0.31875788890953771</v>
      </c>
      <c r="I101">
        <v>0.39578093641018902</v>
      </c>
      <c r="J101">
        <f t="shared" si="11"/>
        <v>0.40549580851612776</v>
      </c>
    </row>
    <row r="102" spans="1:10" x14ac:dyDescent="0.3">
      <c r="A102" s="1">
        <v>2009.75</v>
      </c>
      <c r="B102" s="28">
        <v>236739</v>
      </c>
      <c r="C102" s="8">
        <v>15356.058000000001</v>
      </c>
      <c r="D102">
        <f t="shared" si="12"/>
        <v>-2.7354482143168868</v>
      </c>
      <c r="E102">
        <f t="shared" si="9"/>
        <v>1.0923956767204146</v>
      </c>
      <c r="F102" s="2">
        <v>-2.79</v>
      </c>
      <c r="G102" s="2">
        <f t="shared" si="13"/>
        <v>14540.796761023215</v>
      </c>
      <c r="H102" s="2">
        <f t="shared" si="10"/>
        <v>0.95324732756747466</v>
      </c>
      <c r="I102">
        <v>1.2225903642515199</v>
      </c>
      <c r="J102">
        <f t="shared" si="11"/>
        <v>1.2294431432392394</v>
      </c>
    </row>
    <row r="103" spans="1:10" x14ac:dyDescent="0.3">
      <c r="A103" s="1">
        <v>2010</v>
      </c>
      <c r="B103" s="28">
        <v>236996.33333333334</v>
      </c>
      <c r="C103" s="8">
        <v>15415.145</v>
      </c>
      <c r="D103">
        <f t="shared" si="12"/>
        <v>-2.7326942021318921</v>
      </c>
      <c r="E103">
        <f t="shared" si="9"/>
        <v>0.3840413559503375</v>
      </c>
      <c r="F103" s="2">
        <v>-2.7871999999999999</v>
      </c>
      <c r="G103" s="2">
        <f t="shared" si="13"/>
        <v>14597.418088877015</v>
      </c>
      <c r="H103" s="2">
        <f t="shared" si="10"/>
        <v>0.38864013745083525</v>
      </c>
      <c r="I103">
        <v>0.91598557699823902</v>
      </c>
      <c r="J103">
        <f t="shared" si="11"/>
        <v>0.92389970267851107</v>
      </c>
    </row>
    <row r="104" spans="1:10" x14ac:dyDescent="0.3">
      <c r="A104" s="1">
        <v>2010.25</v>
      </c>
      <c r="B104" s="28">
        <v>237506</v>
      </c>
      <c r="C104" s="8">
        <v>15557.277</v>
      </c>
      <c r="D104">
        <f t="shared" si="12"/>
        <v>-2.7256643828775236</v>
      </c>
      <c r="E104">
        <f t="shared" si="9"/>
        <v>0.91780357197688289</v>
      </c>
      <c r="F104" s="2">
        <v>-2.7797999999999998</v>
      </c>
      <c r="G104" s="2">
        <f t="shared" si="13"/>
        <v>14737.464931423501</v>
      </c>
      <c r="H104" s="2">
        <f t="shared" si="10"/>
        <v>0.95482164654008272</v>
      </c>
      <c r="I104">
        <v>0.42607066130588001</v>
      </c>
      <c r="J104">
        <f t="shared" si="11"/>
        <v>0.43568068214832617</v>
      </c>
    </row>
    <row r="105" spans="1:10" x14ac:dyDescent="0.3">
      <c r="A105" s="1">
        <v>2010.5</v>
      </c>
      <c r="B105" s="28">
        <v>238103.66666666666</v>
      </c>
      <c r="C105" s="8">
        <v>15671.967000000001</v>
      </c>
      <c r="D105">
        <f t="shared" si="12"/>
        <v>-2.7208325780923825</v>
      </c>
      <c r="E105">
        <f t="shared" si="9"/>
        <v>0.73450715379088649</v>
      </c>
      <c r="F105" s="2">
        <v>-2.7753999999999999</v>
      </c>
      <c r="G105" s="2">
        <f t="shared" si="13"/>
        <v>14839.701946446066</v>
      </c>
      <c r="H105" s="2">
        <f t="shared" si="10"/>
        <v>0.69132667527664893</v>
      </c>
    </row>
    <row r="106" spans="1:10" x14ac:dyDescent="0.3">
      <c r="A106" s="1">
        <v>2010.75</v>
      </c>
      <c r="B106" s="28">
        <v>238711.33333333334</v>
      </c>
      <c r="C106" s="8">
        <v>15750.625</v>
      </c>
      <c r="D106">
        <f t="shared" si="12"/>
        <v>-2.718374964595998</v>
      </c>
      <c r="E106">
        <f t="shared" si="9"/>
        <v>0.50064720501268312</v>
      </c>
      <c r="F106" s="2">
        <v>-2.7711000000000001</v>
      </c>
      <c r="G106" s="2">
        <f t="shared" si="13"/>
        <v>14941.685803919336</v>
      </c>
      <c r="H106" s="2">
        <f t="shared" si="10"/>
        <v>0.68488585537433977</v>
      </c>
    </row>
    <row r="107" spans="1:10" x14ac:dyDescent="0.3">
      <c r="A107" s="1">
        <v>2011</v>
      </c>
      <c r="B107" s="28">
        <v>238851.66666666666</v>
      </c>
      <c r="C107" s="8">
        <v>15712.754000000001</v>
      </c>
      <c r="D107">
        <f t="shared" si="12"/>
        <v>-2.7213699784326901</v>
      </c>
      <c r="E107">
        <f t="shared" si="9"/>
        <v>-0.24073077649386931</v>
      </c>
      <c r="F107" s="2">
        <v>-2.7749000000000001</v>
      </c>
      <c r="G107" s="2">
        <f t="shared" si="13"/>
        <v>14893.765725229154</v>
      </c>
      <c r="H107" s="2">
        <f t="shared" si="10"/>
        <v>-0.32122939282466234</v>
      </c>
    </row>
    <row r="108" spans="1:10" x14ac:dyDescent="0.3">
      <c r="A108" s="1">
        <v>2011.25</v>
      </c>
      <c r="B108" s="28">
        <v>239316</v>
      </c>
      <c r="C108" s="8">
        <v>15825.096</v>
      </c>
      <c r="D108">
        <f t="shared" si="12"/>
        <v>-2.7161878199965344</v>
      </c>
      <c r="E108">
        <f t="shared" si="9"/>
        <v>0.712429510349466</v>
      </c>
      <c r="F108" s="2">
        <v>-2.7690000000000001</v>
      </c>
      <c r="G108" s="2">
        <f t="shared" si="13"/>
        <v>15011.023847710121</v>
      </c>
      <c r="H108" s="2">
        <f t="shared" si="10"/>
        <v>0.78421366673389059</v>
      </c>
    </row>
    <row r="109" spans="1:10" x14ac:dyDescent="0.3">
      <c r="A109" s="1">
        <v>2011.5</v>
      </c>
      <c r="B109" s="28">
        <v>239871</v>
      </c>
      <c r="C109" s="8">
        <v>15820.7</v>
      </c>
      <c r="D109">
        <f t="shared" si="12"/>
        <v>-2.7187820696888689</v>
      </c>
      <c r="E109">
        <f t="shared" si="9"/>
        <v>-2.7782521433650231E-2</v>
      </c>
      <c r="F109" s="2">
        <v>-2.7679</v>
      </c>
      <c r="G109" s="2">
        <f t="shared" si="13"/>
        <v>15062.395580879214</v>
      </c>
      <c r="H109" s="2">
        <f t="shared" si="10"/>
        <v>0.34164244779990582</v>
      </c>
    </row>
    <row r="110" spans="1:10" x14ac:dyDescent="0.3">
      <c r="A110" s="1">
        <v>2011.75</v>
      </c>
      <c r="B110" s="28">
        <v>240431.33333333334</v>
      </c>
      <c r="C110" s="8">
        <v>16004.107</v>
      </c>
      <c r="D110">
        <f t="shared" si="12"/>
        <v>-2.7095891556915834</v>
      </c>
      <c r="E110">
        <f t="shared" si="9"/>
        <v>1.1526167652968766</v>
      </c>
      <c r="F110" s="2">
        <v>-2.7584</v>
      </c>
      <c r="G110" s="2">
        <f t="shared" si="13"/>
        <v>15241.691463109637</v>
      </c>
      <c r="H110" s="2">
        <f t="shared" si="10"/>
        <v>1.1833253655682441</v>
      </c>
    </row>
    <row r="111" spans="1:10" x14ac:dyDescent="0.3">
      <c r="A111" s="1">
        <v>2012</v>
      </c>
      <c r="B111" s="28">
        <v>242436</v>
      </c>
      <c r="C111" s="8">
        <v>16129.418</v>
      </c>
      <c r="D111">
        <f t="shared" si="12"/>
        <v>-2.7100929483683434</v>
      </c>
      <c r="E111">
        <f t="shared" si="9"/>
        <v>0.77994328498807164</v>
      </c>
      <c r="F111" s="2">
        <v>-2.7576000000000001</v>
      </c>
      <c r="G111" s="2">
        <f t="shared" si="13"/>
        <v>15381.073468286897</v>
      </c>
      <c r="H111" s="2">
        <f t="shared" si="10"/>
        <v>0.91032255266405571</v>
      </c>
    </row>
    <row r="112" spans="1:10" x14ac:dyDescent="0.3">
      <c r="A112" s="1">
        <v>2012.25</v>
      </c>
      <c r="B112" s="28">
        <v>242968.33333333334</v>
      </c>
      <c r="C112" s="8">
        <v>16198.807000000001</v>
      </c>
      <c r="D112">
        <f t="shared" si="12"/>
        <v>-2.7079935217967335</v>
      </c>
      <c r="E112">
        <f t="shared" si="9"/>
        <v>0.42927879002636615</v>
      </c>
      <c r="F112" s="2">
        <v>-2.7568000000000001</v>
      </c>
      <c r="G112" s="2">
        <f t="shared" si="13"/>
        <v>15427.183556447762</v>
      </c>
      <c r="H112" s="2">
        <f t="shared" si="10"/>
        <v>0.29933613286541316</v>
      </c>
    </row>
    <row r="113" spans="1:8" x14ac:dyDescent="0.3">
      <c r="A113" s="1">
        <v>2012.5</v>
      </c>
      <c r="B113" s="28">
        <v>243564</v>
      </c>
      <c r="C113" s="8">
        <v>16220.666999999999</v>
      </c>
      <c r="D113">
        <f t="shared" si="12"/>
        <v>-2.7090935717501954</v>
      </c>
      <c r="E113">
        <f t="shared" si="9"/>
        <v>0.13485723619677259</v>
      </c>
      <c r="F113" s="2">
        <v>-2.7523</v>
      </c>
      <c r="G113" s="2">
        <f t="shared" si="13"/>
        <v>15534.754530584431</v>
      </c>
      <c r="H113" s="2">
        <f t="shared" si="10"/>
        <v>0.69486223154289206</v>
      </c>
    </row>
    <row r="114" spans="1:8" x14ac:dyDescent="0.3">
      <c r="A114" s="1">
        <v>2012.75</v>
      </c>
      <c r="B114" s="28">
        <v>244169</v>
      </c>
      <c r="C114" s="8">
        <v>16239.138000000001</v>
      </c>
      <c r="D114">
        <f t="shared" si="12"/>
        <v>-2.710436353984377</v>
      </c>
      <c r="E114">
        <f t="shared" si="9"/>
        <v>0.11380845937729589</v>
      </c>
      <c r="F114" s="2">
        <v>-2.7545000000000002</v>
      </c>
      <c r="G114" s="2">
        <f t="shared" si="13"/>
        <v>15539.118340608542</v>
      </c>
      <c r="H114" s="2">
        <f t="shared" si="10"/>
        <v>2.8086682795525064E-2</v>
      </c>
    </row>
    <row r="115" spans="1:8" x14ac:dyDescent="0.3">
      <c r="A115" s="1">
        <v>2013</v>
      </c>
      <c r="B115" s="28">
        <v>244828.66666666666</v>
      </c>
      <c r="C115" s="8">
        <v>16382.964</v>
      </c>
      <c r="D115">
        <f t="shared" si="12"/>
        <v>-2.7043166317427665</v>
      </c>
      <c r="E115">
        <f t="shared" si="9"/>
        <v>0.88177599289007702</v>
      </c>
      <c r="F115" s="2">
        <v>-2.7543000000000002</v>
      </c>
      <c r="G115" s="2">
        <f t="shared" si="13"/>
        <v>15584.216607862347</v>
      </c>
      <c r="H115" s="2">
        <f t="shared" si="10"/>
        <v>0.28980376872898006</v>
      </c>
    </row>
    <row r="116" spans="1:8" x14ac:dyDescent="0.3">
      <c r="A116" s="1">
        <v>2013.25</v>
      </c>
      <c r="B116" s="28">
        <v>245363.33333333334</v>
      </c>
      <c r="C116" s="8">
        <v>16403.18</v>
      </c>
      <c r="D116">
        <f t="shared" si="12"/>
        <v>-2.7052648867210243</v>
      </c>
      <c r="E116">
        <f t="shared" si="9"/>
        <v>0.12332040365610197</v>
      </c>
      <c r="F116" s="2">
        <v>-2.7504</v>
      </c>
      <c r="G116" s="2">
        <f t="shared" si="13"/>
        <v>15679.280151977995</v>
      </c>
      <c r="H116" s="2">
        <f t="shared" si="10"/>
        <v>0.60814590148190462</v>
      </c>
    </row>
    <row r="117" spans="1:8" x14ac:dyDescent="0.3">
      <c r="B117" s="28">
        <v>245961</v>
      </c>
      <c r="C117" s="8">
        <v>16531.685000000001</v>
      </c>
      <c r="D117">
        <f t="shared" si="12"/>
        <v>-2.699894144266751</v>
      </c>
      <c r="E117">
        <f t="shared" si="9"/>
        <v>0.78036240394645517</v>
      </c>
      <c r="G117" s="2"/>
      <c r="H117" s="2"/>
    </row>
    <row r="118" spans="1:8" x14ac:dyDescent="0.3">
      <c r="B118" s="28">
        <v>246564.33333333334</v>
      </c>
      <c r="C118" s="8">
        <v>16663.649000000001</v>
      </c>
      <c r="D118">
        <f t="shared" si="12"/>
        <v>-2.6943933062183083</v>
      </c>
      <c r="E118">
        <f t="shared" si="9"/>
        <v>0.79507978547024294</v>
      </c>
      <c r="G118" s="2"/>
      <c r="H118" s="2"/>
    </row>
    <row r="119" spans="1:8" x14ac:dyDescent="0.3">
      <c r="B119" s="28">
        <v>247086</v>
      </c>
      <c r="C119" s="8">
        <v>16616.54</v>
      </c>
      <c r="D119">
        <f t="shared" si="12"/>
        <v>-2.6993378693236094</v>
      </c>
      <c r="E119">
        <f t="shared" si="9"/>
        <v>-0.28310555246182645</v>
      </c>
      <c r="G119" s="2"/>
      <c r="H119" s="2"/>
    </row>
    <row r="120" spans="1:8" x14ac:dyDescent="0.3">
      <c r="B120" s="28">
        <v>247625</v>
      </c>
      <c r="C120" s="8">
        <v>16841.474999999999</v>
      </c>
      <c r="D120">
        <f t="shared" si="12"/>
        <v>-2.6880709109665992</v>
      </c>
      <c r="E120">
        <f t="shared" si="9"/>
        <v>1.3446009210037246</v>
      </c>
      <c r="G120" s="2"/>
      <c r="H120" s="2"/>
    </row>
    <row r="121" spans="1:8" x14ac:dyDescent="0.3">
      <c r="B121" s="28">
        <v>248232.66666666666</v>
      </c>
      <c r="C121" s="8">
        <v>17047.098000000002</v>
      </c>
      <c r="D121">
        <f t="shared" si="12"/>
        <v>-2.6783864944352862</v>
      </c>
      <c r="E121">
        <f t="shared" si="9"/>
        <v>1.2135389912256045</v>
      </c>
      <c r="G121" s="2"/>
      <c r="H121" s="2"/>
    </row>
    <row r="122" spans="1:8" x14ac:dyDescent="0.3">
      <c r="B122" s="28">
        <v>248842.66666666666</v>
      </c>
      <c r="C122" s="8">
        <v>17143.038</v>
      </c>
      <c r="D122">
        <f t="shared" si="12"/>
        <v>-2.6752286923090365</v>
      </c>
      <c r="E122">
        <f t="shared" si="9"/>
        <v>0.56121597067111395</v>
      </c>
      <c r="G122" s="2"/>
      <c r="H122" s="2"/>
    </row>
    <row r="123" spans="1:8" x14ac:dyDescent="0.3">
      <c r="B123" s="28">
        <v>249900.66666666666</v>
      </c>
      <c r="C123" s="8">
        <v>17277.580000000002</v>
      </c>
      <c r="D123">
        <f t="shared" si="12"/>
        <v>-2.6716537982988933</v>
      </c>
      <c r="E123">
        <f t="shared" si="9"/>
        <v>0.78175636011330596</v>
      </c>
      <c r="G123" s="2"/>
      <c r="H123" s="2"/>
    </row>
    <row r="124" spans="1:8" x14ac:dyDescent="0.3">
      <c r="B124" s="28">
        <v>250461.33333333334</v>
      </c>
      <c r="C124" s="8">
        <v>17405.669000000002</v>
      </c>
      <c r="D124">
        <f t="shared" si="12"/>
        <v>-2.6665085929043482</v>
      </c>
      <c r="E124">
        <f t="shared" si="9"/>
        <v>0.73862504831758713</v>
      </c>
      <c r="G124" s="2"/>
      <c r="H124" s="2"/>
    </row>
    <row r="125" spans="1:8" x14ac:dyDescent="0.3">
      <c r="B125" s="28">
        <v>251099</v>
      </c>
      <c r="C125" s="8">
        <v>17463.222000000002</v>
      </c>
      <c r="D125">
        <f t="shared" si="12"/>
        <v>-2.6657502142092664</v>
      </c>
      <c r="E125">
        <f t="shared" si="9"/>
        <v>0.33011117138510571</v>
      </c>
      <c r="G125" s="2"/>
      <c r="H125" s="2"/>
    </row>
    <row r="126" spans="1:8" x14ac:dyDescent="0.3">
      <c r="B126" s="28">
        <v>251741.33333333334</v>
      </c>
      <c r="C126" s="8">
        <v>17468.901999999998</v>
      </c>
      <c r="D126">
        <f t="shared" si="12"/>
        <v>-2.6679798337494827</v>
      </c>
      <c r="E126">
        <f t="shared" si="9"/>
        <v>3.2520210051067977E-2</v>
      </c>
      <c r="G126" s="2"/>
      <c r="H126" s="2"/>
    </row>
    <row r="127" spans="1:8" x14ac:dyDescent="0.3">
      <c r="B127" s="28">
        <v>252580.66666666666</v>
      </c>
      <c r="C127" s="8">
        <v>17556.839</v>
      </c>
      <c r="D127">
        <f t="shared" si="12"/>
        <v>-2.6662871090288589</v>
      </c>
      <c r="E127">
        <f t="shared" si="9"/>
        <v>0.50212890437020263</v>
      </c>
      <c r="G127" s="2"/>
      <c r="H127" s="2"/>
    </row>
    <row r="128" spans="1:8" x14ac:dyDescent="0.3">
      <c r="B128" s="28">
        <v>253180</v>
      </c>
      <c r="C128" s="8">
        <v>17639.417000000001</v>
      </c>
      <c r="D128">
        <f t="shared" si="12"/>
        <v>-2.6639646980628178</v>
      </c>
      <c r="E128">
        <f t="shared" si="9"/>
        <v>0.4692439532409054</v>
      </c>
      <c r="G128" s="2"/>
      <c r="H128" s="2"/>
    </row>
    <row r="129" spans="2:8" x14ac:dyDescent="0.3">
      <c r="B129" s="28">
        <v>253855</v>
      </c>
      <c r="C129" s="8">
        <v>17735.074000000001</v>
      </c>
      <c r="D129">
        <f t="shared" si="12"/>
        <v>-2.6612189771136339</v>
      </c>
      <c r="E129">
        <f t="shared" si="9"/>
        <v>0.54082606111904852</v>
      </c>
      <c r="G129" s="2"/>
      <c r="H129" s="2"/>
    </row>
    <row r="130" spans="2:8" x14ac:dyDescent="0.3">
      <c r="B130" s="28">
        <v>254534.33333333334</v>
      </c>
      <c r="C130" s="8">
        <v>17824.231</v>
      </c>
      <c r="D130">
        <f t="shared" si="12"/>
        <v>-2.6588769082195247</v>
      </c>
      <c r="E130">
        <f t="shared" si="9"/>
        <v>0.50145629576974216</v>
      </c>
      <c r="G130" s="2"/>
      <c r="H130" s="2"/>
    </row>
    <row r="131" spans="2:8" x14ac:dyDescent="0.3">
      <c r="B131" s="28">
        <v>254247.33333333334</v>
      </c>
      <c r="C131" s="8">
        <v>17925.256000000001</v>
      </c>
      <c r="D131">
        <f t="shared" ref="D131:D162" si="14">LN(C131/B131)</f>
        <v>-2.6520968783960663</v>
      </c>
      <c r="E131">
        <f t="shared" si="9"/>
        <v>0.56518443983772926</v>
      </c>
      <c r="G131" s="2"/>
      <c r="H131" s="2"/>
    </row>
    <row r="132" spans="2:8" x14ac:dyDescent="0.3">
      <c r="B132" s="28">
        <v>254770.66666666666</v>
      </c>
      <c r="C132" s="8">
        <v>18021.047999999999</v>
      </c>
      <c r="D132">
        <f t="shared" si="14"/>
        <v>-2.6488233860068169</v>
      </c>
      <c r="E132">
        <f t="shared" si="9"/>
        <v>0.53297399786380595</v>
      </c>
      <c r="G132" s="2"/>
      <c r="H132" s="2"/>
    </row>
    <row r="133" spans="2:8" x14ac:dyDescent="0.3">
      <c r="B133" s="28">
        <v>255356.66666666666</v>
      </c>
      <c r="C133" s="8">
        <v>18163.558000000001</v>
      </c>
      <c r="D133">
        <f t="shared" si="14"/>
        <v>-2.6432439816167843</v>
      </c>
      <c r="E133">
        <f t="shared" ref="E133:E143" si="15">(LN(C133)-LN(C132))*100</f>
        <v>0.78768710006951181</v>
      </c>
      <c r="G133" s="2"/>
      <c r="H133" s="2"/>
    </row>
    <row r="134" spans="2:8" x14ac:dyDescent="0.3">
      <c r="B134" s="28">
        <v>255941.33333333334</v>
      </c>
      <c r="C134" s="8">
        <v>18322.464</v>
      </c>
      <c r="D134">
        <f t="shared" si="14"/>
        <v>-2.6368204035316452</v>
      </c>
      <c r="E134">
        <f t="shared" si="15"/>
        <v>0.8710568926094453</v>
      </c>
      <c r="G134" s="2"/>
      <c r="H134" s="2"/>
    </row>
    <row r="135" spans="2:8" x14ac:dyDescent="0.3">
      <c r="B135" s="28">
        <v>256937</v>
      </c>
      <c r="C135" s="8">
        <v>18438.254000000001</v>
      </c>
      <c r="D135">
        <f t="shared" si="14"/>
        <v>-2.6344033904785449</v>
      </c>
      <c r="E135">
        <f t="shared" si="15"/>
        <v>0.62996801605610386</v>
      </c>
      <c r="G135" s="2"/>
      <c r="H135" s="2"/>
    </row>
    <row r="136" spans="2:8" x14ac:dyDescent="0.3">
      <c r="B136" s="28">
        <v>257456</v>
      </c>
      <c r="C136" s="8">
        <v>18598.134999999998</v>
      </c>
      <c r="D136">
        <f t="shared" si="14"/>
        <v>-2.627787524842097</v>
      </c>
      <c r="E136">
        <f t="shared" si="15"/>
        <v>0.86337786955787976</v>
      </c>
      <c r="G136" s="2"/>
      <c r="H136" s="2"/>
    </row>
    <row r="137" spans="2:8" x14ac:dyDescent="0.3">
      <c r="B137" s="28">
        <v>258066.33333333334</v>
      </c>
      <c r="C137" s="8">
        <v>18732.72</v>
      </c>
      <c r="D137">
        <f t="shared" si="14"/>
        <v>-2.622944930336661</v>
      </c>
      <c r="E137">
        <f t="shared" si="15"/>
        <v>0.72104206073433375</v>
      </c>
      <c r="G137" s="2"/>
      <c r="H137" s="2"/>
    </row>
    <row r="138" spans="2:8" x14ac:dyDescent="0.3">
      <c r="B138" s="28">
        <v>258703.33333333334</v>
      </c>
      <c r="C138" s="8">
        <v>18783.547999999999</v>
      </c>
      <c r="D138">
        <f t="shared" si="14"/>
        <v>-2.622700593722683</v>
      </c>
      <c r="E138">
        <f t="shared" si="15"/>
        <v>0.27096528417587251</v>
      </c>
      <c r="G138" s="2"/>
      <c r="H138" s="2"/>
    </row>
    <row r="139" spans="2:8" x14ac:dyDescent="0.3">
      <c r="B139" s="28">
        <v>258389.33333333334</v>
      </c>
      <c r="C139" s="8">
        <v>18927.280999999999</v>
      </c>
      <c r="D139">
        <f t="shared" si="14"/>
        <v>-2.6138631709245219</v>
      </c>
      <c r="E139">
        <f t="shared" si="15"/>
        <v>0.7622940138334755</v>
      </c>
      <c r="G139" s="2"/>
      <c r="H139" s="2"/>
    </row>
    <row r="140" spans="2:8" x14ac:dyDescent="0.3">
      <c r="B140" s="28">
        <v>258863.66666666666</v>
      </c>
      <c r="C140" s="8">
        <v>19021.86</v>
      </c>
      <c r="D140">
        <f t="shared" si="14"/>
        <v>-2.6107126954506645</v>
      </c>
      <c r="E140">
        <f t="shared" si="15"/>
        <v>0.49845236719114894</v>
      </c>
      <c r="G140" s="2"/>
      <c r="H140" s="2"/>
    </row>
    <row r="141" spans="2:8" x14ac:dyDescent="0.3">
      <c r="B141" s="28">
        <v>259431.66666666666</v>
      </c>
      <c r="C141" s="8">
        <v>19121.112000000001</v>
      </c>
      <c r="D141">
        <f t="shared" si="14"/>
        <v>-2.6077002760906964</v>
      </c>
      <c r="E141">
        <f t="shared" si="15"/>
        <v>0.52042207938569618</v>
      </c>
      <c r="G141" s="2"/>
      <c r="H141" s="2"/>
    </row>
    <row r="142" spans="2:8" x14ac:dyDescent="0.3">
      <c r="B142" s="28">
        <v>260015.33333333334</v>
      </c>
      <c r="C142" s="8">
        <v>19221.97</v>
      </c>
      <c r="D142">
        <f t="shared" si="14"/>
        <v>-2.6046867079473928</v>
      </c>
      <c r="E142">
        <f t="shared" si="15"/>
        <v>0.5260830760288826</v>
      </c>
      <c r="G142" s="2"/>
      <c r="H142" s="2"/>
    </row>
    <row r="143" spans="2:8" x14ac:dyDescent="0.3">
      <c r="B143" s="28">
        <v>259629.33333333334</v>
      </c>
      <c r="C143" s="8">
        <v>18987.877</v>
      </c>
      <c r="D143">
        <f t="shared" si="14"/>
        <v>-2.6154542499041828</v>
      </c>
      <c r="E143">
        <f t="shared" si="15"/>
        <v>-1.2253172795537282</v>
      </c>
      <c r="G143" s="2"/>
      <c r="H143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O147"/>
  <sheetViews>
    <sheetView zoomScale="70" zoomScaleNormal="70" workbookViewId="0">
      <selection activeCell="I2" sqref="I2"/>
    </sheetView>
  </sheetViews>
  <sheetFormatPr defaultRowHeight="14.4" x14ac:dyDescent="0.3"/>
  <cols>
    <col min="1" max="1" width="11.77734375" style="3" customWidth="1"/>
    <col min="2" max="6" width="11.77734375" customWidth="1"/>
    <col min="7" max="7" width="11.77734375" style="50" customWidth="1"/>
    <col min="8" max="9" width="11.77734375" customWidth="1"/>
  </cols>
  <sheetData>
    <row r="1" spans="1:11" ht="28.8" x14ac:dyDescent="0.3">
      <c r="B1" s="3" t="s">
        <v>93</v>
      </c>
      <c r="C1" s="3" t="s">
        <v>101</v>
      </c>
      <c r="D1" s="3" t="s">
        <v>515</v>
      </c>
      <c r="E1" s="3" t="s">
        <v>89</v>
      </c>
      <c r="F1" s="3" t="s">
        <v>98</v>
      </c>
      <c r="G1" s="48"/>
      <c r="H1" s="3" t="s">
        <v>516</v>
      </c>
    </row>
    <row r="2" spans="1:11" ht="27.6" x14ac:dyDescent="0.3">
      <c r="A2" s="4"/>
      <c r="B2" s="5" t="s">
        <v>24</v>
      </c>
      <c r="C2" s="4" t="s">
        <v>523</v>
      </c>
      <c r="D2" s="4" t="s">
        <v>524</v>
      </c>
      <c r="E2" s="5" t="s">
        <v>1</v>
      </c>
      <c r="F2" s="5" t="s">
        <v>97</v>
      </c>
      <c r="G2" s="49" t="s">
        <v>141</v>
      </c>
      <c r="H2" s="5" t="s">
        <v>141</v>
      </c>
      <c r="J2" s="9" t="s">
        <v>106</v>
      </c>
    </row>
    <row r="3" spans="1:11" x14ac:dyDescent="0.3">
      <c r="A3" s="1">
        <v>1984</v>
      </c>
      <c r="B3" s="8">
        <v>102.83333333333333</v>
      </c>
      <c r="F3">
        <v>1.23451000377488</v>
      </c>
      <c r="G3" s="50">
        <f t="shared" ref="G3:G34" si="0">$J$10*F3+$K$10</f>
        <v>1.1082365301617956</v>
      </c>
      <c r="H3">
        <f>$J$3*F3+$K$3</f>
        <v>4.139371642986454</v>
      </c>
      <c r="J3">
        <f t="array" ref="J3:K7">LINEST(E7:E108, F7:F108, TRUE, TRUE)</f>
        <v>1.8935449850591808</v>
      </c>
      <c r="K3">
        <v>1.8017714163331391</v>
      </c>
    </row>
    <row r="4" spans="1:11" x14ac:dyDescent="0.3">
      <c r="A4" s="1">
        <v>1984.25</v>
      </c>
      <c r="B4" s="8">
        <v>104.1</v>
      </c>
      <c r="D4">
        <f t="shared" ref="D4:D35" si="1">LN(B4/B3)*100</f>
        <v>1.2242420943590393</v>
      </c>
      <c r="F4">
        <v>0.89795490277253198</v>
      </c>
      <c r="G4" s="50">
        <f t="shared" si="0"/>
        <v>0.90812683179706299</v>
      </c>
      <c r="H4">
        <f t="shared" ref="H4:H67" si="2">$J$3*F4+$K$3</f>
        <v>3.5020894192873713</v>
      </c>
      <c r="J4">
        <v>0.34068483803439087</v>
      </c>
      <c r="K4">
        <v>0.22085796985761835</v>
      </c>
    </row>
    <row r="5" spans="1:11" x14ac:dyDescent="0.3">
      <c r="A5" s="1">
        <v>1984.5</v>
      </c>
      <c r="B5" s="8">
        <v>105.4</v>
      </c>
      <c r="D5">
        <f t="shared" si="1"/>
        <v>1.2410660486338896</v>
      </c>
      <c r="F5">
        <v>0.81346755003257298</v>
      </c>
      <c r="G5" s="50">
        <f t="shared" si="0"/>
        <v>0.85789214920846069</v>
      </c>
      <c r="H5">
        <f t="shared" si="2"/>
        <v>3.342108816205696</v>
      </c>
      <c r="J5" s="37">
        <v>0.23601120877357359</v>
      </c>
      <c r="K5">
        <v>0.91685622801157751</v>
      </c>
    </row>
    <row r="6" spans="1:11" x14ac:dyDescent="0.3">
      <c r="A6" s="1">
        <v>1984.75</v>
      </c>
      <c r="B6" s="8">
        <v>106.46666666666667</v>
      </c>
      <c r="D6">
        <f t="shared" si="1"/>
        <v>1.0069311005540318</v>
      </c>
      <c r="F6">
        <v>0.58883705141042497</v>
      </c>
      <c r="G6" s="50">
        <f t="shared" si="0"/>
        <v>0.72433083580413982</v>
      </c>
      <c r="H6">
        <f t="shared" si="2"/>
        <v>2.9167608620483843</v>
      </c>
      <c r="J6">
        <v>30.89197269435148</v>
      </c>
      <c r="K6">
        <v>100</v>
      </c>
    </row>
    <row r="7" spans="1:11" x14ac:dyDescent="0.3">
      <c r="A7" s="1">
        <v>1985</v>
      </c>
      <c r="B7" s="8">
        <v>107.63333333333334</v>
      </c>
      <c r="C7">
        <f>LN(B7/B3)*100</f>
        <v>4.5620834418787153</v>
      </c>
      <c r="D7">
        <f t="shared" si="1"/>
        <v>1.0898441983317508</v>
      </c>
      <c r="E7" s="2">
        <v>4.5621</v>
      </c>
      <c r="F7">
        <v>1.1363104596209599</v>
      </c>
      <c r="G7" s="50">
        <f t="shared" si="0"/>
        <v>1.0498488215765731</v>
      </c>
      <c r="H7">
        <f t="shared" si="2"/>
        <v>3.9534263886187002</v>
      </c>
      <c r="J7">
        <v>25.968575137304896</v>
      </c>
      <c r="K7">
        <v>84.062534284361789</v>
      </c>
    </row>
    <row r="8" spans="1:11" x14ac:dyDescent="0.3">
      <c r="A8" s="1">
        <v>1985.25</v>
      </c>
      <c r="B8" s="8">
        <v>108.76666666666667</v>
      </c>
      <c r="C8">
        <f t="shared" ref="C8:C71" si="3">LN(B8/B4)*100</f>
        <v>4.3852939310242043</v>
      </c>
      <c r="D8">
        <f t="shared" si="1"/>
        <v>1.0474525835045232</v>
      </c>
      <c r="E8" s="2">
        <v>4.3856000000000002</v>
      </c>
      <c r="F8">
        <v>0.51211906948209895</v>
      </c>
      <c r="G8" s="50">
        <f t="shared" si="0"/>
        <v>0.67871568340530208</v>
      </c>
      <c r="H8">
        <f t="shared" si="2"/>
        <v>2.7714919121041417</v>
      </c>
    </row>
    <row r="9" spans="1:11" x14ac:dyDescent="0.3">
      <c r="A9" s="1">
        <v>1985.5</v>
      </c>
      <c r="B9" s="8">
        <v>109.73333333333333</v>
      </c>
      <c r="C9">
        <f t="shared" si="3"/>
        <v>4.0290544027543023</v>
      </c>
      <c r="D9">
        <f t="shared" si="1"/>
        <v>0.88482652036398679</v>
      </c>
      <c r="E9" s="2">
        <v>4.0288000000000004</v>
      </c>
      <c r="F9">
        <v>0.47389607814677598</v>
      </c>
      <c r="G9" s="50">
        <f t="shared" si="0"/>
        <v>0.65598897017490032</v>
      </c>
      <c r="H9">
        <f t="shared" si="2"/>
        <v>2.6991149585471805</v>
      </c>
      <c r="J9" s="52" t="s">
        <v>107</v>
      </c>
      <c r="K9" s="50"/>
    </row>
    <row r="10" spans="1:11" x14ac:dyDescent="0.3">
      <c r="A10" s="1">
        <v>1985.75</v>
      </c>
      <c r="B10" s="8">
        <v>111</v>
      </c>
      <c r="C10">
        <f t="shared" si="3"/>
        <v>4.1698254199531757</v>
      </c>
      <c r="D10">
        <f t="shared" si="1"/>
        <v>1.1477021177529079</v>
      </c>
      <c r="E10" s="2">
        <v>4.1695000000000002</v>
      </c>
      <c r="F10">
        <v>0.61176091684756695</v>
      </c>
      <c r="G10" s="50">
        <f t="shared" si="0"/>
        <v>0.73796095991849153</v>
      </c>
      <c r="H10">
        <f t="shared" si="2"/>
        <v>2.960168232485056</v>
      </c>
      <c r="J10" s="50">
        <f t="array" ref="J10:K14">LINEST(D4:D108,F4:F108, TRUE, TRUE)</f>
        <v>0.59458227722222623</v>
      </c>
      <c r="K10" s="50">
        <v>0.3742187608637082</v>
      </c>
    </row>
    <row r="11" spans="1:11" x14ac:dyDescent="0.3">
      <c r="A11" s="1">
        <v>1986</v>
      </c>
      <c r="B11" s="8">
        <v>112.2</v>
      </c>
      <c r="C11">
        <f t="shared" si="3"/>
        <v>4.1552603992476049</v>
      </c>
      <c r="D11">
        <f t="shared" si="1"/>
        <v>1.0752791776261916</v>
      </c>
      <c r="E11" s="2">
        <v>4.1555999999999997</v>
      </c>
      <c r="F11">
        <v>0.50562311269495197</v>
      </c>
      <c r="G11" s="50">
        <f t="shared" si="0"/>
        <v>0.67485330262606302</v>
      </c>
      <c r="H11">
        <f t="shared" si="2"/>
        <v>2.7591915257066786</v>
      </c>
      <c r="J11" s="50">
        <v>9.0075165373644336E-2</v>
      </c>
      <c r="K11" s="50">
        <v>5.8759016433963134E-2</v>
      </c>
    </row>
    <row r="12" spans="1:11" x14ac:dyDescent="0.3">
      <c r="A12" s="1">
        <v>1986.25</v>
      </c>
      <c r="B12" s="8">
        <v>113.13333333333334</v>
      </c>
      <c r="C12">
        <f t="shared" si="3"/>
        <v>3.9362149200851135</v>
      </c>
      <c r="D12">
        <f t="shared" si="1"/>
        <v>0.82840710434204401</v>
      </c>
      <c r="E12" s="2">
        <v>3.9356</v>
      </c>
      <c r="F12">
        <v>0.49830010634775501</v>
      </c>
      <c r="G12" s="50">
        <f t="shared" si="0"/>
        <v>0.67049917283603389</v>
      </c>
      <c r="H12">
        <f t="shared" si="2"/>
        <v>2.745325083762387</v>
      </c>
      <c r="J12" s="51">
        <v>0.29727671983483472</v>
      </c>
      <c r="K12" s="50">
        <v>0.24476144386752943</v>
      </c>
    </row>
    <row r="13" spans="1:11" x14ac:dyDescent="0.3">
      <c r="A13" s="1">
        <v>1986.5</v>
      </c>
      <c r="B13" s="8">
        <v>114.2</v>
      </c>
      <c r="C13">
        <f t="shared" si="3"/>
        <v>3.9898117087104805</v>
      </c>
      <c r="D13">
        <f t="shared" si="1"/>
        <v>0.938423308989347</v>
      </c>
      <c r="E13" s="2">
        <v>3.9901</v>
      </c>
      <c r="F13">
        <v>0.62890292567769202</v>
      </c>
      <c r="G13" s="50">
        <f t="shared" si="0"/>
        <v>0.74815329456487079</v>
      </c>
      <c r="H13">
        <f t="shared" si="2"/>
        <v>2.9926273973391795</v>
      </c>
      <c r="J13" s="50">
        <v>43.572630944845443</v>
      </c>
      <c r="K13" s="50">
        <v>103</v>
      </c>
    </row>
    <row r="14" spans="1:11" x14ac:dyDescent="0.3">
      <c r="A14" s="1">
        <v>1986.75</v>
      </c>
      <c r="B14" s="8">
        <v>115.3</v>
      </c>
      <c r="C14">
        <f t="shared" si="3"/>
        <v>3.8007225962679256</v>
      </c>
      <c r="D14">
        <f t="shared" si="1"/>
        <v>0.95861300531035509</v>
      </c>
      <c r="E14" s="2">
        <v>3.8007</v>
      </c>
      <c r="F14">
        <v>0.72089722000157697</v>
      </c>
      <c r="G14" s="50">
        <f t="shared" si="0"/>
        <v>0.80285147157541803</v>
      </c>
      <c r="H14">
        <f t="shared" si="2"/>
        <v>3.16682273201023</v>
      </c>
      <c r="J14" s="50">
        <v>2.6103563381637498</v>
      </c>
      <c r="K14" s="50">
        <v>6.170540933624129</v>
      </c>
    </row>
    <row r="15" spans="1:11" x14ac:dyDescent="0.3">
      <c r="A15" s="1">
        <v>1987</v>
      </c>
      <c r="B15" s="8">
        <v>116.23333333333333</v>
      </c>
      <c r="C15">
        <f t="shared" si="3"/>
        <v>3.5316671924899721</v>
      </c>
      <c r="D15">
        <f t="shared" si="1"/>
        <v>0.80622377384825183</v>
      </c>
      <c r="E15" s="2">
        <v>3.5314000000000001</v>
      </c>
      <c r="F15">
        <v>0.78281962887979395</v>
      </c>
      <c r="G15" s="50">
        <f t="shared" si="0"/>
        <v>0.83966943845731412</v>
      </c>
      <c r="H15">
        <f t="shared" si="2"/>
        <v>3.2840755988043622</v>
      </c>
    </row>
    <row r="16" spans="1:11" x14ac:dyDescent="0.3">
      <c r="A16" s="1">
        <v>1987.25</v>
      </c>
      <c r="B16" s="8">
        <v>117.63333333333334</v>
      </c>
      <c r="C16">
        <f t="shared" si="3"/>
        <v>3.9005377881098431</v>
      </c>
      <c r="D16">
        <f t="shared" si="1"/>
        <v>1.1972776999618875</v>
      </c>
      <c r="E16" s="2">
        <v>3.9005000000000001</v>
      </c>
      <c r="F16">
        <v>0.55985963162566599</v>
      </c>
      <c r="G16" s="50">
        <f t="shared" si="0"/>
        <v>0.70710137556049335</v>
      </c>
      <c r="H16">
        <f t="shared" si="2"/>
        <v>2.8618908141349992</v>
      </c>
      <c r="J16" s="52" t="s">
        <v>518</v>
      </c>
      <c r="K16" s="50"/>
    </row>
    <row r="17" spans="1:15" x14ac:dyDescent="0.3">
      <c r="A17" s="1">
        <v>1987.5</v>
      </c>
      <c r="B17" s="8">
        <v>118.73333333333333</v>
      </c>
      <c r="C17">
        <f t="shared" si="3"/>
        <v>3.8928784965541716</v>
      </c>
      <c r="D17">
        <f t="shared" si="1"/>
        <v>0.93076401743368631</v>
      </c>
      <c r="E17" s="2">
        <v>3.8925999999999998</v>
      </c>
      <c r="F17">
        <v>0.78472968191863002</v>
      </c>
      <c r="G17" s="50">
        <f t="shared" si="0"/>
        <v>0.84080512214276049</v>
      </c>
      <c r="H17">
        <f t="shared" si="2"/>
        <v>3.2876923701572469</v>
      </c>
      <c r="J17" s="50">
        <f t="array" ref="J17:K21">LINEST(C7:C111,E7:E111, TRUE, TRUE)</f>
        <v>0.99977399953620238</v>
      </c>
      <c r="K17" s="50">
        <v>8.2851759380808687E-4</v>
      </c>
    </row>
    <row r="18" spans="1:15" x14ac:dyDescent="0.3">
      <c r="A18" s="1">
        <v>1987.75</v>
      </c>
      <c r="B18" s="8">
        <v>120.1</v>
      </c>
      <c r="C18">
        <f t="shared" si="3"/>
        <v>4.0787301810924594</v>
      </c>
      <c r="D18">
        <f t="shared" si="1"/>
        <v>1.1444646898486286</v>
      </c>
      <c r="E18" s="2">
        <v>4.0787000000000004</v>
      </c>
      <c r="F18">
        <v>0.71447492807853996</v>
      </c>
      <c r="G18" s="50">
        <f t="shared" si="0"/>
        <v>0.79903289061883287</v>
      </c>
      <c r="H18">
        <f t="shared" si="2"/>
        <v>3.1546618333467773</v>
      </c>
      <c r="J18" s="50">
        <v>4.7228145227139461E-4</v>
      </c>
      <c r="K18" s="50">
        <v>1.4447646624999369E-3</v>
      </c>
    </row>
    <row r="19" spans="1:15" x14ac:dyDescent="0.3">
      <c r="A19" s="1">
        <v>1988</v>
      </c>
      <c r="B19" s="8">
        <v>121.26666666666667</v>
      </c>
      <c r="C19">
        <f t="shared" si="3"/>
        <v>4.239231240241641</v>
      </c>
      <c r="D19">
        <f t="shared" si="1"/>
        <v>0.96672483299742895</v>
      </c>
      <c r="E19" s="2">
        <v>4.2397999999999998</v>
      </c>
      <c r="F19">
        <v>0.80038163698095799</v>
      </c>
      <c r="G19" s="50">
        <f t="shared" si="0"/>
        <v>0.85011149722669943</v>
      </c>
      <c r="H19">
        <f t="shared" si="2"/>
        <v>3.3173300511718899</v>
      </c>
      <c r="J19" s="51">
        <v>0.99997701601410149</v>
      </c>
      <c r="K19" s="50">
        <v>5.2238408628142293E-3</v>
      </c>
      <c r="O19" s="9" t="s">
        <v>520</v>
      </c>
    </row>
    <row r="20" spans="1:15" x14ac:dyDescent="0.3">
      <c r="A20" s="1">
        <v>1988.25</v>
      </c>
      <c r="B20" s="8">
        <v>122.73333333333333</v>
      </c>
      <c r="C20">
        <f t="shared" si="3"/>
        <v>4.2441538117753117</v>
      </c>
      <c r="D20">
        <f t="shared" si="1"/>
        <v>1.202200271495572</v>
      </c>
      <c r="E20" s="2">
        <v>4.2442000000000002</v>
      </c>
      <c r="F20">
        <v>0.95928337433310495</v>
      </c>
      <c r="G20" s="50">
        <f t="shared" si="0"/>
        <v>0.94459165407610701</v>
      </c>
      <c r="H20">
        <f t="shared" si="2"/>
        <v>3.6182176390522391</v>
      </c>
      <c r="J20" s="50">
        <v>4481278.0996523919</v>
      </c>
      <c r="K20" s="50">
        <v>103</v>
      </c>
    </row>
    <row r="21" spans="1:15" x14ac:dyDescent="0.3">
      <c r="A21" s="1">
        <v>1988.5</v>
      </c>
      <c r="B21" s="8">
        <v>124.1</v>
      </c>
      <c r="C21">
        <f t="shared" si="3"/>
        <v>4.4207610023109929</v>
      </c>
      <c r="D21">
        <f t="shared" si="1"/>
        <v>1.1073712079693618</v>
      </c>
      <c r="E21" s="2">
        <v>4.4210000000000003</v>
      </c>
      <c r="F21">
        <v>1.1788893936477101</v>
      </c>
      <c r="G21" s="50">
        <f t="shared" si="0"/>
        <v>1.075165501131893</v>
      </c>
      <c r="H21">
        <f t="shared" si="2"/>
        <v>4.0340515156142187</v>
      </c>
      <c r="J21" s="50">
        <v>122.28741729227426</v>
      </c>
      <c r="K21" s="50">
        <v>2.8107168760807943E-3</v>
      </c>
      <c r="O21" t="s">
        <v>521</v>
      </c>
    </row>
    <row r="22" spans="1:15" x14ac:dyDescent="0.3">
      <c r="A22" s="1">
        <v>1988.75</v>
      </c>
      <c r="B22" s="8">
        <v>125.6</v>
      </c>
      <c r="C22">
        <f t="shared" si="3"/>
        <v>4.4777524948160528</v>
      </c>
      <c r="D22">
        <f t="shared" si="1"/>
        <v>1.2014561823536825</v>
      </c>
      <c r="E22" s="2">
        <v>4.4778000000000002</v>
      </c>
      <c r="F22">
        <v>0.80378683342545398</v>
      </c>
      <c r="G22" s="50">
        <f t="shared" si="0"/>
        <v>0.85213616668305692</v>
      </c>
      <c r="H22">
        <f t="shared" si="2"/>
        <v>3.3237779438225066</v>
      </c>
      <c r="O22" t="s">
        <v>525</v>
      </c>
    </row>
    <row r="23" spans="1:15" x14ac:dyDescent="0.3">
      <c r="A23" s="1">
        <v>1989</v>
      </c>
      <c r="B23" s="8">
        <v>126.93333333333334</v>
      </c>
      <c r="C23">
        <f t="shared" si="3"/>
        <v>4.5670036833188483</v>
      </c>
      <c r="D23">
        <f t="shared" si="1"/>
        <v>1.0559760215002254</v>
      </c>
      <c r="E23" s="2">
        <v>4.5664999999999996</v>
      </c>
      <c r="F23">
        <v>1.03943430760428</v>
      </c>
      <c r="G23" s="50">
        <f t="shared" si="0"/>
        <v>0.992247978501969</v>
      </c>
      <c r="H23">
        <f t="shared" si="2"/>
        <v>3.7699870367956851</v>
      </c>
      <c r="O23" t="s">
        <v>522</v>
      </c>
    </row>
    <row r="24" spans="1:15" x14ac:dyDescent="0.3">
      <c r="A24" s="1">
        <v>1989.25</v>
      </c>
      <c r="B24" s="8">
        <v>128.30000000000001</v>
      </c>
      <c r="C24">
        <f t="shared" si="3"/>
        <v>4.4357291490723014</v>
      </c>
      <c r="D24">
        <f t="shared" si="1"/>
        <v>1.070925737249026</v>
      </c>
      <c r="E24" s="2">
        <v>4.4359999999999999</v>
      </c>
      <c r="F24">
        <v>0.99125500077351203</v>
      </c>
      <c r="G24" s="50">
        <f t="shared" si="0"/>
        <v>0.96360141653154263</v>
      </c>
      <c r="H24">
        <f t="shared" si="2"/>
        <v>3.6787573519626573</v>
      </c>
    </row>
    <row r="25" spans="1:15" x14ac:dyDescent="0.3">
      <c r="A25" s="1">
        <v>1989.5</v>
      </c>
      <c r="B25" s="8">
        <v>129.53333333333333</v>
      </c>
      <c r="C25">
        <f t="shared" si="3"/>
        <v>4.2850556064668517</v>
      </c>
      <c r="D25">
        <f t="shared" si="1"/>
        <v>0.95669766536392398</v>
      </c>
      <c r="E25" s="2">
        <v>4.2847999999999997</v>
      </c>
      <c r="F25">
        <v>0.67547432063169099</v>
      </c>
      <c r="G25" s="50">
        <f t="shared" si="0"/>
        <v>0.77584382063003521</v>
      </c>
      <c r="H25">
        <f t="shared" si="2"/>
        <v>3.0808124287015346</v>
      </c>
    </row>
    <row r="26" spans="1:15" x14ac:dyDescent="0.3">
      <c r="A26" s="1">
        <v>1989.75</v>
      </c>
      <c r="B26" s="8">
        <v>131.1</v>
      </c>
      <c r="C26">
        <f t="shared" si="3"/>
        <v>4.2858136735555927</v>
      </c>
      <c r="D26">
        <f t="shared" si="1"/>
        <v>1.2022142494424033</v>
      </c>
      <c r="E26" s="2">
        <v>4.2858000000000001</v>
      </c>
      <c r="F26">
        <v>0.62825039583513698</v>
      </c>
      <c r="G26" s="50">
        <f t="shared" si="0"/>
        <v>0.74776531188512896</v>
      </c>
      <c r="H26">
        <f t="shared" si="2"/>
        <v>2.991391802728208</v>
      </c>
    </row>
    <row r="27" spans="1:15" x14ac:dyDescent="0.3">
      <c r="A27" s="1">
        <v>1990</v>
      </c>
      <c r="B27" s="8">
        <v>132.76666666666668</v>
      </c>
      <c r="C27">
        <f t="shared" si="3"/>
        <v>4.493118727038846</v>
      </c>
      <c r="D27">
        <f t="shared" si="1"/>
        <v>1.2632810749834944</v>
      </c>
      <c r="E27" s="2">
        <v>4.4935999999999998</v>
      </c>
      <c r="F27">
        <v>1.2068197257453801</v>
      </c>
      <c r="G27" s="50">
        <f t="shared" si="0"/>
        <v>1.0917723815940987</v>
      </c>
      <c r="H27">
        <f t="shared" si="2"/>
        <v>4.0869388558887998</v>
      </c>
    </row>
    <row r="28" spans="1:15" x14ac:dyDescent="0.3">
      <c r="A28" s="1">
        <v>1990.25</v>
      </c>
      <c r="B28" s="8">
        <v>134.5</v>
      </c>
      <c r="C28">
        <f t="shared" si="3"/>
        <v>4.7192927420303006</v>
      </c>
      <c r="D28">
        <f t="shared" si="1"/>
        <v>1.2970997522404917</v>
      </c>
      <c r="E28" s="2">
        <v>4.7192999999999996</v>
      </c>
      <c r="F28">
        <v>1.1562923754355701</v>
      </c>
      <c r="G28" s="50">
        <f t="shared" si="0"/>
        <v>1.061729714584887</v>
      </c>
      <c r="H28">
        <f t="shared" si="2"/>
        <v>3.9912630451013302</v>
      </c>
      <c r="J28" t="s">
        <v>111</v>
      </c>
    </row>
    <row r="29" spans="1:15" x14ac:dyDescent="0.3">
      <c r="A29" s="1">
        <v>1990.5</v>
      </c>
      <c r="B29" s="8">
        <v>136.5</v>
      </c>
      <c r="C29">
        <f t="shared" si="3"/>
        <v>5.2386366349784366</v>
      </c>
      <c r="D29">
        <f t="shared" si="1"/>
        <v>1.4760415583120674</v>
      </c>
      <c r="E29" s="2">
        <v>5.2389000000000001</v>
      </c>
      <c r="F29">
        <v>0.92431819005598803</v>
      </c>
      <c r="G29" s="50">
        <f t="shared" si="0"/>
        <v>0.92380197518512408</v>
      </c>
      <c r="H29">
        <f t="shared" si="2"/>
        <v>3.552009489712634</v>
      </c>
      <c r="J29" t="s">
        <v>112</v>
      </c>
    </row>
    <row r="30" spans="1:15" x14ac:dyDescent="0.3">
      <c r="A30" s="1">
        <v>1990.75</v>
      </c>
      <c r="B30" s="8">
        <v>138.06666666666666</v>
      </c>
      <c r="C30">
        <f t="shared" si="3"/>
        <v>5.1776269523719947</v>
      </c>
      <c r="D30">
        <f t="shared" si="1"/>
        <v>1.1412045668359632</v>
      </c>
      <c r="E30" s="2">
        <v>5.1779000000000002</v>
      </c>
      <c r="F30">
        <v>0.82027262666561995</v>
      </c>
      <c r="G30" s="50">
        <f t="shared" si="0"/>
        <v>0.8619383271696095</v>
      </c>
      <c r="H30">
        <f t="shared" si="2"/>
        <v>3.3549945349371457</v>
      </c>
      <c r="J30" t="s">
        <v>113</v>
      </c>
    </row>
    <row r="31" spans="1:15" x14ac:dyDescent="0.3">
      <c r="A31" s="1">
        <v>1991</v>
      </c>
      <c r="B31" s="8">
        <v>140.06666666666666</v>
      </c>
      <c r="C31">
        <f t="shared" si="3"/>
        <v>5.3525298223301414</v>
      </c>
      <c r="D31">
        <f t="shared" si="1"/>
        <v>1.4381839449416183</v>
      </c>
      <c r="E31" s="2">
        <v>5.3525</v>
      </c>
      <c r="F31">
        <v>1.063962695611</v>
      </c>
      <c r="G31" s="50">
        <f t="shared" si="0"/>
        <v>1.0068321232995949</v>
      </c>
      <c r="H31">
        <f t="shared" si="2"/>
        <v>3.8164326428973956</v>
      </c>
      <c r="J31" t="s">
        <v>114</v>
      </c>
    </row>
    <row r="32" spans="1:15" x14ac:dyDescent="0.3">
      <c r="A32" s="1">
        <v>1991.25</v>
      </c>
      <c r="B32" s="8">
        <v>141.33333333333334</v>
      </c>
      <c r="C32">
        <f t="shared" si="3"/>
        <v>4.9556967521954398</v>
      </c>
      <c r="D32">
        <f t="shared" si="1"/>
        <v>0.90026668210578742</v>
      </c>
      <c r="E32" s="2">
        <v>4.9554999999999998</v>
      </c>
      <c r="F32">
        <v>0.69770230766395802</v>
      </c>
      <c r="G32" s="50">
        <f t="shared" si="0"/>
        <v>0.78906018777774667</v>
      </c>
      <c r="H32">
        <f t="shared" si="2"/>
        <v>3.1229021220744446</v>
      </c>
    </row>
    <row r="33" spans="1:8" x14ac:dyDescent="0.3">
      <c r="A33" s="1">
        <v>1991.5</v>
      </c>
      <c r="B33" s="8">
        <v>142.86666666666667</v>
      </c>
      <c r="C33">
        <f t="shared" si="3"/>
        <v>4.5587179746352584</v>
      </c>
      <c r="D33">
        <f t="shared" si="1"/>
        <v>1.0790627807518851</v>
      </c>
      <c r="E33" s="2">
        <v>4.5590000000000002</v>
      </c>
      <c r="F33">
        <v>0.75416550537650395</v>
      </c>
      <c r="G33" s="50">
        <f t="shared" si="0"/>
        <v>0.82263220445292107</v>
      </c>
      <c r="H33">
        <f t="shared" si="2"/>
        <v>3.2298177269434407</v>
      </c>
    </row>
    <row r="34" spans="1:8" x14ac:dyDescent="0.3">
      <c r="A34" s="1">
        <v>1991.75</v>
      </c>
      <c r="B34" s="8">
        <v>144.19999999999999</v>
      </c>
      <c r="C34">
        <f t="shared" si="3"/>
        <v>4.3464564557474539</v>
      </c>
      <c r="D34">
        <f t="shared" si="1"/>
        <v>0.92894304794815252</v>
      </c>
      <c r="E34" s="2">
        <v>4.3461999999999996</v>
      </c>
      <c r="F34">
        <v>0.564564229099073</v>
      </c>
      <c r="G34" s="50">
        <f t="shared" si="0"/>
        <v>0.70989864583964568</v>
      </c>
      <c r="H34">
        <f t="shared" si="2"/>
        <v>2.8707991810874911</v>
      </c>
    </row>
    <row r="35" spans="1:8" x14ac:dyDescent="0.3">
      <c r="A35" s="1">
        <v>1992</v>
      </c>
      <c r="B35" s="8">
        <v>145.46666666666667</v>
      </c>
      <c r="C35">
        <f t="shared" si="3"/>
        <v>3.7828465548015688</v>
      </c>
      <c r="D35">
        <f t="shared" si="1"/>
        <v>0.87457404399574301</v>
      </c>
      <c r="E35" s="2">
        <v>3.7827999999999999</v>
      </c>
      <c r="F35">
        <v>0.56402920792839695</v>
      </c>
      <c r="G35" s="50">
        <f t="shared" ref="G35:G66" si="4">$J$10*F35+$K$10</f>
        <v>0.70958053173362301</v>
      </c>
      <c r="H35">
        <f t="shared" si="2"/>
        <v>2.869786094432857</v>
      </c>
    </row>
    <row r="36" spans="1:8" x14ac:dyDescent="0.3">
      <c r="A36" s="1">
        <v>1992.25</v>
      </c>
      <c r="B36" s="8">
        <v>146.73333333333332</v>
      </c>
      <c r="C36">
        <f t="shared" si="3"/>
        <v>3.749571386040333</v>
      </c>
      <c r="D36">
        <f t="shared" ref="D36:D67" si="5">LN(B36/B35)*100</f>
        <v>0.86699151334453439</v>
      </c>
      <c r="E36" s="2">
        <v>3.7496</v>
      </c>
      <c r="F36">
        <v>0.59360605063046101</v>
      </c>
      <c r="G36" s="50">
        <f t="shared" si="4"/>
        <v>0.72716639822045981</v>
      </c>
      <c r="H36">
        <f t="shared" si="2"/>
        <v>2.9257911766052347</v>
      </c>
    </row>
    <row r="37" spans="1:8" x14ac:dyDescent="0.3">
      <c r="A37" s="1">
        <v>1992.5</v>
      </c>
      <c r="B37" s="8">
        <v>147.86666666666667</v>
      </c>
      <c r="C37">
        <f t="shared" si="3"/>
        <v>3.4399172436735315</v>
      </c>
      <c r="D37">
        <f t="shared" si="5"/>
        <v>0.76940863838508156</v>
      </c>
      <c r="E37" s="2">
        <v>3.4399000000000002</v>
      </c>
      <c r="F37">
        <v>0.442903500972333</v>
      </c>
      <c r="G37" s="50">
        <f t="shared" si="4"/>
        <v>0.6375613330615344</v>
      </c>
      <c r="H37">
        <f t="shared" si="2"/>
        <v>2.6404291194644545</v>
      </c>
    </row>
    <row r="38" spans="1:8" x14ac:dyDescent="0.3">
      <c r="A38" s="1">
        <v>1992.75</v>
      </c>
      <c r="B38" s="8">
        <v>149.19999999999999</v>
      </c>
      <c r="C38">
        <f t="shared" si="3"/>
        <v>3.4086462918811762</v>
      </c>
      <c r="D38">
        <f t="shared" si="5"/>
        <v>0.89767209615581256</v>
      </c>
      <c r="E38" s="2">
        <v>3.4085999999999999</v>
      </c>
      <c r="F38">
        <v>0.56676524426612995</v>
      </c>
      <c r="G38" s="50">
        <f t="shared" si="4"/>
        <v>0.71120733044987505</v>
      </c>
      <c r="H38">
        <f t="shared" si="2"/>
        <v>2.8749669023191111</v>
      </c>
    </row>
    <row r="39" spans="1:8" x14ac:dyDescent="0.3">
      <c r="A39" s="1">
        <v>1993</v>
      </c>
      <c r="B39" s="8">
        <v>150.5</v>
      </c>
      <c r="C39">
        <f t="shared" si="3"/>
        <v>3.401611889812433</v>
      </c>
      <c r="D39">
        <f t="shared" si="5"/>
        <v>0.86753964192700039</v>
      </c>
      <c r="E39" s="2">
        <v>3.4014000000000002</v>
      </c>
      <c r="F39">
        <v>0.61253955268942095</v>
      </c>
      <c r="G39" s="50">
        <f t="shared" si="4"/>
        <v>0.73842392299046788</v>
      </c>
      <c r="H39">
        <f t="shared" si="2"/>
        <v>2.9616426144785857</v>
      </c>
    </row>
    <row r="40" spans="1:8" x14ac:dyDescent="0.3">
      <c r="A40" s="1">
        <v>1993.25</v>
      </c>
      <c r="B40" s="8">
        <v>151.76666666666668</v>
      </c>
      <c r="C40">
        <f t="shared" si="3"/>
        <v>3.3727373248375296</v>
      </c>
      <c r="D40">
        <f t="shared" si="5"/>
        <v>0.83811694836962847</v>
      </c>
      <c r="E40" s="2">
        <v>3.3732000000000002</v>
      </c>
      <c r="F40">
        <v>0.54220173688984097</v>
      </c>
      <c r="G40" s="50">
        <f t="shared" si="4"/>
        <v>0.69660230429751624</v>
      </c>
      <c r="H40">
        <f t="shared" si="2"/>
        <v>2.8284547961112749</v>
      </c>
    </row>
    <row r="41" spans="1:8" x14ac:dyDescent="0.3">
      <c r="A41" s="1">
        <v>1993.5</v>
      </c>
      <c r="B41" s="8">
        <v>152.66666666666666</v>
      </c>
      <c r="C41">
        <f t="shared" si="3"/>
        <v>3.1945928637972951</v>
      </c>
      <c r="D41">
        <f t="shared" si="5"/>
        <v>0.5912641773448396</v>
      </c>
      <c r="E41" s="2">
        <v>3.1945999999999999</v>
      </c>
      <c r="F41">
        <v>0.46915733765234502</v>
      </c>
      <c r="G41" s="50">
        <f t="shared" si="4"/>
        <v>0.65317139906055632</v>
      </c>
      <c r="H41">
        <f t="shared" si="2"/>
        <v>2.6901419402484539</v>
      </c>
    </row>
    <row r="42" spans="1:8" x14ac:dyDescent="0.3">
      <c r="A42" s="1">
        <v>1993.75</v>
      </c>
      <c r="B42" s="8">
        <v>153.86666666666667</v>
      </c>
      <c r="C42">
        <f t="shared" si="3"/>
        <v>3.0798738756119728</v>
      </c>
      <c r="D42">
        <f t="shared" si="5"/>
        <v>0.7829531079705021</v>
      </c>
      <c r="E42" s="2">
        <v>3.0800999999999998</v>
      </c>
      <c r="F42">
        <v>0.51773052519453</v>
      </c>
      <c r="G42" s="50">
        <f t="shared" si="4"/>
        <v>0.68205215552133103</v>
      </c>
      <c r="H42">
        <f t="shared" si="2"/>
        <v>2.7821174559272972</v>
      </c>
    </row>
    <row r="43" spans="1:8" x14ac:dyDescent="0.3">
      <c r="A43" s="1">
        <v>1994</v>
      </c>
      <c r="B43" s="8">
        <v>154.86666666666667</v>
      </c>
      <c r="C43">
        <f t="shared" si="3"/>
        <v>2.860144747926876</v>
      </c>
      <c r="D43">
        <f t="shared" si="5"/>
        <v>0.64781051424190172</v>
      </c>
      <c r="E43" s="2">
        <v>2.8603999999999998</v>
      </c>
      <c r="F43">
        <v>0.54913908192626404</v>
      </c>
      <c r="G43" s="50">
        <f t="shared" si="4"/>
        <v>0.70072712670714887</v>
      </c>
      <c r="H43">
        <f t="shared" si="2"/>
        <v>2.841590971014619</v>
      </c>
    </row>
    <row r="44" spans="1:8" x14ac:dyDescent="0.3">
      <c r="A44" s="1">
        <v>1994.25</v>
      </c>
      <c r="B44" s="8">
        <v>155.93333333333334</v>
      </c>
      <c r="C44">
        <f t="shared" si="3"/>
        <v>2.7084311809342192</v>
      </c>
      <c r="D44">
        <f t="shared" si="5"/>
        <v>0.68640338137699664</v>
      </c>
      <c r="E44" s="2">
        <v>2.7080000000000002</v>
      </c>
      <c r="F44">
        <v>0.48211670456825101</v>
      </c>
      <c r="G44" s="50">
        <f t="shared" si="4"/>
        <v>0.66087680895277412</v>
      </c>
      <c r="H44">
        <f t="shared" si="2"/>
        <v>2.7146810844816094</v>
      </c>
    </row>
    <row r="45" spans="1:8" x14ac:dyDescent="0.3">
      <c r="A45" s="1">
        <v>1994.5</v>
      </c>
      <c r="B45" s="8">
        <v>157.1</v>
      </c>
      <c r="C45">
        <f t="shared" si="3"/>
        <v>2.8625649815500158</v>
      </c>
      <c r="D45">
        <f t="shared" si="5"/>
        <v>0.74539797796064444</v>
      </c>
      <c r="E45" s="2">
        <v>2.8622999999999998</v>
      </c>
      <c r="F45">
        <v>0.55975552038926502</v>
      </c>
      <c r="G45" s="50">
        <f t="shared" si="4"/>
        <v>0.70703947286446966</v>
      </c>
      <c r="H45">
        <f t="shared" si="2"/>
        <v>2.8616936748254238</v>
      </c>
    </row>
    <row r="46" spans="1:8" x14ac:dyDescent="0.3">
      <c r="A46" s="1">
        <v>1994.75</v>
      </c>
      <c r="B46" s="8">
        <v>158.1</v>
      </c>
      <c r="C46">
        <f t="shared" si="3"/>
        <v>2.7141317689646045</v>
      </c>
      <c r="D46">
        <f t="shared" si="5"/>
        <v>0.63451989538507714</v>
      </c>
      <c r="E46" s="2">
        <v>2.7139000000000002</v>
      </c>
      <c r="F46">
        <v>0.52683158038975197</v>
      </c>
      <c r="G46" s="50">
        <f t="shared" si="4"/>
        <v>0.68746348164443127</v>
      </c>
      <c r="H46">
        <f t="shared" si="2"/>
        <v>2.7993507133509565</v>
      </c>
    </row>
    <row r="47" spans="1:8" x14ac:dyDescent="0.3">
      <c r="A47" s="1">
        <v>1995</v>
      </c>
      <c r="B47" s="8">
        <v>159.43333333333334</v>
      </c>
      <c r="C47">
        <f t="shared" si="3"/>
        <v>2.9061330349942409</v>
      </c>
      <c r="D47">
        <f t="shared" si="5"/>
        <v>0.83981178027152104</v>
      </c>
      <c r="E47" s="2">
        <v>2.9056999999999999</v>
      </c>
      <c r="F47">
        <v>0.59695015274973395</v>
      </c>
      <c r="G47" s="50">
        <f t="shared" si="4"/>
        <v>0.72915474207380082</v>
      </c>
      <c r="H47">
        <f t="shared" si="2"/>
        <v>2.9321233844027095</v>
      </c>
    </row>
    <row r="48" spans="1:8" x14ac:dyDescent="0.3">
      <c r="A48" s="1">
        <v>1995.25</v>
      </c>
      <c r="B48" s="8">
        <v>160.73333333333332</v>
      </c>
      <c r="C48">
        <f t="shared" si="3"/>
        <v>3.0318111596991884</v>
      </c>
      <c r="D48">
        <f t="shared" si="5"/>
        <v>0.81208150608193042</v>
      </c>
      <c r="E48" s="2">
        <v>3.0318000000000001</v>
      </c>
      <c r="F48">
        <v>0.44477098657928299</v>
      </c>
      <c r="G48" s="50">
        <f t="shared" si="4"/>
        <v>0.63867170690639452</v>
      </c>
      <c r="H48">
        <f t="shared" si="2"/>
        <v>2.6439652874701647</v>
      </c>
    </row>
    <row r="49" spans="1:8" x14ac:dyDescent="0.3">
      <c r="A49" s="1">
        <v>1995.5</v>
      </c>
      <c r="B49" s="8">
        <v>161.80000000000001</v>
      </c>
      <c r="C49">
        <f t="shared" si="3"/>
        <v>2.9478459362816016</v>
      </c>
      <c r="D49">
        <f t="shared" si="5"/>
        <v>0.66143275454304351</v>
      </c>
      <c r="E49" s="2">
        <v>2.9478</v>
      </c>
      <c r="F49">
        <v>0.42321744751159601</v>
      </c>
      <c r="G49" s="50">
        <f t="shared" si="4"/>
        <v>0.62585635456533095</v>
      </c>
      <c r="H49">
        <f t="shared" si="2"/>
        <v>2.603152691658269</v>
      </c>
    </row>
    <row r="50" spans="1:8" x14ac:dyDescent="0.3">
      <c r="A50" s="1">
        <v>1995.75</v>
      </c>
      <c r="B50" s="8">
        <v>162.93333333333334</v>
      </c>
      <c r="C50">
        <f t="shared" si="3"/>
        <v>3.0113374973849636</v>
      </c>
      <c r="D50">
        <f t="shared" si="5"/>
        <v>0.69801145648844642</v>
      </c>
      <c r="E50" s="2">
        <v>3.0110999999999999</v>
      </c>
      <c r="F50">
        <v>0.51159750414284699</v>
      </c>
      <c r="G50" s="50">
        <f t="shared" si="4"/>
        <v>0.67840556989816947</v>
      </c>
      <c r="H50">
        <f t="shared" si="2"/>
        <v>2.7705043046716202</v>
      </c>
    </row>
    <row r="51" spans="1:8" x14ac:dyDescent="0.3">
      <c r="A51" s="1">
        <v>1996</v>
      </c>
      <c r="B51" s="8">
        <v>164.03333333333333</v>
      </c>
      <c r="C51">
        <f t="shared" si="3"/>
        <v>2.8443797185681383</v>
      </c>
      <c r="D51">
        <f t="shared" si="5"/>
        <v>0.67285400145468977</v>
      </c>
      <c r="E51" s="2">
        <v>2.8443999999999998</v>
      </c>
      <c r="F51">
        <v>0.53928129530371005</v>
      </c>
      <c r="G51" s="50">
        <f t="shared" si="4"/>
        <v>0.69486586148873997</v>
      </c>
      <c r="H51">
        <f t="shared" si="2"/>
        <v>2.8229248085916985</v>
      </c>
    </row>
    <row r="52" spans="1:8" x14ac:dyDescent="0.3">
      <c r="A52" s="1">
        <v>1996.25</v>
      </c>
      <c r="B52" s="8">
        <v>165</v>
      </c>
      <c r="C52">
        <f t="shared" si="3"/>
        <v>2.6198796821619603</v>
      </c>
      <c r="D52">
        <f t="shared" si="5"/>
        <v>0.58758146967577296</v>
      </c>
      <c r="E52" s="2">
        <v>2.6200999999999999</v>
      </c>
      <c r="F52">
        <v>0.36877433533352499</v>
      </c>
      <c r="G52" s="50">
        <f t="shared" si="4"/>
        <v>0.59348544494742839</v>
      </c>
      <c r="H52">
        <f t="shared" si="2"/>
        <v>2.5000622096224681</v>
      </c>
    </row>
    <row r="53" spans="1:8" x14ac:dyDescent="0.3">
      <c r="A53" s="1">
        <v>1996.5</v>
      </c>
      <c r="B53" s="8">
        <v>166.06666666666666</v>
      </c>
      <c r="C53">
        <f t="shared" si="3"/>
        <v>2.6028309535578886</v>
      </c>
      <c r="D53">
        <f t="shared" si="5"/>
        <v>0.64438402593897859</v>
      </c>
      <c r="E53" s="2">
        <v>2.6030000000000002</v>
      </c>
      <c r="F53">
        <v>0.49359630216115002</v>
      </c>
      <c r="G53" s="50">
        <f t="shared" si="4"/>
        <v>0.66770237423115486</v>
      </c>
      <c r="H53">
        <f t="shared" si="2"/>
        <v>2.7364182189341406</v>
      </c>
    </row>
    <row r="54" spans="1:8" x14ac:dyDescent="0.3">
      <c r="A54" s="1">
        <v>1996.75</v>
      </c>
      <c r="B54" s="8">
        <v>167.13333333333333</v>
      </c>
      <c r="C54">
        <f t="shared" si="3"/>
        <v>2.5450777866807472</v>
      </c>
      <c r="D54">
        <f t="shared" si="5"/>
        <v>0.64025828961128428</v>
      </c>
      <c r="E54" s="2">
        <v>2.5451000000000001</v>
      </c>
      <c r="F54">
        <v>0.456509638415179</v>
      </c>
      <c r="G54" s="50">
        <f t="shared" si="4"/>
        <v>0.64565130124650039</v>
      </c>
      <c r="H54">
        <f t="shared" si="2"/>
        <v>2.6661929527853814</v>
      </c>
    </row>
    <row r="55" spans="1:8" x14ac:dyDescent="0.3">
      <c r="A55" s="1">
        <v>1997</v>
      </c>
      <c r="B55" s="8">
        <v>168.1</v>
      </c>
      <c r="C55">
        <f t="shared" si="3"/>
        <v>2.4489381210747143</v>
      </c>
      <c r="D55">
        <f t="shared" si="5"/>
        <v>0.57671433584865595</v>
      </c>
      <c r="E55" s="2">
        <v>2.4491000000000001</v>
      </c>
      <c r="F55">
        <v>0.50678301935002301</v>
      </c>
      <c r="G55" s="50">
        <f t="shared" si="4"/>
        <v>0.67554296256640045</v>
      </c>
      <c r="H55">
        <f t="shared" si="2"/>
        <v>2.7613878611365248</v>
      </c>
    </row>
    <row r="56" spans="1:8" x14ac:dyDescent="0.3">
      <c r="A56" s="1">
        <v>1997.25</v>
      </c>
      <c r="B56" s="8">
        <v>169.16666666666666</v>
      </c>
      <c r="C56">
        <f t="shared" si="3"/>
        <v>2.4938948347252148</v>
      </c>
      <c r="D56">
        <f t="shared" si="5"/>
        <v>0.63253818332628442</v>
      </c>
      <c r="E56" s="2">
        <v>2.4941</v>
      </c>
      <c r="F56">
        <v>0.44503856274758602</v>
      </c>
      <c r="G56" s="50">
        <f t="shared" si="4"/>
        <v>0.63883080295387451</v>
      </c>
      <c r="H56">
        <f t="shared" si="2"/>
        <v>2.6444719549817761</v>
      </c>
    </row>
    <row r="57" spans="1:8" x14ac:dyDescent="0.3">
      <c r="A57" s="1">
        <v>1997.5</v>
      </c>
      <c r="B57" s="8">
        <v>169.9</v>
      </c>
      <c r="C57">
        <f t="shared" si="3"/>
        <v>2.2820714517915959</v>
      </c>
      <c r="D57">
        <f t="shared" si="5"/>
        <v>0.43256064300536551</v>
      </c>
      <c r="E57" s="2">
        <v>2.2818999999999998</v>
      </c>
      <c r="F57">
        <v>0.27906554862267602</v>
      </c>
      <c r="G57" s="50">
        <f t="shared" si="4"/>
        <v>0.54014619025804878</v>
      </c>
      <c r="H57">
        <f t="shared" si="2"/>
        <v>2.3301945864303963</v>
      </c>
    </row>
    <row r="58" spans="1:8" x14ac:dyDescent="0.3">
      <c r="A58" s="1">
        <v>1997.75</v>
      </c>
      <c r="B58" s="8">
        <v>170.86666666666667</v>
      </c>
      <c r="C58">
        <f t="shared" si="3"/>
        <v>2.2091628205777862</v>
      </c>
      <c r="D58">
        <f t="shared" si="5"/>
        <v>0.56734965839746487</v>
      </c>
      <c r="E58" s="2">
        <v>2.2096</v>
      </c>
      <c r="F58">
        <v>0.37833073006398599</v>
      </c>
      <c r="G58" s="50">
        <f t="shared" si="4"/>
        <v>0.59916750788830031</v>
      </c>
      <c r="H58">
        <f t="shared" si="2"/>
        <v>2.5181576729395783</v>
      </c>
    </row>
    <row r="59" spans="1:8" x14ac:dyDescent="0.3">
      <c r="A59" s="1">
        <v>1998</v>
      </c>
      <c r="B59" s="8">
        <v>171.9</v>
      </c>
      <c r="C59">
        <f t="shared" si="3"/>
        <v>2.2353871974233797</v>
      </c>
      <c r="D59">
        <f t="shared" si="5"/>
        <v>0.60293871269424992</v>
      </c>
      <c r="E59" s="2">
        <v>2.2353999999999998</v>
      </c>
      <c r="F59">
        <v>0.14928797125555901</v>
      </c>
      <c r="G59" s="50">
        <f t="shared" si="4"/>
        <v>0.46298274277472473</v>
      </c>
      <c r="H59">
        <f t="shared" si="2"/>
        <v>2.0844549056337618</v>
      </c>
    </row>
    <row r="60" spans="1:8" x14ac:dyDescent="0.3">
      <c r="A60" s="1">
        <v>1998.25</v>
      </c>
      <c r="B60" s="8">
        <v>172.86666666666667</v>
      </c>
      <c r="C60">
        <f t="shared" si="3"/>
        <v>2.1636162188621815</v>
      </c>
      <c r="D60">
        <f t="shared" si="5"/>
        <v>0.56076720476507669</v>
      </c>
      <c r="E60" s="2">
        <v>2.1636000000000002</v>
      </c>
      <c r="F60">
        <v>0.246366224637249</v>
      </c>
      <c r="G60" s="50">
        <f t="shared" si="4"/>
        <v>0.52070375173916628</v>
      </c>
      <c r="H60">
        <f t="shared" si="2"/>
        <v>2.2682769454829654</v>
      </c>
    </row>
    <row r="61" spans="1:8" x14ac:dyDescent="0.3">
      <c r="A61" s="1">
        <v>1998.5</v>
      </c>
      <c r="B61" s="8">
        <v>173.9</v>
      </c>
      <c r="C61">
        <f t="shared" si="3"/>
        <v>2.3270392682350911</v>
      </c>
      <c r="D61">
        <f t="shared" si="5"/>
        <v>0.59598369237830673</v>
      </c>
      <c r="E61" s="2">
        <v>2.327</v>
      </c>
      <c r="F61">
        <v>0.37308457550733898</v>
      </c>
      <c r="G61" s="50">
        <f t="shared" si="4"/>
        <v>0.5960482373653494</v>
      </c>
      <c r="H61">
        <f t="shared" si="2"/>
        <v>2.5082238432879942</v>
      </c>
    </row>
    <row r="62" spans="1:8" x14ac:dyDescent="0.3">
      <c r="A62" s="1">
        <v>1998.75</v>
      </c>
      <c r="B62" s="8">
        <v>174.86666666666667</v>
      </c>
      <c r="C62">
        <f t="shared" si="3"/>
        <v>2.3140253502802568</v>
      </c>
      <c r="D62">
        <f t="shared" si="5"/>
        <v>0.55433574044262401</v>
      </c>
      <c r="E62" s="2">
        <v>2.3140000000000001</v>
      </c>
      <c r="F62">
        <v>0.26231281544846202</v>
      </c>
      <c r="G62" s="50">
        <f t="shared" si="4"/>
        <v>0.53018531201762831</v>
      </c>
      <c r="H62">
        <f t="shared" si="2"/>
        <v>2.2984725325423288</v>
      </c>
    </row>
    <row r="63" spans="1:8" x14ac:dyDescent="0.3">
      <c r="A63" s="1">
        <v>1999</v>
      </c>
      <c r="B63" s="8">
        <v>175.63333333333333</v>
      </c>
      <c r="C63">
        <f t="shared" si="3"/>
        <v>2.1485576158326776</v>
      </c>
      <c r="D63">
        <f t="shared" si="5"/>
        <v>0.43747097824666098</v>
      </c>
      <c r="E63" s="2">
        <v>2.1484000000000001</v>
      </c>
      <c r="F63">
        <v>0.422912213925766</v>
      </c>
      <c r="G63" s="50">
        <f t="shared" si="4"/>
        <v>0.62567486808478345</v>
      </c>
      <c r="H63">
        <f t="shared" si="2"/>
        <v>2.6025747181325487</v>
      </c>
    </row>
    <row r="64" spans="1:8" x14ac:dyDescent="0.3">
      <c r="A64" s="1">
        <v>1999.25</v>
      </c>
      <c r="B64" s="8">
        <v>176.46666666666667</v>
      </c>
      <c r="C64">
        <f t="shared" si="3"/>
        <v>2.0611416688436792</v>
      </c>
      <c r="D64">
        <f t="shared" si="5"/>
        <v>0.47335125777608611</v>
      </c>
      <c r="E64" s="2">
        <v>2.0611000000000002</v>
      </c>
      <c r="F64">
        <v>0.41997666824847701</v>
      </c>
      <c r="G64" s="50">
        <f t="shared" si="4"/>
        <v>0.62392944465109113</v>
      </c>
      <c r="H64">
        <f t="shared" si="2"/>
        <v>2.5970161303369061</v>
      </c>
    </row>
    <row r="65" spans="1:8" x14ac:dyDescent="0.3">
      <c r="A65" s="1">
        <v>1999.5</v>
      </c>
      <c r="B65" s="8">
        <v>177.4</v>
      </c>
      <c r="C65">
        <f t="shared" si="3"/>
        <v>1.9926648515241858</v>
      </c>
      <c r="D65">
        <f t="shared" si="5"/>
        <v>0.52750687505879323</v>
      </c>
      <c r="E65" s="2">
        <v>1.9926999999999999</v>
      </c>
      <c r="F65">
        <v>0.35036397591142299</v>
      </c>
      <c r="G65" s="50">
        <f t="shared" si="4"/>
        <v>0.58253897151775536</v>
      </c>
      <c r="H65">
        <f t="shared" si="2"/>
        <v>2.4652013658656098</v>
      </c>
    </row>
    <row r="66" spans="1:8" x14ac:dyDescent="0.3">
      <c r="A66" s="1">
        <v>1999.75</v>
      </c>
      <c r="B66" s="8">
        <v>178.4</v>
      </c>
      <c r="C66">
        <f t="shared" si="3"/>
        <v>2.0004441381245281</v>
      </c>
      <c r="D66">
        <f t="shared" si="5"/>
        <v>0.5621150270429911</v>
      </c>
      <c r="E66" s="2">
        <v>2.0003000000000002</v>
      </c>
      <c r="F66">
        <v>0.40874025010814202</v>
      </c>
      <c r="G66" s="50">
        <f t="shared" si="4"/>
        <v>0.61724846956538959</v>
      </c>
      <c r="H66">
        <f t="shared" si="2"/>
        <v>2.5757394671172467</v>
      </c>
    </row>
    <row r="67" spans="1:8" x14ac:dyDescent="0.3">
      <c r="A67" s="1">
        <v>2000</v>
      </c>
      <c r="B67" s="8">
        <v>179.56666666666666</v>
      </c>
      <c r="C67">
        <f t="shared" si="3"/>
        <v>2.2148052471247919</v>
      </c>
      <c r="D67">
        <f t="shared" si="5"/>
        <v>0.65183208724693864</v>
      </c>
      <c r="E67" s="2">
        <v>2.2151999999999998</v>
      </c>
      <c r="F67">
        <v>0.75793393073256998</v>
      </c>
      <c r="G67" s="50">
        <f t="shared" ref="G67:G98" si="6">$J$10*F67+$K$10</f>
        <v>0.82487284338267275</v>
      </c>
      <c r="H67">
        <f t="shared" si="2"/>
        <v>3.2369534098779895</v>
      </c>
    </row>
    <row r="68" spans="1:8" x14ac:dyDescent="0.3">
      <c r="A68" s="1">
        <v>2000.25</v>
      </c>
      <c r="B68" s="8">
        <v>180.7</v>
      </c>
      <c r="C68">
        <f t="shared" si="3"/>
        <v>2.3706196473291592</v>
      </c>
      <c r="D68">
        <f t="shared" ref="D68:D99" si="7">LN(B68/B67)*100</f>
        <v>0.62916565798044477</v>
      </c>
      <c r="E68" s="2">
        <v>2.3704000000000001</v>
      </c>
      <c r="F68">
        <v>0.50701937624309601</v>
      </c>
      <c r="G68" s="50">
        <f t="shared" si="6"/>
        <v>0.67568349618612089</v>
      </c>
      <c r="H68">
        <f t="shared" ref="H68:H108" si="8">$J$3*F68+$K$3</f>
        <v>2.7618354135460876</v>
      </c>
    </row>
    <row r="69" spans="1:8" x14ac:dyDescent="0.3">
      <c r="A69" s="1">
        <v>2000.5</v>
      </c>
      <c r="B69" s="8">
        <v>181.9</v>
      </c>
      <c r="C69">
        <f t="shared" si="3"/>
        <v>2.5050015648597559</v>
      </c>
      <c r="D69">
        <f t="shared" si="7"/>
        <v>0.66188879258937705</v>
      </c>
      <c r="E69" s="2">
        <v>2.5049999999999999</v>
      </c>
      <c r="F69">
        <v>0.58885411616636696</v>
      </c>
      <c r="G69" s="50">
        <f t="shared" si="6"/>
        <v>0.72434098220558796</v>
      </c>
      <c r="H69">
        <f t="shared" si="8"/>
        <v>2.9167931749314198</v>
      </c>
    </row>
    <row r="70" spans="1:8" x14ac:dyDescent="0.3">
      <c r="A70" s="1">
        <v>2000.75</v>
      </c>
      <c r="B70" s="8">
        <v>183</v>
      </c>
      <c r="C70">
        <f t="shared" si="3"/>
        <v>2.5457932695511958</v>
      </c>
      <c r="D70">
        <f t="shared" si="7"/>
        <v>0.60290673173444298</v>
      </c>
      <c r="E70" s="2">
        <v>2.5457999999999998</v>
      </c>
      <c r="F70">
        <v>0.50598367864624805</v>
      </c>
      <c r="G70" s="50">
        <f t="shared" si="6"/>
        <v>0.6750676887504734</v>
      </c>
      <c r="H70">
        <f t="shared" si="8"/>
        <v>2.7598742735555382</v>
      </c>
    </row>
    <row r="71" spans="1:8" x14ac:dyDescent="0.3">
      <c r="A71" s="1">
        <v>2001</v>
      </c>
      <c r="B71" s="8">
        <v>184.33333333333334</v>
      </c>
      <c r="C71">
        <f t="shared" si="3"/>
        <v>2.6199171835846835</v>
      </c>
      <c r="D71">
        <f t="shared" si="7"/>
        <v>0.72595600128043225</v>
      </c>
      <c r="E71" s="2">
        <v>2.6196000000000002</v>
      </c>
      <c r="F71">
        <v>0.68921181058416103</v>
      </c>
      <c r="G71" s="50">
        <f t="shared" si="6"/>
        <v>0.78401188868929239</v>
      </c>
      <c r="H71">
        <f t="shared" si="8"/>
        <v>3.1068249839083353</v>
      </c>
    </row>
    <row r="72" spans="1:8" x14ac:dyDescent="0.3">
      <c r="A72" s="1">
        <v>2001.25</v>
      </c>
      <c r="B72" s="8">
        <v>185.46666666666667</v>
      </c>
      <c r="C72">
        <f t="shared" ref="C72:C120" si="9">LN(B72/B68)*100</f>
        <v>2.6036973782995401</v>
      </c>
      <c r="D72">
        <f t="shared" si="7"/>
        <v>0.612945852695292</v>
      </c>
      <c r="E72" s="2">
        <v>2.6038999999999999</v>
      </c>
      <c r="F72">
        <v>0.69332429686815</v>
      </c>
      <c r="G72" s="50">
        <f t="shared" si="6"/>
        <v>0.78645710014907166</v>
      </c>
      <c r="H72">
        <f t="shared" si="8"/>
        <v>3.1146121616875071</v>
      </c>
    </row>
    <row r="73" spans="1:8" x14ac:dyDescent="0.3">
      <c r="A73" s="1">
        <v>2001.5</v>
      </c>
      <c r="B73" s="8">
        <v>186.73333333333332</v>
      </c>
      <c r="C73">
        <f t="shared" si="9"/>
        <v>2.6224488633821808</v>
      </c>
      <c r="D73">
        <f t="shared" si="7"/>
        <v>0.68064027767203017</v>
      </c>
      <c r="E73" s="2">
        <v>2.6223000000000001</v>
      </c>
      <c r="F73">
        <v>0.31736612971336198</v>
      </c>
      <c r="G73" s="50">
        <f t="shared" si="6"/>
        <v>0.56291903698188339</v>
      </c>
      <c r="H73">
        <f t="shared" si="8"/>
        <v>2.4027184596795172</v>
      </c>
    </row>
    <row r="74" spans="1:8" x14ac:dyDescent="0.3">
      <c r="A74" s="1">
        <v>2001.75</v>
      </c>
      <c r="B74" s="8">
        <v>187.96666666666667</v>
      </c>
      <c r="C74">
        <f t="shared" si="9"/>
        <v>2.6778489303605881</v>
      </c>
      <c r="D74">
        <f t="shared" si="7"/>
        <v>0.65830679871284448</v>
      </c>
      <c r="E74" s="2">
        <v>2.6779999999999999</v>
      </c>
      <c r="F74">
        <v>0.27796870151752501</v>
      </c>
      <c r="G74" s="50">
        <f t="shared" si="6"/>
        <v>0.53949402440850347</v>
      </c>
      <c r="H74">
        <f t="shared" si="8"/>
        <v>2.3281176570950608</v>
      </c>
    </row>
    <row r="75" spans="1:8" x14ac:dyDescent="0.3">
      <c r="A75" s="1">
        <v>2002</v>
      </c>
      <c r="B75" s="8">
        <v>189</v>
      </c>
      <c r="C75">
        <f t="shared" si="9"/>
        <v>2.5001302205417186</v>
      </c>
      <c r="D75">
        <f t="shared" si="7"/>
        <v>0.54823729146156408</v>
      </c>
      <c r="E75" s="2">
        <v>2.5003000000000002</v>
      </c>
      <c r="F75">
        <v>0.355944366650773</v>
      </c>
      <c r="G75" s="50">
        <f t="shared" si="6"/>
        <v>0.58585697295134787</v>
      </c>
      <c r="H75">
        <f t="shared" si="8"/>
        <v>2.4757680867647767</v>
      </c>
    </row>
    <row r="76" spans="1:8" x14ac:dyDescent="0.3">
      <c r="A76" s="1">
        <v>2002.25</v>
      </c>
      <c r="B76" s="8">
        <v>189.96666666666667</v>
      </c>
      <c r="C76">
        <f t="shared" si="9"/>
        <v>2.3973446791665975</v>
      </c>
      <c r="D76">
        <f t="shared" si="7"/>
        <v>0.51016031132019113</v>
      </c>
      <c r="E76" s="2">
        <v>2.3973</v>
      </c>
      <c r="F76">
        <v>0.44070715262535498</v>
      </c>
      <c r="G76" s="50">
        <f t="shared" si="6"/>
        <v>0.63625542325981499</v>
      </c>
      <c r="H76">
        <f t="shared" si="8"/>
        <v>2.6362702350665908</v>
      </c>
    </row>
    <row r="77" spans="1:8" x14ac:dyDescent="0.3">
      <c r="A77" s="1">
        <v>2002.5</v>
      </c>
      <c r="B77" s="8">
        <v>190.96666666666667</v>
      </c>
      <c r="C77">
        <f t="shared" si="9"/>
        <v>2.2417318588524102</v>
      </c>
      <c r="D77">
        <f t="shared" si="7"/>
        <v>0.5250274573578313</v>
      </c>
      <c r="E77" s="2">
        <v>2.2421000000000002</v>
      </c>
      <c r="F77">
        <v>0.44419176507347202</v>
      </c>
      <c r="G77" s="50">
        <f t="shared" si="6"/>
        <v>0.63832731206445326</v>
      </c>
      <c r="H77">
        <f t="shared" si="8"/>
        <v>2.642868505492598</v>
      </c>
    </row>
    <row r="78" spans="1:8" x14ac:dyDescent="0.3">
      <c r="A78" s="1">
        <v>2002.75</v>
      </c>
      <c r="B78" s="8">
        <v>191.83333333333334</v>
      </c>
      <c r="C78">
        <f t="shared" si="9"/>
        <v>2.0362297348800964</v>
      </c>
      <c r="D78">
        <f t="shared" si="7"/>
        <v>0.45280467474053171</v>
      </c>
      <c r="E78" s="2">
        <v>2.0358999999999998</v>
      </c>
      <c r="F78">
        <v>0.58992121812015497</v>
      </c>
      <c r="G78" s="50">
        <f t="shared" si="6"/>
        <v>0.72497546211529951</v>
      </c>
      <c r="H78">
        <f t="shared" si="8"/>
        <v>2.9188137804845615</v>
      </c>
    </row>
    <row r="79" spans="1:8" x14ac:dyDescent="0.3">
      <c r="A79" s="1">
        <v>2003</v>
      </c>
      <c r="B79" s="8">
        <v>192.46666666666667</v>
      </c>
      <c r="C79">
        <f t="shared" si="9"/>
        <v>1.8175963501082562</v>
      </c>
      <c r="D79">
        <f t="shared" si="7"/>
        <v>0.32960390668972872</v>
      </c>
      <c r="E79" s="2">
        <v>1.8178000000000001</v>
      </c>
      <c r="F79">
        <v>0.72238130041020299</v>
      </c>
      <c r="G79" s="50">
        <f t="shared" si="6"/>
        <v>0.80373387948435981</v>
      </c>
      <c r="H79">
        <f t="shared" si="8"/>
        <v>3.1696329050254084</v>
      </c>
    </row>
    <row r="80" spans="1:8" x14ac:dyDescent="0.3">
      <c r="A80" s="1">
        <v>2003.25</v>
      </c>
      <c r="B80" s="8">
        <v>192.8</v>
      </c>
      <c r="C80">
        <f t="shared" si="9"/>
        <v>1.4804764003600994</v>
      </c>
      <c r="D80">
        <f t="shared" si="7"/>
        <v>0.17304036157202124</v>
      </c>
      <c r="E80" s="2">
        <v>1.4802999999999999</v>
      </c>
      <c r="F80">
        <v>0.29794822368261997</v>
      </c>
      <c r="G80" s="50">
        <f t="shared" si="6"/>
        <v>0.55137349419523762</v>
      </c>
      <c r="H80">
        <f t="shared" si="8"/>
        <v>2.3659497810946553</v>
      </c>
    </row>
    <row r="81" spans="1:8" x14ac:dyDescent="0.3">
      <c r="A81" s="1">
        <v>2003.5</v>
      </c>
      <c r="B81" s="8">
        <v>193.56666666666666</v>
      </c>
      <c r="C81">
        <f t="shared" si="9"/>
        <v>1.3523090963471938</v>
      </c>
      <c r="D81">
        <f t="shared" si="7"/>
        <v>0.39686015334492419</v>
      </c>
      <c r="E81" s="2">
        <v>1.3523000000000001</v>
      </c>
      <c r="F81">
        <v>0.55719928938438801</v>
      </c>
      <c r="G81" s="50">
        <f t="shared" si="6"/>
        <v>0.70551958321248387</v>
      </c>
      <c r="H81">
        <f t="shared" si="8"/>
        <v>2.8568533364254862</v>
      </c>
    </row>
    <row r="82" spans="1:8" x14ac:dyDescent="0.3">
      <c r="A82" s="1">
        <v>2003.75</v>
      </c>
      <c r="B82" s="8">
        <v>194.06666666666666</v>
      </c>
      <c r="C82">
        <f t="shared" si="9"/>
        <v>1.157480314958536</v>
      </c>
      <c r="D82">
        <f t="shared" si="7"/>
        <v>0.25797589335186705</v>
      </c>
      <c r="E82" s="2">
        <v>1.1577999999999999</v>
      </c>
      <c r="F82">
        <v>0.53829241058106003</v>
      </c>
      <c r="G82" s="50">
        <f t="shared" si="6"/>
        <v>0.69427788815843638</v>
      </c>
      <c r="H82">
        <f t="shared" si="8"/>
        <v>2.8210523108843226</v>
      </c>
    </row>
    <row r="83" spans="1:8" x14ac:dyDescent="0.3">
      <c r="A83" s="1">
        <v>2004</v>
      </c>
      <c r="B83" s="8">
        <v>195</v>
      </c>
      <c r="C83">
        <f t="shared" si="9"/>
        <v>1.3076580003021734</v>
      </c>
      <c r="D83">
        <f t="shared" si="7"/>
        <v>0.47978159203335885</v>
      </c>
      <c r="E83" s="2">
        <v>1.3075000000000001</v>
      </c>
      <c r="F83">
        <v>0.85173039145848195</v>
      </c>
      <c r="G83" s="50">
        <f t="shared" si="6"/>
        <v>0.88064255659647062</v>
      </c>
      <c r="H83">
        <f t="shared" si="8"/>
        <v>3.4145612277018405</v>
      </c>
    </row>
    <row r="84" spans="1:8" x14ac:dyDescent="0.3">
      <c r="A84" s="1">
        <v>2004.25</v>
      </c>
      <c r="B84" s="8">
        <v>196.23333333333332</v>
      </c>
      <c r="C84">
        <f t="shared" si="9"/>
        <v>1.7651045189660683</v>
      </c>
      <c r="D84">
        <f t="shared" si="7"/>
        <v>0.63048688023590271</v>
      </c>
      <c r="E84" s="2">
        <v>1.7648999999999999</v>
      </c>
      <c r="F84">
        <v>0.85075878249664105</v>
      </c>
      <c r="G84" s="50">
        <f t="shared" si="6"/>
        <v>0.88006485512736965</v>
      </c>
      <c r="H84">
        <f t="shared" si="8"/>
        <v>3.4127214424247079</v>
      </c>
    </row>
    <row r="85" spans="1:8" x14ac:dyDescent="0.3">
      <c r="A85" s="1">
        <v>2004.5</v>
      </c>
      <c r="B85" s="8">
        <v>197.06666666666666</v>
      </c>
      <c r="C85">
        <f t="shared" si="9"/>
        <v>1.7920097255987877</v>
      </c>
      <c r="D85">
        <f t="shared" si="7"/>
        <v>0.42376535997764558</v>
      </c>
      <c r="E85" s="2">
        <v>1.792</v>
      </c>
      <c r="F85">
        <v>0.72835791320241505</v>
      </c>
      <c r="G85" s="50">
        <f t="shared" si="6"/>
        <v>0.80728746752842873</v>
      </c>
      <c r="H85">
        <f t="shared" si="8"/>
        <v>3.180949890205742</v>
      </c>
    </row>
    <row r="86" spans="1:8" x14ac:dyDescent="0.3">
      <c r="A86" s="1">
        <v>2004.75</v>
      </c>
      <c r="B86" s="8">
        <v>198.26666666666668</v>
      </c>
      <c r="C86">
        <f t="shared" si="9"/>
        <v>2.1411183274477241</v>
      </c>
      <c r="D86">
        <f t="shared" si="7"/>
        <v>0.60708449520081753</v>
      </c>
      <c r="E86" s="2">
        <v>2.1410999999999998</v>
      </c>
      <c r="F86">
        <v>0.73637582119446299</v>
      </c>
      <c r="G86" s="50">
        <f t="shared" si="6"/>
        <v>0.81205477352089894</v>
      </c>
      <c r="H86">
        <f t="shared" si="8"/>
        <v>3.1961321596747503</v>
      </c>
    </row>
    <row r="87" spans="1:8" x14ac:dyDescent="0.3">
      <c r="A87" s="1">
        <v>2005</v>
      </c>
      <c r="B87" s="8">
        <v>199.5</v>
      </c>
      <c r="C87">
        <f t="shared" si="9"/>
        <v>2.2814677766171263</v>
      </c>
      <c r="D87">
        <f t="shared" si="7"/>
        <v>0.62013104120277873</v>
      </c>
      <c r="E87" s="2">
        <v>2.2814999999999999</v>
      </c>
      <c r="F87">
        <v>0.92556524823553898</v>
      </c>
      <c r="G87" s="50">
        <f t="shared" si="6"/>
        <v>0.92454345387735004</v>
      </c>
      <c r="H87">
        <f t="shared" si="8"/>
        <v>3.5543708504745997</v>
      </c>
    </row>
    <row r="88" spans="1:8" x14ac:dyDescent="0.3">
      <c r="A88" s="1">
        <v>2005.25</v>
      </c>
      <c r="B88" s="8">
        <v>200.43333333333334</v>
      </c>
      <c r="C88">
        <f t="shared" si="9"/>
        <v>2.1177262011307381</v>
      </c>
      <c r="D88">
        <f t="shared" si="7"/>
        <v>0.46674530474952425</v>
      </c>
      <c r="E88" s="2">
        <v>2.1177000000000001</v>
      </c>
      <c r="F88">
        <v>0.67703152882392603</v>
      </c>
      <c r="G88" s="50">
        <f t="shared" si="6"/>
        <v>0.7767697090230834</v>
      </c>
      <c r="H88">
        <f t="shared" si="8"/>
        <v>3.0837610724646343</v>
      </c>
    </row>
    <row r="89" spans="1:8" x14ac:dyDescent="0.3">
      <c r="A89" s="1">
        <v>2005.5</v>
      </c>
      <c r="B89" s="8">
        <v>201.1</v>
      </c>
      <c r="C89">
        <f t="shared" si="9"/>
        <v>2.0260215812724023</v>
      </c>
      <c r="D89">
        <f t="shared" si="7"/>
        <v>0.33206074011929143</v>
      </c>
      <c r="E89" s="2">
        <v>2.0259</v>
      </c>
      <c r="F89">
        <v>1.02544479590132</v>
      </c>
      <c r="G89" s="50">
        <f t="shared" si="6"/>
        <v>0.98393006277639605</v>
      </c>
      <c r="H89">
        <f t="shared" si="8"/>
        <v>3.7434972670671187</v>
      </c>
    </row>
    <row r="90" spans="1:8" x14ac:dyDescent="0.3">
      <c r="A90" s="1">
        <v>2005.75</v>
      </c>
      <c r="B90" s="8">
        <v>202.43333333333334</v>
      </c>
      <c r="C90">
        <f t="shared" si="9"/>
        <v>2.0797688317529652</v>
      </c>
      <c r="D90">
        <f t="shared" si="7"/>
        <v>0.66083174568135594</v>
      </c>
      <c r="E90" s="2">
        <v>2.0794000000000001</v>
      </c>
      <c r="F90">
        <v>0.83456887843240601</v>
      </c>
      <c r="G90" s="50">
        <f t="shared" si="6"/>
        <v>0.87043862510084746</v>
      </c>
      <c r="H90">
        <f t="shared" si="8"/>
        <v>3.3820651307752865</v>
      </c>
    </row>
    <row r="91" spans="1:8" x14ac:dyDescent="0.3">
      <c r="A91" s="1">
        <v>2006</v>
      </c>
      <c r="B91" s="8">
        <v>203.7</v>
      </c>
      <c r="C91">
        <f t="shared" si="9"/>
        <v>2.0834086902841835</v>
      </c>
      <c r="D91">
        <f t="shared" si="7"/>
        <v>0.62377089973400479</v>
      </c>
      <c r="E91" s="2">
        <v>2.0834000000000001</v>
      </c>
      <c r="F91">
        <v>0.74637853068689997</v>
      </c>
      <c r="G91" s="50">
        <f t="shared" si="6"/>
        <v>0.81800220730930451</v>
      </c>
      <c r="H91">
        <f t="shared" si="8"/>
        <v>3.2150727400711583</v>
      </c>
    </row>
    <row r="92" spans="1:8" x14ac:dyDescent="0.3">
      <c r="A92" s="1">
        <v>2006.25</v>
      </c>
      <c r="B92" s="8">
        <v>205.36666666666667</v>
      </c>
      <c r="C92">
        <f t="shared" si="9"/>
        <v>2.4315309975002042</v>
      </c>
      <c r="D92">
        <f t="shared" si="7"/>
        <v>0.81486761196553814</v>
      </c>
      <c r="E92" s="2">
        <v>2.4319000000000002</v>
      </c>
      <c r="F92">
        <v>0.88661450525792296</v>
      </c>
      <c r="G92" s="50">
        <f t="shared" si="6"/>
        <v>0.90138403241822151</v>
      </c>
      <c r="H92">
        <f t="shared" si="8"/>
        <v>3.4806158664450058</v>
      </c>
    </row>
    <row r="93" spans="1:8" x14ac:dyDescent="0.3">
      <c r="A93" s="1">
        <v>2006.5</v>
      </c>
      <c r="B93" s="8">
        <v>206.76666666666668</v>
      </c>
      <c r="C93">
        <f t="shared" si="9"/>
        <v>2.7788646532355816</v>
      </c>
      <c r="D93">
        <f t="shared" si="7"/>
        <v>0.67939439585468298</v>
      </c>
      <c r="E93" s="2">
        <v>2.7789999999999999</v>
      </c>
      <c r="F93">
        <v>0.75746578480912596</v>
      </c>
      <c r="G93" s="50">
        <f t="shared" si="6"/>
        <v>0.82459449211343916</v>
      </c>
      <c r="H93">
        <f t="shared" si="8"/>
        <v>3.2360669545123759</v>
      </c>
    </row>
    <row r="94" spans="1:8" x14ac:dyDescent="0.3">
      <c r="A94" s="1">
        <v>2006.75</v>
      </c>
      <c r="B94" s="8">
        <v>207.83333333333334</v>
      </c>
      <c r="C94">
        <f t="shared" si="9"/>
        <v>2.6325862216561564</v>
      </c>
      <c r="D94">
        <f t="shared" si="7"/>
        <v>0.51455331410192107</v>
      </c>
      <c r="E94" s="2">
        <v>2.6326000000000001</v>
      </c>
      <c r="F94">
        <v>0.45577001972947501</v>
      </c>
      <c r="G94" s="50">
        <f t="shared" si="6"/>
        <v>0.64521153708407841</v>
      </c>
      <c r="H94">
        <f t="shared" si="8"/>
        <v>2.6647924515322101</v>
      </c>
    </row>
    <row r="95" spans="1:8" x14ac:dyDescent="0.3">
      <c r="A95" s="1">
        <v>2007</v>
      </c>
      <c r="B95" s="8">
        <v>209.05099999999999</v>
      </c>
      <c r="C95">
        <f t="shared" si="9"/>
        <v>2.5929918102979364</v>
      </c>
      <c r="D95">
        <f t="shared" si="7"/>
        <v>0.58417648837578295</v>
      </c>
      <c r="E95" s="2">
        <v>2.593</v>
      </c>
      <c r="F95">
        <v>1.0772850758391099</v>
      </c>
      <c r="G95" s="50">
        <f t="shared" si="6"/>
        <v>1.0147533744736448</v>
      </c>
      <c r="H95">
        <f t="shared" si="8"/>
        <v>3.8416591691673849</v>
      </c>
    </row>
    <row r="96" spans="1:8" x14ac:dyDescent="0.3">
      <c r="A96" s="1">
        <v>2007.25</v>
      </c>
      <c r="B96" s="8">
        <v>210.06566666666666</v>
      </c>
      <c r="C96">
        <f t="shared" si="9"/>
        <v>2.2623180897792592</v>
      </c>
      <c r="D96">
        <f t="shared" si="7"/>
        <v>0.48419389144685093</v>
      </c>
      <c r="E96" s="2">
        <v>2.2623000000000002</v>
      </c>
      <c r="F96">
        <v>0.777110465144072</v>
      </c>
      <c r="G96" s="50">
        <f t="shared" si="6"/>
        <v>0.83627487088229402</v>
      </c>
      <c r="H96">
        <f t="shared" si="8"/>
        <v>3.2732650404437038</v>
      </c>
    </row>
    <row r="97" spans="1:8" x14ac:dyDescent="0.3">
      <c r="A97" s="1">
        <v>2007.5</v>
      </c>
      <c r="B97" s="8">
        <v>211.14866666666666</v>
      </c>
      <c r="C97">
        <f t="shared" si="9"/>
        <v>2.097152342279994</v>
      </c>
      <c r="D97">
        <f t="shared" si="7"/>
        <v>0.51422864835541315</v>
      </c>
      <c r="E97" s="2">
        <v>2.0971000000000002</v>
      </c>
      <c r="F97">
        <v>0.48943953183973399</v>
      </c>
      <c r="G97" s="50">
        <f t="shared" si="6"/>
        <v>0.66523083226755753</v>
      </c>
      <c r="H97">
        <f t="shared" si="8"/>
        <v>2.7285471873379805</v>
      </c>
    </row>
    <row r="98" spans="1:8" x14ac:dyDescent="0.3">
      <c r="A98" s="1">
        <v>2007.75</v>
      </c>
      <c r="B98" s="8">
        <v>212.63499999999999</v>
      </c>
      <c r="C98">
        <f t="shared" si="9"/>
        <v>2.2840604316256425</v>
      </c>
      <c r="D98">
        <f t="shared" si="7"/>
        <v>0.70146140344756536</v>
      </c>
      <c r="E98" s="2">
        <v>2.2841999999999998</v>
      </c>
      <c r="F98">
        <v>0.21624261289746</v>
      </c>
      <c r="G98" s="50">
        <f t="shared" si="6"/>
        <v>0.50279278607276434</v>
      </c>
      <c r="H98">
        <f t="shared" si="8"/>
        <v>2.2112365315412181</v>
      </c>
    </row>
    <row r="99" spans="1:8" x14ac:dyDescent="0.3">
      <c r="A99" s="1">
        <v>2008</v>
      </c>
      <c r="B99" s="8">
        <v>214.04333333333332</v>
      </c>
      <c r="C99">
        <f t="shared" si="9"/>
        <v>2.3600245399169184</v>
      </c>
      <c r="D99">
        <f t="shared" si="7"/>
        <v>0.66014059666709479</v>
      </c>
      <c r="E99" s="2">
        <v>2.3599000000000001</v>
      </c>
      <c r="F99">
        <v>0.47949194920717803</v>
      </c>
      <c r="G99" s="50">
        <f t="shared" ref="G99:G130" si="10">$J$10*F99+$K$10</f>
        <v>0.65931617593303615</v>
      </c>
      <c r="H99">
        <f t="shared" si="8"/>
        <v>2.7097109921306424</v>
      </c>
    </row>
    <row r="100" spans="1:8" x14ac:dyDescent="0.3">
      <c r="A100" s="1">
        <v>2008.25</v>
      </c>
      <c r="B100" s="8">
        <v>214.97333333333333</v>
      </c>
      <c r="C100">
        <f t="shared" si="9"/>
        <v>2.30938091772214</v>
      </c>
      <c r="D100">
        <f t="shared" ref="D100:D120" si="11">LN(B100/B99)*100</f>
        <v>0.43355026925206169</v>
      </c>
      <c r="E100" s="2">
        <v>2.3090999999999999</v>
      </c>
      <c r="F100">
        <v>0.77961358768021605</v>
      </c>
      <c r="G100" s="50">
        <f t="shared" si="10"/>
        <v>0.83776318318000076</v>
      </c>
      <c r="H100">
        <f t="shared" si="8"/>
        <v>3.278004815569008</v>
      </c>
    </row>
    <row r="101" spans="1:8" x14ac:dyDescent="0.3">
      <c r="A101" s="1">
        <v>2008.5</v>
      </c>
      <c r="B101" s="8">
        <v>216.357</v>
      </c>
      <c r="C101">
        <f t="shared" si="9"/>
        <v>2.4367354394076375</v>
      </c>
      <c r="D101">
        <f t="shared" si="11"/>
        <v>0.64158317004093457</v>
      </c>
      <c r="E101" s="2">
        <v>2.4365999999999999</v>
      </c>
      <c r="F101">
        <v>1.0955969320682499</v>
      </c>
      <c r="G101" s="50">
        <f t="shared" si="10"/>
        <v>1.025641279650533</v>
      </c>
      <c r="H101">
        <f t="shared" si="8"/>
        <v>3.8763334926971975</v>
      </c>
    </row>
    <row r="102" spans="1:8" x14ac:dyDescent="0.3">
      <c r="A102" s="1">
        <v>2008.75</v>
      </c>
      <c r="B102" s="8">
        <v>216.88666666666666</v>
      </c>
      <c r="C102">
        <f t="shared" si="9"/>
        <v>1.9797862914451692</v>
      </c>
      <c r="D102">
        <f t="shared" si="11"/>
        <v>0.2445122554850731</v>
      </c>
      <c r="E102" s="2">
        <v>1.9799</v>
      </c>
      <c r="F102">
        <v>-0.30552250693593502</v>
      </c>
      <c r="G102" s="50">
        <f t="shared" si="10"/>
        <v>0.19256049294709654</v>
      </c>
      <c r="H102">
        <f t="shared" si="8"/>
        <v>1.2232508055018907</v>
      </c>
    </row>
    <row r="103" spans="1:8" x14ac:dyDescent="0.3">
      <c r="A103" s="1">
        <v>2009</v>
      </c>
      <c r="B103" s="8">
        <v>217.797</v>
      </c>
      <c r="C103">
        <f t="shared" si="9"/>
        <v>1.7384949564404437</v>
      </c>
      <c r="D103">
        <f t="shared" si="11"/>
        <v>0.4188492616623547</v>
      </c>
      <c r="E103" s="2">
        <v>1.7377</v>
      </c>
      <c r="F103">
        <v>0.28451343185169597</v>
      </c>
      <c r="G103" s="50">
        <f t="shared" si="10"/>
        <v>0.54338540507440025</v>
      </c>
      <c r="H103">
        <f t="shared" si="8"/>
        <v>2.3405103983978952</v>
      </c>
    </row>
    <row r="104" spans="1:8" x14ac:dyDescent="0.3">
      <c r="A104" s="1">
        <v>2009.25</v>
      </c>
      <c r="B104" s="8">
        <v>218.90733333333333</v>
      </c>
      <c r="C104">
        <f t="shared" si="9"/>
        <v>1.813451537776829</v>
      </c>
      <c r="D104">
        <f t="shared" si="11"/>
        <v>0.50850685058846934</v>
      </c>
      <c r="E104" s="2">
        <v>1.8129999999999999</v>
      </c>
      <c r="F104">
        <v>8.21842800344324E-2</v>
      </c>
      <c r="G104" s="50">
        <f t="shared" si="10"/>
        <v>0.42308407723845015</v>
      </c>
      <c r="H104">
        <f t="shared" si="8"/>
        <v>1.9573910476430378</v>
      </c>
    </row>
    <row r="105" spans="1:8" x14ac:dyDescent="0.3">
      <c r="A105" s="1">
        <v>2009.5</v>
      </c>
      <c r="B105" s="8">
        <v>219.55966666666666</v>
      </c>
      <c r="C105">
        <f t="shared" si="9"/>
        <v>1.4694204364806496</v>
      </c>
      <c r="D105">
        <f t="shared" si="11"/>
        <v>0.29755206874473711</v>
      </c>
      <c r="E105" s="2">
        <v>1.4773000000000001</v>
      </c>
      <c r="F105">
        <v>0.18603468892557701</v>
      </c>
      <c r="G105" s="50">
        <f t="shared" si="10"/>
        <v>0.48483168984740627</v>
      </c>
      <c r="H105">
        <f t="shared" si="8"/>
        <v>2.1540364685952103</v>
      </c>
    </row>
    <row r="106" spans="1:8" x14ac:dyDescent="0.3">
      <c r="A106" s="1">
        <v>2009.75</v>
      </c>
      <c r="B106" s="8">
        <v>220.68266666666668</v>
      </c>
      <c r="C106">
        <f t="shared" si="9"/>
        <v>1.7350828510533656</v>
      </c>
      <c r="D106">
        <f t="shared" si="11"/>
        <v>0.51017467005781136</v>
      </c>
      <c r="E106" s="2">
        <v>1.7256</v>
      </c>
      <c r="F106">
        <v>-6.0149829566282502E-2</v>
      </c>
      <c r="G106" s="50">
        <f t="shared" si="10"/>
        <v>0.33845473822565914</v>
      </c>
      <c r="H106">
        <f t="shared" si="8"/>
        <v>1.6878750082057403</v>
      </c>
    </row>
    <row r="107" spans="1:8" x14ac:dyDescent="0.3">
      <c r="A107" s="1">
        <v>2010</v>
      </c>
      <c r="B107" s="8">
        <v>220.71566666666666</v>
      </c>
      <c r="C107">
        <f t="shared" si="9"/>
        <v>1.3311860699825151</v>
      </c>
      <c r="D107">
        <f t="shared" si="11"/>
        <v>1.4952480591510912E-2</v>
      </c>
      <c r="E107" s="2">
        <v>1.3042</v>
      </c>
      <c r="F107">
        <v>0.242201418637713</v>
      </c>
      <c r="G107" s="50">
        <f t="shared" si="10"/>
        <v>0.51822743190377341</v>
      </c>
      <c r="H107">
        <f t="shared" si="8"/>
        <v>2.2603906979687998</v>
      </c>
    </row>
    <row r="108" spans="1:8" x14ac:dyDescent="0.3">
      <c r="A108" s="1">
        <v>2010.25</v>
      </c>
      <c r="B108" s="8">
        <v>220.99266666666668</v>
      </c>
      <c r="C108">
        <f t="shared" si="9"/>
        <v>0.94810136582330951</v>
      </c>
      <c r="D108">
        <f t="shared" si="11"/>
        <v>0.12542214642923086</v>
      </c>
      <c r="E108" s="2">
        <v>0.97150000000000003</v>
      </c>
      <c r="F108">
        <v>0.47721960974544497</v>
      </c>
      <c r="G108" s="50">
        <f t="shared" si="10"/>
        <v>0.6579650831612569</v>
      </c>
      <c r="H108">
        <f t="shared" si="8"/>
        <v>2.7054082151385259</v>
      </c>
    </row>
    <row r="109" spans="1:8" x14ac:dyDescent="0.3">
      <c r="A109" s="1">
        <v>2010.5</v>
      </c>
      <c r="B109" s="8">
        <v>221.52766666666668</v>
      </c>
      <c r="C109">
        <f t="shared" si="9"/>
        <v>0.89234621367664957</v>
      </c>
      <c r="D109">
        <f t="shared" si="11"/>
        <v>0.24179691659807634</v>
      </c>
      <c r="E109" s="2">
        <v>0.91800000000000004</v>
      </c>
    </row>
    <row r="110" spans="1:8" x14ac:dyDescent="0.3">
      <c r="A110" s="1">
        <v>2010.75</v>
      </c>
      <c r="B110" s="8">
        <v>222.10733333333334</v>
      </c>
      <c r="C110">
        <f t="shared" si="9"/>
        <v>0.64349763220592082</v>
      </c>
      <c r="D110">
        <f t="shared" si="11"/>
        <v>0.26132608858708939</v>
      </c>
      <c r="E110" s="2">
        <v>0.62429999999999997</v>
      </c>
    </row>
    <row r="111" spans="1:8" x14ac:dyDescent="0.3">
      <c r="A111" s="1">
        <v>2011</v>
      </c>
      <c r="B111" s="8">
        <v>223.15666666666667</v>
      </c>
      <c r="C111">
        <f t="shared" si="9"/>
        <v>1.0998768900628344</v>
      </c>
      <c r="D111">
        <f t="shared" si="11"/>
        <v>0.47133173844840998</v>
      </c>
      <c r="E111" s="2">
        <v>1.0809</v>
      </c>
    </row>
    <row r="112" spans="1:8" x14ac:dyDescent="0.3">
      <c r="A112" s="1">
        <v>2011.25</v>
      </c>
      <c r="B112" s="8">
        <v>224.19966666666667</v>
      </c>
      <c r="C112">
        <f t="shared" si="9"/>
        <v>1.4407505405756811</v>
      </c>
      <c r="D112">
        <f t="shared" si="11"/>
        <v>0.46629579694208828</v>
      </c>
      <c r="E112" s="2">
        <v>1.4792000000000001</v>
      </c>
    </row>
    <row r="113" spans="1:5" x14ac:dyDescent="0.3">
      <c r="A113" s="1">
        <v>2011.5</v>
      </c>
      <c r="B113" s="8">
        <v>225.73266666666666</v>
      </c>
      <c r="C113">
        <f t="shared" si="9"/>
        <v>1.8803920619826826</v>
      </c>
      <c r="D113">
        <f t="shared" si="11"/>
        <v>0.68143843800508297</v>
      </c>
      <c r="E113" s="2">
        <v>1.8695999999999999</v>
      </c>
    </row>
    <row r="114" spans="1:5" x14ac:dyDescent="0.3">
      <c r="A114" s="1">
        <v>2011.75</v>
      </c>
      <c r="B114" s="8">
        <v>226.93666666666667</v>
      </c>
      <c r="C114">
        <f t="shared" si="9"/>
        <v>2.1510228569541079</v>
      </c>
      <c r="D114">
        <f t="shared" si="11"/>
        <v>0.53195688355849791</v>
      </c>
      <c r="E114" s="2">
        <v>2.1417999999999999</v>
      </c>
    </row>
    <row r="115" spans="1:5" x14ac:dyDescent="0.3">
      <c r="A115" s="1">
        <v>2012</v>
      </c>
      <c r="B115" s="8">
        <v>228.12966666666668</v>
      </c>
      <c r="C115">
        <f t="shared" si="9"/>
        <v>2.2040114848760139</v>
      </c>
      <c r="D115">
        <f t="shared" si="11"/>
        <v>0.52432036637034019</v>
      </c>
      <c r="E115" s="2">
        <v>2.2124999999999999</v>
      </c>
    </row>
    <row r="116" spans="1:5" x14ac:dyDescent="0.3">
      <c r="A116" s="1">
        <v>2012.25</v>
      </c>
      <c r="B116" s="8">
        <v>229.25066666666666</v>
      </c>
      <c r="C116">
        <f t="shared" si="9"/>
        <v>2.2278995296600779</v>
      </c>
      <c r="D116">
        <f t="shared" si="11"/>
        <v>0.49018384172614271</v>
      </c>
      <c r="E116" s="2">
        <v>2.2357</v>
      </c>
    </row>
    <row r="117" spans="1:5" x14ac:dyDescent="0.3">
      <c r="A117" s="1">
        <v>2012.5</v>
      </c>
      <c r="B117" s="8">
        <v>230.28733333333332</v>
      </c>
      <c r="C117">
        <f t="shared" si="9"/>
        <v>1.9976396341112135</v>
      </c>
      <c r="D117">
        <f t="shared" si="11"/>
        <v>0.45117854245622507</v>
      </c>
      <c r="E117" s="2">
        <v>1.9839</v>
      </c>
    </row>
    <row r="118" spans="1:5" x14ac:dyDescent="0.3">
      <c r="A118" s="1">
        <v>2012.75</v>
      </c>
      <c r="B118" s="8">
        <v>231.35966666666667</v>
      </c>
      <c r="C118">
        <f t="shared" si="9"/>
        <v>1.9302521128429797</v>
      </c>
      <c r="D118">
        <f t="shared" si="11"/>
        <v>0.46456936229027251</v>
      </c>
      <c r="E118" s="2">
        <v>1.9240999999999999</v>
      </c>
    </row>
    <row r="119" spans="1:5" x14ac:dyDescent="0.3">
      <c r="A119" s="1">
        <v>2013</v>
      </c>
      <c r="B119" s="8">
        <v>232.53066666666666</v>
      </c>
      <c r="C119">
        <f t="shared" si="9"/>
        <v>1.9107935222468291</v>
      </c>
      <c r="D119">
        <f t="shared" si="11"/>
        <v>0.50486177577418911</v>
      </c>
      <c r="E119" s="2">
        <v>1.9184000000000001</v>
      </c>
    </row>
    <row r="120" spans="1:5" x14ac:dyDescent="0.3">
      <c r="A120" s="1">
        <v>2013.25</v>
      </c>
      <c r="B120" s="8">
        <v>233.05933333333334</v>
      </c>
      <c r="C120">
        <f t="shared" si="9"/>
        <v>1.6477051481516631</v>
      </c>
      <c r="D120">
        <f t="shared" si="11"/>
        <v>0.22709546763096466</v>
      </c>
      <c r="E120" s="2">
        <v>1.6659999999999999</v>
      </c>
    </row>
    <row r="121" spans="1:5" x14ac:dyDescent="0.3">
      <c r="B121" s="8"/>
    </row>
    <row r="122" spans="1:5" x14ac:dyDescent="0.3">
      <c r="B122" s="8"/>
    </row>
    <row r="123" spans="1:5" x14ac:dyDescent="0.3">
      <c r="B123" s="8"/>
    </row>
    <row r="124" spans="1:5" x14ac:dyDescent="0.3">
      <c r="B124" s="8"/>
    </row>
    <row r="125" spans="1:5" x14ac:dyDescent="0.3">
      <c r="B125" s="8"/>
    </row>
    <row r="126" spans="1:5" x14ac:dyDescent="0.3">
      <c r="B126" s="8"/>
    </row>
    <row r="127" spans="1:5" x14ac:dyDescent="0.3">
      <c r="B127" s="8"/>
    </row>
    <row r="128" spans="1:5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R143"/>
  <sheetViews>
    <sheetView zoomScale="70" zoomScaleNormal="70" workbookViewId="0">
      <selection activeCell="G2" sqref="G2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6" width="11.77734375" customWidth="1"/>
    <col min="7" max="7" width="12.21875" customWidth="1"/>
    <col min="8" max="8" width="11.77734375" style="3" customWidth="1"/>
    <col min="9" max="9" width="11.77734375" customWidth="1"/>
    <col min="10" max="10" width="11.77734375" style="3" customWidth="1"/>
    <col min="11" max="11" width="13.109375" style="3" customWidth="1"/>
    <col min="12" max="12" width="11.77734375" style="3" customWidth="1"/>
    <col min="13" max="15" width="11.77734375" customWidth="1"/>
    <col min="16" max="16" width="9" bestFit="1" customWidth="1"/>
    <col min="17" max="17" width="13.5546875" bestFit="1" customWidth="1"/>
  </cols>
  <sheetData>
    <row r="1" spans="1:18" s="6" customFormat="1" ht="41.4" x14ac:dyDescent="0.3">
      <c r="A1" s="14"/>
      <c r="B1" s="27" t="s">
        <v>71</v>
      </c>
      <c r="C1" s="61" t="s">
        <v>90</v>
      </c>
      <c r="D1" s="61"/>
      <c r="E1" s="61"/>
      <c r="F1" s="61"/>
      <c r="G1" s="14" t="s">
        <v>91</v>
      </c>
      <c r="H1" s="14"/>
      <c r="I1" s="14" t="s">
        <v>144</v>
      </c>
      <c r="J1" s="61" t="s">
        <v>89</v>
      </c>
      <c r="K1" s="61"/>
      <c r="L1" s="61"/>
      <c r="M1" s="14" t="s">
        <v>138</v>
      </c>
      <c r="N1" s="3" t="s">
        <v>517</v>
      </c>
      <c r="O1" s="14" t="s">
        <v>139</v>
      </c>
    </row>
    <row r="2" spans="1:18" ht="28.8" x14ac:dyDescent="0.3">
      <c r="A2" s="4"/>
      <c r="B2" s="26" t="s">
        <v>47</v>
      </c>
      <c r="C2" s="40" t="s">
        <v>34</v>
      </c>
      <c r="D2" s="40" t="s">
        <v>36</v>
      </c>
      <c r="E2" s="40" t="s">
        <v>35</v>
      </c>
      <c r="F2" s="40" t="s">
        <v>37</v>
      </c>
      <c r="G2" s="39" t="s">
        <v>88</v>
      </c>
      <c r="H2" s="4" t="s">
        <v>137</v>
      </c>
      <c r="I2" s="4" t="s">
        <v>142</v>
      </c>
      <c r="J2" s="5" t="s">
        <v>6</v>
      </c>
      <c r="K2" s="4" t="s">
        <v>143</v>
      </c>
      <c r="L2" s="4" t="s">
        <v>137</v>
      </c>
      <c r="M2" s="5" t="s">
        <v>99</v>
      </c>
      <c r="N2" s="5" t="s">
        <v>141</v>
      </c>
      <c r="O2" s="5" t="s">
        <v>123</v>
      </c>
      <c r="Q2" s="63" t="s">
        <v>528</v>
      </c>
      <c r="R2" s="63"/>
    </row>
    <row r="3" spans="1:18" x14ac:dyDescent="0.3">
      <c r="A3" s="1">
        <v>1985</v>
      </c>
      <c r="B3" s="28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f>C3/E3+D3/F3</f>
        <v>48.639678867948973</v>
      </c>
      <c r="H3" s="2"/>
      <c r="I3">
        <f t="shared" ref="I3:I34" si="0">LN(G3/B3)</f>
        <v>-8.202412066164305</v>
      </c>
      <c r="J3" s="2">
        <v>-5.8971</v>
      </c>
      <c r="K3" s="2">
        <f t="shared" ref="K3:K34" si="1">EXP(J3)*B3</f>
        <v>487.72498983369115</v>
      </c>
      <c r="L3" s="2"/>
      <c r="M3">
        <v>1.6057586814749301</v>
      </c>
      <c r="Q3">
        <f t="array" ref="Q3:R7">LINEST(L4:L104,M4:M104,TRUE,TRUE)</f>
        <v>0.47167858506019528</v>
      </c>
      <c r="R3">
        <v>0.31219881673076672</v>
      </c>
    </row>
    <row r="4" spans="1:18" x14ac:dyDescent="0.3">
      <c r="A4" s="1">
        <v>1985.25</v>
      </c>
      <c r="B4" s="28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f t="shared" ref="G4:G67" si="2">C4/E4+D4/F4</f>
        <v>49.067349952511719</v>
      </c>
      <c r="H4" s="2">
        <f t="shared" ref="H4:H35" si="3">(LN(G4)-LN(G3))*100</f>
        <v>0.87542077776352478</v>
      </c>
      <c r="I4">
        <f t="shared" si="0"/>
        <v>-8.1960434424948758</v>
      </c>
      <c r="J4" s="2">
        <v>-5.8905000000000003</v>
      </c>
      <c r="K4" s="2">
        <f t="shared" si="1"/>
        <v>492.12723249237121</v>
      </c>
      <c r="L4" s="2">
        <f>(LN(K4)-LN(K3))*100</f>
        <v>0.89855841082044918</v>
      </c>
      <c r="M4">
        <v>1.1374415479841899</v>
      </c>
      <c r="N4">
        <f>$Q$3*M4+$R$3</f>
        <v>0.84870563667262755</v>
      </c>
      <c r="Q4" s="45">
        <v>4.6549194406740511E-2</v>
      </c>
      <c r="R4">
        <v>4.5418104605067108E-2</v>
      </c>
    </row>
    <row r="5" spans="1:18" x14ac:dyDescent="0.3">
      <c r="A5" s="1">
        <v>1985.5</v>
      </c>
      <c r="B5" s="28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f t="shared" si="2"/>
        <v>49.655268367808745</v>
      </c>
      <c r="H5" s="2">
        <f t="shared" si="3"/>
        <v>1.1910651796656513</v>
      </c>
      <c r="I5">
        <f t="shared" si="0"/>
        <v>-8.1867537397618513</v>
      </c>
      <c r="J5" s="2">
        <v>-5.8811999999999998</v>
      </c>
      <c r="K5" s="2">
        <f t="shared" si="1"/>
        <v>498.02896338984334</v>
      </c>
      <c r="L5" s="2">
        <f t="shared" ref="L5:L68" si="4">(LN(K5)-LN(K4))*100</f>
        <v>1.1920949063632946</v>
      </c>
      <c r="M5">
        <v>2.0406732965061098</v>
      </c>
      <c r="N5">
        <f t="shared" ref="N5:N68" si="5">$Q$3*M5+$R$3</f>
        <v>1.274740709796893</v>
      </c>
      <c r="Q5" s="37">
        <v>0.5091130742534824</v>
      </c>
      <c r="R5">
        <v>0.28646942916461426</v>
      </c>
    </row>
    <row r="6" spans="1:18" x14ac:dyDescent="0.3">
      <c r="A6" s="1">
        <v>1985.75</v>
      </c>
      <c r="B6" s="28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f t="shared" si="2"/>
        <v>50.065671333526801</v>
      </c>
      <c r="H6" s="2">
        <f t="shared" si="3"/>
        <v>0.82310753194243524</v>
      </c>
      <c r="I6">
        <f t="shared" si="0"/>
        <v>-8.1814739884298628</v>
      </c>
      <c r="J6" s="2">
        <v>-5.8754999999999997</v>
      </c>
      <c r="K6" s="2">
        <f t="shared" si="1"/>
        <v>502.35626476047793</v>
      </c>
      <c r="L6" s="2">
        <f t="shared" si="4"/>
        <v>0.8651323987436399</v>
      </c>
      <c r="M6">
        <v>0.395546606966517</v>
      </c>
      <c r="N6">
        <f t="shared" si="5"/>
        <v>0.49876968063009464</v>
      </c>
      <c r="Q6">
        <v>102.67577258132405</v>
      </c>
      <c r="R6">
        <v>99</v>
      </c>
    </row>
    <row r="7" spans="1:18" x14ac:dyDescent="0.3">
      <c r="A7" s="1">
        <v>1986</v>
      </c>
      <c r="B7" s="28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f t="shared" si="2"/>
        <v>50.394667871579131</v>
      </c>
      <c r="H7" s="2">
        <f t="shared" si="3"/>
        <v>0.65498029732946605</v>
      </c>
      <c r="I7">
        <f t="shared" si="0"/>
        <v>-8.1798559151061703</v>
      </c>
      <c r="J7" s="2">
        <v>-5.8738000000000001</v>
      </c>
      <c r="K7" s="2">
        <f t="shared" si="1"/>
        <v>505.69882693004001</v>
      </c>
      <c r="L7" s="2">
        <f t="shared" si="4"/>
        <v>0.66317296496025691</v>
      </c>
      <c r="M7">
        <v>1.0449429171258</v>
      </c>
      <c r="N7">
        <f t="shared" si="5"/>
        <v>0.80507601334933698</v>
      </c>
      <c r="Q7">
        <v>8.4260599493085113</v>
      </c>
      <c r="R7">
        <v>8.1244086507440958</v>
      </c>
    </row>
    <row r="8" spans="1:18" x14ac:dyDescent="0.3">
      <c r="A8" s="1">
        <v>1986.25</v>
      </c>
      <c r="B8" s="28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f t="shared" si="2"/>
        <v>50.741193373780838</v>
      </c>
      <c r="H8" s="2">
        <f t="shared" si="3"/>
        <v>0.68527000015401462</v>
      </c>
      <c r="I8">
        <f t="shared" si="0"/>
        <v>-8.1757539531145706</v>
      </c>
      <c r="J8" s="2">
        <v>-5.8693</v>
      </c>
      <c r="K8" s="2">
        <f t="shared" si="1"/>
        <v>509.37884192584767</v>
      </c>
      <c r="L8" s="2">
        <f t="shared" si="4"/>
        <v>0.72507380099402496</v>
      </c>
      <c r="M8">
        <v>0.62485932768309205</v>
      </c>
      <c r="N8">
        <f t="shared" si="5"/>
        <v>0.60693158027399252</v>
      </c>
    </row>
    <row r="9" spans="1:18" x14ac:dyDescent="0.3">
      <c r="A9" s="1">
        <v>1986.5</v>
      </c>
      <c r="B9" s="28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f t="shared" si="2"/>
        <v>51.075156946050896</v>
      </c>
      <c r="H9" s="2">
        <f t="shared" si="3"/>
        <v>0.6560140270383652</v>
      </c>
      <c r="I9">
        <f t="shared" si="0"/>
        <v>-8.1720457653175949</v>
      </c>
      <c r="J9" s="2">
        <v>-5.8651999999999997</v>
      </c>
      <c r="K9" s="2">
        <f t="shared" si="1"/>
        <v>512.93235704833307</v>
      </c>
      <c r="L9" s="2">
        <f t="shared" si="4"/>
        <v>0.69519524734076299</v>
      </c>
      <c r="M9">
        <v>1.8399318053049101</v>
      </c>
      <c r="N9">
        <f t="shared" si="5"/>
        <v>1.1800552472642374</v>
      </c>
      <c r="Q9" s="62" t="s">
        <v>529</v>
      </c>
      <c r="R9" s="62"/>
    </row>
    <row r="10" spans="1:18" x14ac:dyDescent="0.3">
      <c r="A10" s="1">
        <v>1986.75</v>
      </c>
      <c r="B10" s="28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f t="shared" si="2"/>
        <v>51.5945041931028</v>
      </c>
      <c r="H10" s="2">
        <f t="shared" si="3"/>
        <v>1.0116945375937547</v>
      </c>
      <c r="I10">
        <f t="shared" si="0"/>
        <v>-8.1648535332595582</v>
      </c>
      <c r="J10" s="2">
        <v>-5.8578000000000001</v>
      </c>
      <c r="K10" s="2">
        <f t="shared" si="1"/>
        <v>518.25567013856107</v>
      </c>
      <c r="L10" s="2">
        <f t="shared" si="4"/>
        <v>1.0324713317900525</v>
      </c>
      <c r="M10">
        <v>0.61119792813639595</v>
      </c>
      <c r="N10">
        <f t="shared" si="5"/>
        <v>0.60048779066586488</v>
      </c>
      <c r="Q10" s="50">
        <f t="array" ref="Q10:R14">LINEST(H4:H104,M4:M104,TRUE,TRUE)</f>
        <v>0.43853326042904878</v>
      </c>
      <c r="R10" s="50">
        <v>0.33927619201934545</v>
      </c>
    </row>
    <row r="11" spans="1:18" x14ac:dyDescent="0.3">
      <c r="A11" s="1">
        <v>1987</v>
      </c>
      <c r="B11" s="28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f t="shared" si="2"/>
        <v>52.212443113913807</v>
      </c>
      <c r="H11" s="2">
        <f t="shared" si="3"/>
        <v>1.1905681382287092</v>
      </c>
      <c r="I11">
        <f t="shared" si="0"/>
        <v>-8.1564484517275915</v>
      </c>
      <c r="J11" s="2">
        <v>-5.8491999999999997</v>
      </c>
      <c r="K11" s="2">
        <f t="shared" si="1"/>
        <v>524.56497079820622</v>
      </c>
      <c r="L11" s="2">
        <f t="shared" si="4"/>
        <v>1.2100599850320748</v>
      </c>
      <c r="M11">
        <v>0.38322144461802599</v>
      </c>
      <c r="N11">
        <f t="shared" si="5"/>
        <v>0.49295616549292121</v>
      </c>
      <c r="Q11" s="53">
        <v>4.6413854310108804E-2</v>
      </c>
      <c r="R11" s="50">
        <v>4.5286053111063408E-2</v>
      </c>
    </row>
    <row r="12" spans="1:18" x14ac:dyDescent="0.3">
      <c r="A12" s="1">
        <v>1987.25</v>
      </c>
      <c r="B12" s="28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f t="shared" si="2"/>
        <v>52.694894873633793</v>
      </c>
      <c r="H12" s="2">
        <f t="shared" si="3"/>
        <v>0.91977390750912491</v>
      </c>
      <c r="I12">
        <f t="shared" si="0"/>
        <v>-8.150132980664921</v>
      </c>
      <c r="J12" s="2">
        <v>-5.8426999999999998</v>
      </c>
      <c r="K12" s="2">
        <f t="shared" si="1"/>
        <v>529.50974024758341</v>
      </c>
      <c r="L12" s="2">
        <f t="shared" si="4"/>
        <v>0.93822680124198143</v>
      </c>
      <c r="M12">
        <v>1.6486898640920999</v>
      </c>
      <c r="N12">
        <f t="shared" si="5"/>
        <v>1.0898505190288141</v>
      </c>
      <c r="Q12" s="51">
        <v>0.47416190421955501</v>
      </c>
      <c r="R12" s="50">
        <v>0.28563652967581976</v>
      </c>
    </row>
    <row r="13" spans="1:18" x14ac:dyDescent="0.3">
      <c r="A13" s="1">
        <v>1987.5</v>
      </c>
      <c r="B13" s="28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f t="shared" si="2"/>
        <v>53.044514327274335</v>
      </c>
      <c r="H13" s="2">
        <f t="shared" si="3"/>
        <v>0.66128746199085597</v>
      </c>
      <c r="I13">
        <f t="shared" si="0"/>
        <v>-8.1461974056887883</v>
      </c>
      <c r="J13" s="2">
        <v>-5.8387000000000002</v>
      </c>
      <c r="K13" s="2">
        <f t="shared" si="1"/>
        <v>533.05726621352767</v>
      </c>
      <c r="L13" s="2">
        <f t="shared" si="4"/>
        <v>0.66772996437753918</v>
      </c>
      <c r="M13">
        <v>1.35379221326477</v>
      </c>
      <c r="N13">
        <f t="shared" si="5"/>
        <v>0.95075361234900346</v>
      </c>
      <c r="Q13" s="50">
        <v>89.270878041015521</v>
      </c>
      <c r="R13" s="50">
        <v>99</v>
      </c>
    </row>
    <row r="14" spans="1:18" x14ac:dyDescent="0.3">
      <c r="A14" s="1">
        <v>1987.75</v>
      </c>
      <c r="B14" s="28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f t="shared" si="2"/>
        <v>53.437318614747852</v>
      </c>
      <c r="H14" s="2">
        <f t="shared" si="3"/>
        <v>0.73778983404864107</v>
      </c>
      <c r="I14">
        <f t="shared" si="0"/>
        <v>-8.1412807414446569</v>
      </c>
      <c r="J14" s="2">
        <v>-5.8341000000000003</v>
      </c>
      <c r="K14" s="2">
        <f t="shared" si="1"/>
        <v>536.83462908351828</v>
      </c>
      <c r="L14" s="2">
        <f t="shared" si="4"/>
        <v>0.70612340963567277</v>
      </c>
      <c r="M14">
        <v>0.38516274423588798</v>
      </c>
      <c r="N14">
        <f t="shared" si="5"/>
        <v>0.49387183494985221</v>
      </c>
      <c r="Q14" s="50">
        <v>7.2834526697096287</v>
      </c>
      <c r="R14" s="50">
        <v>8.0772344814393016</v>
      </c>
    </row>
    <row r="15" spans="1:18" x14ac:dyDescent="0.3">
      <c r="A15" s="1">
        <v>1988</v>
      </c>
      <c r="B15" s="28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f t="shared" si="2"/>
        <v>54.122777092645002</v>
      </c>
      <c r="H15" s="2">
        <f t="shared" si="3"/>
        <v>1.2745763250097575</v>
      </c>
      <c r="I15">
        <f t="shared" si="0"/>
        <v>-8.1312583690004008</v>
      </c>
      <c r="J15" s="2">
        <v>-5.8239999999999998</v>
      </c>
      <c r="K15" s="2">
        <f t="shared" si="1"/>
        <v>543.76299697381671</v>
      </c>
      <c r="L15" s="2">
        <f t="shared" si="4"/>
        <v>1.2823390805841051</v>
      </c>
      <c r="M15">
        <v>1.7060516342393801</v>
      </c>
      <c r="N15">
        <f t="shared" si="5"/>
        <v>1.1169068376084312</v>
      </c>
    </row>
    <row r="16" spans="1:18" x14ac:dyDescent="0.3">
      <c r="A16" s="1">
        <v>1988.25</v>
      </c>
      <c r="B16" s="28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f t="shared" si="2"/>
        <v>54.588052977264937</v>
      </c>
      <c r="H16" s="2">
        <f t="shared" si="3"/>
        <v>0.85599332708534703</v>
      </c>
      <c r="I16">
        <f t="shared" si="0"/>
        <v>-8.1249896942993409</v>
      </c>
      <c r="J16" s="2">
        <v>-5.8178999999999998</v>
      </c>
      <c r="K16" s="2">
        <f t="shared" si="1"/>
        <v>548.34505059406615</v>
      </c>
      <c r="L16" s="2">
        <f t="shared" si="4"/>
        <v>0.83912585697936137</v>
      </c>
      <c r="M16">
        <v>0.85299496215259296</v>
      </c>
      <c r="N16">
        <f t="shared" si="5"/>
        <v>0.71453827354237665</v>
      </c>
      <c r="Q16" s="52" t="s">
        <v>518</v>
      </c>
      <c r="R16" s="50"/>
    </row>
    <row r="17" spans="1:18" x14ac:dyDescent="0.3">
      <c r="A17" s="1">
        <v>1988.5</v>
      </c>
      <c r="B17" s="28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f t="shared" si="2"/>
        <v>55.28490841758547</v>
      </c>
      <c r="H17" s="2">
        <f t="shared" si="3"/>
        <v>1.2684918573859782</v>
      </c>
      <c r="I17">
        <f t="shared" si="0"/>
        <v>-8.1147477009019138</v>
      </c>
      <c r="J17" s="2">
        <v>-5.8082000000000003</v>
      </c>
      <c r="K17" s="2">
        <f t="shared" si="1"/>
        <v>555.04415455799801</v>
      </c>
      <c r="L17" s="2">
        <f t="shared" si="4"/>
        <v>1.2142925176431341</v>
      </c>
      <c r="M17">
        <v>0.83510284339541196</v>
      </c>
      <c r="N17">
        <f t="shared" si="5"/>
        <v>0.70609894428326048</v>
      </c>
      <c r="Q17" s="50">
        <f t="array" ref="Q17:R21">LINEST(I3:I116,J3:J116, TRUE, TRUE)</f>
        <v>0.99171266634080313</v>
      </c>
      <c r="R17" s="50">
        <v>-2.354740223378057</v>
      </c>
    </row>
    <row r="18" spans="1:18" x14ac:dyDescent="0.3">
      <c r="A18" s="1">
        <v>1988.75</v>
      </c>
      <c r="B18" s="28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f t="shared" si="2"/>
        <v>55.781184608514785</v>
      </c>
      <c r="H18" s="2">
        <f t="shared" si="3"/>
        <v>0.89366516868683021</v>
      </c>
      <c r="I18">
        <f t="shared" si="0"/>
        <v>-8.1080429175696551</v>
      </c>
      <c r="J18" s="2">
        <v>-5.8014000000000001</v>
      </c>
      <c r="K18" s="2">
        <f t="shared" si="1"/>
        <v>560.07994736912281</v>
      </c>
      <c r="L18" s="2">
        <f t="shared" si="4"/>
        <v>0.90318683546106726</v>
      </c>
      <c r="M18">
        <v>1.3298381584544201</v>
      </c>
      <c r="N18">
        <f t="shared" si="5"/>
        <v>0.93945499766960339</v>
      </c>
      <c r="Q18" s="50">
        <v>1.8463224961869544E-3</v>
      </c>
      <c r="R18" s="50">
        <v>1.0419112782709357E-2</v>
      </c>
    </row>
    <row r="19" spans="1:18" x14ac:dyDescent="0.3">
      <c r="A19" s="1">
        <v>1989</v>
      </c>
      <c r="B19" s="28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f t="shared" si="2"/>
        <v>56.127333831689228</v>
      </c>
      <c r="H19" s="2">
        <f t="shared" si="3"/>
        <v>0.61863088161295821</v>
      </c>
      <c r="I19">
        <f t="shared" si="0"/>
        <v>-8.104656055005254</v>
      </c>
      <c r="J19" s="2">
        <v>-5.7980999999999998</v>
      </c>
      <c r="K19" s="2">
        <f t="shared" si="1"/>
        <v>563.50656451489158</v>
      </c>
      <c r="L19" s="2">
        <f t="shared" si="4"/>
        <v>0.60994462517287573</v>
      </c>
      <c r="M19">
        <v>0.52454162138081695</v>
      </c>
      <c r="N19">
        <f t="shared" si="5"/>
        <v>0.55961386650885114</v>
      </c>
      <c r="Q19" s="51">
        <v>0.99961194537646147</v>
      </c>
      <c r="R19" s="50">
        <v>2.5696351984957678E-3</v>
      </c>
    </row>
    <row r="20" spans="1:18" x14ac:dyDescent="0.3">
      <c r="A20" s="1">
        <v>1989.25</v>
      </c>
      <c r="B20" s="28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f t="shared" si="2"/>
        <v>56.315523348893223</v>
      </c>
      <c r="H20" s="2">
        <f t="shared" si="3"/>
        <v>0.33472947528183639</v>
      </c>
      <c r="I20">
        <f t="shared" si="0"/>
        <v>-8.1034882616224326</v>
      </c>
      <c r="J20" s="2">
        <v>-5.7969999999999997</v>
      </c>
      <c r="K20" s="2">
        <f t="shared" si="1"/>
        <v>565.35761867351744</v>
      </c>
      <c r="L20" s="2">
        <f t="shared" si="4"/>
        <v>0.32795013699962183</v>
      </c>
      <c r="M20">
        <v>0.76829908869725505</v>
      </c>
      <c r="N20">
        <f t="shared" si="5"/>
        <v>0.67458904379052542</v>
      </c>
      <c r="Q20" s="50">
        <v>288507.16134052468</v>
      </c>
      <c r="R20" s="50">
        <v>112</v>
      </c>
    </row>
    <row r="21" spans="1:18" x14ac:dyDescent="0.3">
      <c r="A21" s="1">
        <v>1989.5</v>
      </c>
      <c r="B21" s="28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f t="shared" si="2"/>
        <v>56.739323033348747</v>
      </c>
      <c r="H21" s="2">
        <f t="shared" si="3"/>
        <v>0.74972755814251002</v>
      </c>
      <c r="I21">
        <f t="shared" si="0"/>
        <v>-8.0982675735037102</v>
      </c>
      <c r="J21" s="2">
        <v>-5.7912999999999997</v>
      </c>
      <c r="K21" s="2">
        <f t="shared" si="1"/>
        <v>569.88527679070671</v>
      </c>
      <c r="L21" s="2">
        <f t="shared" si="4"/>
        <v>0.79765874627035771</v>
      </c>
      <c r="M21">
        <v>0.90211869110912202</v>
      </c>
      <c r="N21">
        <f t="shared" si="5"/>
        <v>0.73770888450947281</v>
      </c>
      <c r="Q21" s="50">
        <v>1.9050200144019089</v>
      </c>
      <c r="R21" s="50">
        <v>7.3953880597501902E-4</v>
      </c>
    </row>
    <row r="22" spans="1:18" x14ac:dyDescent="0.3">
      <c r="A22" s="1">
        <v>1989.75</v>
      </c>
      <c r="B22" s="28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f t="shared" si="2"/>
        <v>57.304358537866953</v>
      </c>
      <c r="H22" s="2">
        <f t="shared" si="3"/>
        <v>0.99091877817905072</v>
      </c>
      <c r="I22">
        <f t="shared" si="0"/>
        <v>-8.0905816794664585</v>
      </c>
      <c r="J22" s="2">
        <v>-5.7835000000000001</v>
      </c>
      <c r="K22" s="2">
        <f t="shared" si="1"/>
        <v>575.62612737305551</v>
      </c>
      <c r="L22" s="2">
        <f t="shared" si="4"/>
        <v>1.0023293744538364</v>
      </c>
      <c r="M22">
        <v>0.652085621088769</v>
      </c>
      <c r="N22">
        <f t="shared" si="5"/>
        <v>0.6197736398240159</v>
      </c>
    </row>
    <row r="23" spans="1:18" x14ac:dyDescent="0.3">
      <c r="A23" s="1">
        <v>1990</v>
      </c>
      <c r="B23" s="28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f t="shared" si="2"/>
        <v>57.498128946384625</v>
      </c>
      <c r="H23" s="2">
        <f t="shared" si="3"/>
        <v>0.33757211498279815</v>
      </c>
      <c r="I23">
        <f t="shared" si="0"/>
        <v>-8.0952052056661223</v>
      </c>
      <c r="J23" s="2">
        <v>-5.7881</v>
      </c>
      <c r="K23" s="2">
        <f t="shared" si="1"/>
        <v>577.58615237840741</v>
      </c>
      <c r="L23" s="2">
        <f t="shared" si="4"/>
        <v>0.33992473494919295</v>
      </c>
      <c r="M23">
        <v>1.08600696018304</v>
      </c>
      <c r="N23">
        <f t="shared" si="5"/>
        <v>0.82444504307542688</v>
      </c>
    </row>
    <row r="24" spans="1:18" x14ac:dyDescent="0.3">
      <c r="A24" s="1">
        <v>1990.25</v>
      </c>
      <c r="B24" s="28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f t="shared" si="2"/>
        <v>58.021657642342845</v>
      </c>
      <c r="H24" s="2">
        <f t="shared" si="3"/>
        <v>0.90639412627533389</v>
      </c>
      <c r="I24">
        <f t="shared" si="0"/>
        <v>-8.0882431667799608</v>
      </c>
      <c r="J24" s="2">
        <v>-5.7813999999999997</v>
      </c>
      <c r="K24" s="2">
        <f t="shared" si="1"/>
        <v>582.6924489006218</v>
      </c>
      <c r="L24" s="2">
        <f t="shared" si="4"/>
        <v>0.88019023765930626</v>
      </c>
      <c r="M24">
        <v>0.24741865633320401</v>
      </c>
      <c r="N24">
        <f t="shared" si="5"/>
        <v>0.42890089846750712</v>
      </c>
    </row>
    <row r="25" spans="1:18" x14ac:dyDescent="0.3">
      <c r="A25" s="1">
        <v>1990.5</v>
      </c>
      <c r="B25" s="28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f t="shared" si="2"/>
        <v>58.385353168360368</v>
      </c>
      <c r="H25" s="2">
        <f t="shared" si="3"/>
        <v>0.62487079927429079</v>
      </c>
      <c r="I25">
        <f t="shared" si="0"/>
        <v>-8.0843014600316057</v>
      </c>
      <c r="J25" s="2">
        <v>-5.7774999999999999</v>
      </c>
      <c r="K25" s="2">
        <f t="shared" si="1"/>
        <v>586.32046957244052</v>
      </c>
      <c r="L25" s="2">
        <f t="shared" si="4"/>
        <v>0.62070012443866673</v>
      </c>
      <c r="M25">
        <v>0.72438292209088895</v>
      </c>
      <c r="N25">
        <f t="shared" si="5"/>
        <v>0.65387472846436689</v>
      </c>
    </row>
    <row r="26" spans="1:18" x14ac:dyDescent="0.3">
      <c r="A26" s="1">
        <v>1990.75</v>
      </c>
      <c r="B26" s="28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f t="shared" si="2"/>
        <v>58.125214230627918</v>
      </c>
      <c r="H26" s="2">
        <f t="shared" si="3"/>
        <v>-0.4465506877534331</v>
      </c>
      <c r="I26">
        <f t="shared" si="0"/>
        <v>-8.0914760452033239</v>
      </c>
      <c r="J26" s="2">
        <v>-5.7849000000000004</v>
      </c>
      <c r="K26" s="2">
        <f t="shared" si="1"/>
        <v>583.57652699669757</v>
      </c>
      <c r="L26" s="2">
        <f t="shared" si="4"/>
        <v>-0.46909217058166419</v>
      </c>
      <c r="M26">
        <v>-0.284105911589424</v>
      </c>
      <c r="N26">
        <f t="shared" si="5"/>
        <v>0.17819214234503028</v>
      </c>
    </row>
    <row r="27" spans="1:18" x14ac:dyDescent="0.3">
      <c r="A27" s="1">
        <v>1991</v>
      </c>
      <c r="B27" s="28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f t="shared" si="2"/>
        <v>58.101257803184367</v>
      </c>
      <c r="H27" s="2">
        <f t="shared" si="3"/>
        <v>-4.1223702937287499E-2</v>
      </c>
      <c r="I27">
        <f t="shared" si="0"/>
        <v>-8.0940208419186437</v>
      </c>
      <c r="J27" s="2">
        <v>-5.7870999999999997</v>
      </c>
      <c r="K27" s="2">
        <f t="shared" si="1"/>
        <v>583.53717173952373</v>
      </c>
      <c r="L27" s="2">
        <f t="shared" si="4"/>
        <v>-6.7440314052369388E-3</v>
      </c>
      <c r="M27">
        <v>-0.71293980055616102</v>
      </c>
      <c r="N27">
        <f t="shared" si="5"/>
        <v>-2.407961962866112E-2</v>
      </c>
    </row>
    <row r="28" spans="1:18" x14ac:dyDescent="0.3">
      <c r="A28" s="1">
        <v>1991.25</v>
      </c>
      <c r="B28" s="28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f t="shared" si="2"/>
        <v>58.615489218723589</v>
      </c>
      <c r="H28" s="2">
        <f t="shared" si="3"/>
        <v>0.88116702353389087</v>
      </c>
      <c r="I28">
        <f t="shared" si="0"/>
        <v>-8.0872253049269514</v>
      </c>
      <c r="J28" s="2">
        <v>-5.7803000000000004</v>
      </c>
      <c r="K28" s="2">
        <f t="shared" si="1"/>
        <v>588.70445746939572</v>
      </c>
      <c r="L28" s="2">
        <f t="shared" si="4"/>
        <v>0.88161332436449413</v>
      </c>
      <c r="M28">
        <v>0.66308180156951302</v>
      </c>
      <c r="N28">
        <f t="shared" si="5"/>
        <v>0.62496030267423985</v>
      </c>
    </row>
    <row r="29" spans="1:18" x14ac:dyDescent="0.3">
      <c r="A29" s="1">
        <v>1991.5</v>
      </c>
      <c r="B29" s="28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f t="shared" si="2"/>
        <v>58.827608406790752</v>
      </c>
      <c r="H29" s="2">
        <f t="shared" si="3"/>
        <v>0.36122926423383106</v>
      </c>
      <c r="I29">
        <f t="shared" si="0"/>
        <v>-8.0860524829578022</v>
      </c>
      <c r="J29" s="2">
        <v>-5.7793000000000001</v>
      </c>
      <c r="K29" s="2">
        <f t="shared" si="1"/>
        <v>590.73277535640625</v>
      </c>
      <c r="L29" s="2">
        <f t="shared" si="4"/>
        <v>0.34394706731903923</v>
      </c>
      <c r="M29">
        <v>0.38483326074625601</v>
      </c>
      <c r="N29">
        <f t="shared" si="5"/>
        <v>0.49371642464366194</v>
      </c>
    </row>
    <row r="30" spans="1:18" x14ac:dyDescent="0.3">
      <c r="A30" s="1">
        <v>1991.75</v>
      </c>
      <c r="B30" s="28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f t="shared" si="2"/>
        <v>58.947745866663311</v>
      </c>
      <c r="H30" s="2">
        <f t="shared" si="3"/>
        <v>0.2040112760125723</v>
      </c>
      <c r="I30">
        <f t="shared" si="0"/>
        <v>-8.0867781611686222</v>
      </c>
      <c r="J30" s="2">
        <v>-5.7801999999999998</v>
      </c>
      <c r="K30" s="2">
        <f t="shared" si="1"/>
        <v>591.83598809705416</v>
      </c>
      <c r="L30" s="2">
        <f t="shared" si="4"/>
        <v>0.18657909709469678</v>
      </c>
      <c r="M30">
        <v>0.17772020207535999</v>
      </c>
      <c r="N30">
        <f t="shared" si="5"/>
        <v>0.39602563018228448</v>
      </c>
      <c r="Q30" t="s">
        <v>110</v>
      </c>
    </row>
    <row r="31" spans="1:18" x14ac:dyDescent="0.3">
      <c r="A31" s="1">
        <v>1992</v>
      </c>
      <c r="B31" s="28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f t="shared" si="2"/>
        <v>59.889378944923628</v>
      </c>
      <c r="H31" s="2">
        <f t="shared" si="3"/>
        <v>1.5847788095745052</v>
      </c>
      <c r="I31">
        <f t="shared" si="0"/>
        <v>-8.0731402880079965</v>
      </c>
      <c r="J31" s="2">
        <v>-5.7664999999999997</v>
      </c>
      <c r="K31" s="2">
        <f t="shared" si="1"/>
        <v>601.32735150754604</v>
      </c>
      <c r="L31" s="2">
        <f t="shared" si="4"/>
        <v>1.5909914935118508</v>
      </c>
      <c r="M31">
        <v>1.9205909053321799</v>
      </c>
      <c r="N31">
        <f t="shared" si="5"/>
        <v>1.2181004174373289</v>
      </c>
      <c r="Q31" t="s">
        <v>108</v>
      </c>
    </row>
    <row r="32" spans="1:18" x14ac:dyDescent="0.3">
      <c r="A32" s="1">
        <v>1992.25</v>
      </c>
      <c r="B32" s="28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f t="shared" si="2"/>
        <v>60.298595432216267</v>
      </c>
      <c r="H32" s="2">
        <f t="shared" si="3"/>
        <v>0.68096341706560537</v>
      </c>
      <c r="I32">
        <f t="shared" si="0"/>
        <v>-8.068577253681152</v>
      </c>
      <c r="J32" s="2">
        <v>-5.7618999999999998</v>
      </c>
      <c r="K32" s="2">
        <f t="shared" si="1"/>
        <v>605.45852536790494</v>
      </c>
      <c r="L32" s="2">
        <f t="shared" si="4"/>
        <v>0.68465998438105302</v>
      </c>
      <c r="M32">
        <v>0.686360226016553</v>
      </c>
      <c r="N32">
        <f t="shared" si="5"/>
        <v>0.63594023697985025</v>
      </c>
      <c r="Q32" t="s">
        <v>109</v>
      </c>
    </row>
    <row r="33" spans="1:17" x14ac:dyDescent="0.3">
      <c r="A33" s="1">
        <v>1992.5</v>
      </c>
      <c r="B33" s="28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f t="shared" si="2"/>
        <v>60.863087130321219</v>
      </c>
      <c r="H33" s="2">
        <f t="shared" si="3"/>
        <v>0.93180578306482076</v>
      </c>
      <c r="I33">
        <f t="shared" si="0"/>
        <v>-8.0619446710925704</v>
      </c>
      <c r="J33" s="2">
        <v>-5.7552000000000003</v>
      </c>
      <c r="K33" s="2">
        <f t="shared" si="1"/>
        <v>611.16779154667745</v>
      </c>
      <c r="L33" s="2">
        <f t="shared" si="4"/>
        <v>0.93854752420661214</v>
      </c>
      <c r="M33">
        <v>1.3094676644002201</v>
      </c>
      <c r="N33">
        <f t="shared" si="5"/>
        <v>0.9298466718571412</v>
      </c>
    </row>
    <row r="34" spans="1:17" x14ac:dyDescent="0.3">
      <c r="A34" s="1">
        <v>1992.75</v>
      </c>
      <c r="B34" s="28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f t="shared" si="2"/>
        <v>61.522630014860901</v>
      </c>
      <c r="H34" s="2">
        <f t="shared" si="3"/>
        <v>1.0778206555838388</v>
      </c>
      <c r="I34">
        <f t="shared" si="0"/>
        <v>-8.0542252985652798</v>
      </c>
      <c r="J34" s="2">
        <v>-5.7476000000000003</v>
      </c>
      <c r="K34" s="2">
        <f t="shared" si="1"/>
        <v>617.7169688929223</v>
      </c>
      <c r="L34" s="2">
        <f t="shared" si="4"/>
        <v>1.0658834028549613</v>
      </c>
      <c r="M34">
        <v>1.2590167517286499</v>
      </c>
      <c r="N34">
        <f t="shared" si="5"/>
        <v>0.90605005675321948</v>
      </c>
      <c r="Q34" s="6" t="s">
        <v>123</v>
      </c>
    </row>
    <row r="35" spans="1:17" x14ac:dyDescent="0.3">
      <c r="A35" s="1">
        <v>1993</v>
      </c>
      <c r="B35" s="28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f t="shared" si="2"/>
        <v>61.712209771064316</v>
      </c>
      <c r="H35" s="2">
        <f t="shared" si="3"/>
        <v>0.30767258038943979</v>
      </c>
      <c r="I35">
        <f t="shared" ref="I35:I66" si="6">LN(G35/B35)</f>
        <v>-8.0536778799262585</v>
      </c>
      <c r="J35" s="2">
        <v>-5.7470999999999997</v>
      </c>
      <c r="K35" s="2">
        <f t="shared" ref="K35:K66" si="7">EXP(J35)*B35</f>
        <v>619.59106049905301</v>
      </c>
      <c r="L35" s="2">
        <f t="shared" si="4"/>
        <v>0.30293071648719305</v>
      </c>
      <c r="M35">
        <v>0.27241859641077798</v>
      </c>
      <c r="N35">
        <f t="shared" si="5"/>
        <v>0.44069283482988686</v>
      </c>
      <c r="Q35" t="s">
        <v>124</v>
      </c>
    </row>
    <row r="36" spans="1:17" x14ac:dyDescent="0.3">
      <c r="A36" s="1">
        <v>1993.25</v>
      </c>
      <c r="B36" s="28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f t="shared" si="2"/>
        <v>62.070678420925518</v>
      </c>
      <c r="H36" s="2">
        <f t="shared" ref="H36:H67" si="8">(LN(G36)-LN(G35))*100</f>
        <v>0.57919096444125628</v>
      </c>
      <c r="I36">
        <f t="shared" si="6"/>
        <v>-8.0501981814280867</v>
      </c>
      <c r="J36" s="2">
        <v>-5.7436999999999996</v>
      </c>
      <c r="K36" s="2">
        <f t="shared" si="7"/>
        <v>623.14042316432403</v>
      </c>
      <c r="L36" s="2">
        <f t="shared" si="4"/>
        <v>0.57122111462417635</v>
      </c>
      <c r="M36">
        <v>0.97870570600473294</v>
      </c>
      <c r="N36">
        <f t="shared" si="5"/>
        <v>0.77383333932941856</v>
      </c>
      <c r="Q36" t="s">
        <v>125</v>
      </c>
    </row>
    <row r="37" spans="1:17" x14ac:dyDescent="0.3">
      <c r="A37" s="1">
        <v>1993.5</v>
      </c>
      <c r="B37" s="28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f t="shared" si="2"/>
        <v>62.763486319584629</v>
      </c>
      <c r="H37" s="2">
        <f t="shared" si="8"/>
        <v>1.1099766048659809</v>
      </c>
      <c r="I37">
        <f t="shared" si="6"/>
        <v>-8.0417300183593934</v>
      </c>
      <c r="J37" s="2">
        <v>-5.7354000000000003</v>
      </c>
      <c r="K37" s="2">
        <f t="shared" si="7"/>
        <v>629.98971553620754</v>
      </c>
      <c r="L37" s="2">
        <f t="shared" si="4"/>
        <v>1.0931602979966648</v>
      </c>
      <c r="M37">
        <v>0.96182254977707504</v>
      </c>
      <c r="N37">
        <f t="shared" si="5"/>
        <v>0.76586991608860666</v>
      </c>
      <c r="Q37" t="s">
        <v>126</v>
      </c>
    </row>
    <row r="38" spans="1:17" x14ac:dyDescent="0.3">
      <c r="A38" s="1">
        <v>1993.75</v>
      </c>
      <c r="B38" s="28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f t="shared" si="2"/>
        <v>63.177743542195444</v>
      </c>
      <c r="H38" s="2">
        <f t="shared" si="8"/>
        <v>0.65786036405066639</v>
      </c>
      <c r="I38">
        <f t="shared" si="6"/>
        <v>-8.0379823127954193</v>
      </c>
      <c r="J38" s="2">
        <v>-5.7314999999999996</v>
      </c>
      <c r="K38" s="2">
        <f t="shared" si="7"/>
        <v>634.24441501175625</v>
      </c>
      <c r="L38" s="2">
        <f t="shared" si="4"/>
        <v>0.67308980765323767</v>
      </c>
      <c r="M38">
        <v>0.90615922075802102</v>
      </c>
      <c r="N38">
        <f t="shared" si="5"/>
        <v>0.73961471581715921</v>
      </c>
    </row>
    <row r="39" spans="1:17" x14ac:dyDescent="0.3">
      <c r="A39" s="1">
        <v>1994</v>
      </c>
      <c r="B39" s="28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f t="shared" si="2"/>
        <v>63.783796536142475</v>
      </c>
      <c r="H39" s="2">
        <f t="shared" si="8"/>
        <v>0.95471053187168309</v>
      </c>
      <c r="I39">
        <f t="shared" si="6"/>
        <v>-8.0308060323080301</v>
      </c>
      <c r="J39" s="2">
        <v>-5.7241999999999997</v>
      </c>
      <c r="K39" s="2">
        <f t="shared" si="7"/>
        <v>640.40783629737575</v>
      </c>
      <c r="L39" s="2">
        <f t="shared" si="4"/>
        <v>0.96708248313266409</v>
      </c>
      <c r="M39">
        <v>0.95372552759711104</v>
      </c>
      <c r="N39">
        <f t="shared" si="5"/>
        <v>0.76205072412356034</v>
      </c>
    </row>
    <row r="40" spans="1:17" x14ac:dyDescent="0.3">
      <c r="A40" s="1">
        <v>1994.25</v>
      </c>
      <c r="B40" s="28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f t="shared" si="2"/>
        <v>64.251902301834761</v>
      </c>
      <c r="H40" s="2">
        <f t="shared" si="8"/>
        <v>0.73121458412250817</v>
      </c>
      <c r="I40">
        <f t="shared" si="6"/>
        <v>-8.0257183321643275</v>
      </c>
      <c r="J40" s="2">
        <v>-5.7191000000000001</v>
      </c>
      <c r="K40" s="2">
        <f t="shared" si="7"/>
        <v>645.11568887686246</v>
      </c>
      <c r="L40" s="2">
        <f t="shared" si="4"/>
        <v>0.73244456975229966</v>
      </c>
      <c r="M40">
        <v>0.78781172473758498</v>
      </c>
      <c r="N40">
        <f t="shared" si="5"/>
        <v>0.68379273634882276</v>
      </c>
    </row>
    <row r="41" spans="1:17" x14ac:dyDescent="0.3">
      <c r="A41" s="1">
        <v>1994.5</v>
      </c>
      <c r="B41" s="28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f t="shared" si="2"/>
        <v>64.71337520593795</v>
      </c>
      <c r="H41" s="2">
        <f t="shared" si="8"/>
        <v>0.71565755156397515</v>
      </c>
      <c r="I41">
        <f t="shared" si="6"/>
        <v>-8.0212448759598249</v>
      </c>
      <c r="J41" s="2">
        <v>-5.7145000000000001</v>
      </c>
      <c r="K41" s="2">
        <f t="shared" si="7"/>
        <v>649.83129472398093</v>
      </c>
      <c r="L41" s="2">
        <f t="shared" si="4"/>
        <v>0.72831193111380088</v>
      </c>
      <c r="M41">
        <v>1.0507593444646499</v>
      </c>
      <c r="N41">
        <f t="shared" si="5"/>
        <v>0.80781949756663107</v>
      </c>
    </row>
    <row r="42" spans="1:17" x14ac:dyDescent="0.3">
      <c r="A42" s="1">
        <v>1994.75</v>
      </c>
      <c r="B42" s="28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f t="shared" si="2"/>
        <v>65.177531369593311</v>
      </c>
      <c r="H42" s="2">
        <f t="shared" si="8"/>
        <v>0.7146891981495429</v>
      </c>
      <c r="I42">
        <f t="shared" si="6"/>
        <v>-8.0168886394645575</v>
      </c>
      <c r="J42" s="2">
        <v>-5.7100999999999997</v>
      </c>
      <c r="K42" s="2">
        <f t="shared" si="7"/>
        <v>654.52084796307258</v>
      </c>
      <c r="L42" s="2">
        <f t="shared" si="4"/>
        <v>0.71906554862275485</v>
      </c>
      <c r="M42">
        <v>0.93332087829340904</v>
      </c>
      <c r="N42">
        <f t="shared" si="5"/>
        <v>0.75242628801134059</v>
      </c>
    </row>
    <row r="43" spans="1:17" x14ac:dyDescent="0.3">
      <c r="A43" s="1">
        <v>1995</v>
      </c>
      <c r="B43" s="28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f t="shared" si="2"/>
        <v>65.569782522952025</v>
      </c>
      <c r="H43" s="2">
        <f t="shared" si="8"/>
        <v>0.60001589095159957</v>
      </c>
      <c r="I43">
        <f t="shared" si="6"/>
        <v>-8.01231121487187</v>
      </c>
      <c r="J43" s="2">
        <v>-5.7054</v>
      </c>
      <c r="K43" s="2">
        <f t="shared" si="7"/>
        <v>658.54059859489405</v>
      </c>
      <c r="L43" s="2">
        <f t="shared" si="4"/>
        <v>0.61227343168290815</v>
      </c>
      <c r="M43">
        <v>5.9090454256814001E-2</v>
      </c>
      <c r="N43">
        <f t="shared" si="5"/>
        <v>0.34007051858518494</v>
      </c>
    </row>
    <row r="44" spans="1:17" x14ac:dyDescent="0.3">
      <c r="A44" s="1">
        <v>1995.25</v>
      </c>
      <c r="B44" s="28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f t="shared" si="2"/>
        <v>66.134161391895987</v>
      </c>
      <c r="H44" s="2">
        <f t="shared" si="8"/>
        <v>0.85704695967541156</v>
      </c>
      <c r="I44">
        <f t="shared" si="6"/>
        <v>-8.0058290347058598</v>
      </c>
      <c r="J44" s="2">
        <v>-5.6988000000000003</v>
      </c>
      <c r="K44" s="2">
        <f t="shared" si="7"/>
        <v>664.28711747841101</v>
      </c>
      <c r="L44" s="2">
        <f t="shared" si="4"/>
        <v>0.86882894307436231</v>
      </c>
      <c r="M44">
        <v>0.95342705425229002</v>
      </c>
      <c r="N44">
        <f t="shared" si="5"/>
        <v>0.76190994063859696</v>
      </c>
    </row>
    <row r="45" spans="1:17" x14ac:dyDescent="0.3">
      <c r="A45" s="1">
        <v>1995.5</v>
      </c>
      <c r="B45" s="28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f t="shared" si="2"/>
        <v>66.551472596053188</v>
      </c>
      <c r="H45" s="2">
        <f t="shared" si="8"/>
        <v>0.62902451094286604</v>
      </c>
      <c r="I45">
        <f t="shared" si="6"/>
        <v>-8.002114111591796</v>
      </c>
      <c r="J45" s="2">
        <v>-5.6948999999999996</v>
      </c>
      <c r="K45" s="2">
        <f t="shared" si="7"/>
        <v>668.60254728147152</v>
      </c>
      <c r="L45" s="2">
        <f t="shared" si="4"/>
        <v>0.64753219953646024</v>
      </c>
      <c r="M45">
        <v>0.88737002615401805</v>
      </c>
      <c r="N45">
        <f t="shared" si="5"/>
        <v>0.73075225509192243</v>
      </c>
    </row>
    <row r="46" spans="1:17" x14ac:dyDescent="0.3">
      <c r="A46" s="1">
        <v>1995.75</v>
      </c>
      <c r="B46" s="28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f t="shared" si="2"/>
        <v>66.9145347563163</v>
      </c>
      <c r="H46" s="2">
        <f t="shared" si="8"/>
        <v>0.54405322074106977</v>
      </c>
      <c r="I46">
        <f t="shared" si="6"/>
        <v>-7.9994095088115982</v>
      </c>
      <c r="J46" s="2">
        <v>-5.6921999999999997</v>
      </c>
      <c r="K46" s="2">
        <f t="shared" si="7"/>
        <v>672.24691984532069</v>
      </c>
      <c r="L46" s="2">
        <f t="shared" si="4"/>
        <v>0.54359294272128267</v>
      </c>
      <c r="M46">
        <v>0.62009536739614801</v>
      </c>
      <c r="N46">
        <f t="shared" si="5"/>
        <v>0.60468452222656377</v>
      </c>
    </row>
    <row r="47" spans="1:17" x14ac:dyDescent="0.3">
      <c r="A47" s="1">
        <v>1996</v>
      </c>
      <c r="B47" s="28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f t="shared" si="2"/>
        <v>67.517913843829248</v>
      </c>
      <c r="H47" s="2">
        <f t="shared" si="8"/>
        <v>0.89767484797365071</v>
      </c>
      <c r="I47">
        <f t="shared" si="6"/>
        <v>-7.992559064913805</v>
      </c>
      <c r="J47" s="2">
        <v>-5.6852999999999998</v>
      </c>
      <c r="K47" s="2">
        <f t="shared" si="7"/>
        <v>678.34229326204797</v>
      </c>
      <c r="L47" s="2">
        <f t="shared" si="4"/>
        <v>0.9026304581944089</v>
      </c>
      <c r="M47">
        <v>0.95408569570893997</v>
      </c>
      <c r="N47">
        <f t="shared" si="5"/>
        <v>0.76222060770893152</v>
      </c>
    </row>
    <row r="48" spans="1:17" x14ac:dyDescent="0.3">
      <c r="A48" s="1">
        <v>1996.25</v>
      </c>
      <c r="B48" s="28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f t="shared" si="2"/>
        <v>68.031363607418442</v>
      </c>
      <c r="H48" s="2">
        <f t="shared" si="8"/>
        <v>0.75758754156600716</v>
      </c>
      <c r="I48">
        <f t="shared" si="6"/>
        <v>-7.9874995094018244</v>
      </c>
      <c r="J48" s="2">
        <v>-5.68</v>
      </c>
      <c r="K48" s="2">
        <f t="shared" si="7"/>
        <v>683.66520933760785</v>
      </c>
      <c r="L48" s="2">
        <f t="shared" si="4"/>
        <v>0.78163199036795916</v>
      </c>
      <c r="M48">
        <v>1.40536809212088</v>
      </c>
      <c r="N48">
        <f t="shared" si="5"/>
        <v>0.97508084991108945</v>
      </c>
    </row>
    <row r="49" spans="1:14" x14ac:dyDescent="0.3">
      <c r="A49" s="1">
        <v>1996.5</v>
      </c>
      <c r="B49" s="28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f t="shared" si="2"/>
        <v>68.432034616189441</v>
      </c>
      <c r="H49" s="2">
        <f t="shared" si="8"/>
        <v>0.58722289690864571</v>
      </c>
      <c r="I49">
        <f t="shared" si="6"/>
        <v>-7.9844709228403294</v>
      </c>
      <c r="J49" s="2">
        <v>-5.6769999999999996</v>
      </c>
      <c r="K49" s="2">
        <f t="shared" si="7"/>
        <v>687.67200007157669</v>
      </c>
      <c r="L49" s="2">
        <f t="shared" si="4"/>
        <v>0.58436424075907212</v>
      </c>
      <c r="M49">
        <v>0.56075068226146696</v>
      </c>
      <c r="N49">
        <f t="shared" si="5"/>
        <v>0.57669290511139459</v>
      </c>
    </row>
    <row r="50" spans="1:14" x14ac:dyDescent="0.3">
      <c r="A50" s="1">
        <v>1996.75</v>
      </c>
      <c r="B50" s="28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f t="shared" si="2"/>
        <v>68.859031951721747</v>
      </c>
      <c r="H50" s="2">
        <f t="shared" si="8"/>
        <v>0.6220342270053969</v>
      </c>
      <c r="I50">
        <f t="shared" si="6"/>
        <v>-7.9812714931012163</v>
      </c>
      <c r="J50" s="2">
        <v>-5.6738999999999997</v>
      </c>
      <c r="K50" s="2">
        <f t="shared" si="7"/>
        <v>691.89408856928378</v>
      </c>
      <c r="L50" s="2">
        <f t="shared" si="4"/>
        <v>0.61209125309407142</v>
      </c>
      <c r="M50">
        <v>1.04535534731598</v>
      </c>
      <c r="N50">
        <f t="shared" si="5"/>
        <v>0.80527054783787722</v>
      </c>
    </row>
    <row r="51" spans="1:14" x14ac:dyDescent="0.3">
      <c r="A51" s="1">
        <v>1997</v>
      </c>
      <c r="B51" s="28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f t="shared" si="2"/>
        <v>69.418214810967243</v>
      </c>
      <c r="H51" s="2">
        <f t="shared" si="8"/>
        <v>0.80878947264944046</v>
      </c>
      <c r="I51">
        <f t="shared" si="6"/>
        <v>-7.9778305120876247</v>
      </c>
      <c r="J51" s="2">
        <v>-5.6704999999999997</v>
      </c>
      <c r="K51" s="2">
        <f t="shared" si="7"/>
        <v>697.4841618527638</v>
      </c>
      <c r="L51" s="2">
        <f t="shared" si="4"/>
        <v>0.80469137129028923</v>
      </c>
      <c r="M51">
        <v>1.0112785273334299</v>
      </c>
      <c r="N51">
        <f t="shared" si="5"/>
        <v>0.78919724160515692</v>
      </c>
    </row>
    <row r="52" spans="1:14" x14ac:dyDescent="0.3">
      <c r="A52" s="1">
        <v>1997.25</v>
      </c>
      <c r="B52" s="28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f t="shared" si="2"/>
        <v>69.811234380527267</v>
      </c>
      <c r="H52" s="2">
        <f t="shared" si="8"/>
        <v>0.56456534985613871</v>
      </c>
      <c r="I52">
        <f t="shared" si="6"/>
        <v>-7.9743548151777182</v>
      </c>
      <c r="J52" s="2">
        <v>-5.6669999999999998</v>
      </c>
      <c r="K52" s="2">
        <f t="shared" si="7"/>
        <v>701.45009949399685</v>
      </c>
      <c r="L52" s="2">
        <f t="shared" si="4"/>
        <v>0.56699565886546566</v>
      </c>
      <c r="M52">
        <v>0.22764445667746599</v>
      </c>
      <c r="N52">
        <f t="shared" si="5"/>
        <v>0.41957383195319081</v>
      </c>
    </row>
    <row r="53" spans="1:14" x14ac:dyDescent="0.3">
      <c r="A53" s="1">
        <v>1997.5</v>
      </c>
      <c r="B53" s="28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f t="shared" si="2"/>
        <v>70.719351932076236</v>
      </c>
      <c r="H53" s="2">
        <f t="shared" si="8"/>
        <v>1.2924306603490088</v>
      </c>
      <c r="I53">
        <f t="shared" si="6"/>
        <v>-7.9640466140408224</v>
      </c>
      <c r="J53" s="2">
        <v>-5.6566000000000001</v>
      </c>
      <c r="K53" s="2">
        <f t="shared" si="7"/>
        <v>710.6399261008263</v>
      </c>
      <c r="L53" s="2">
        <f t="shared" si="4"/>
        <v>1.3016105466594041</v>
      </c>
      <c r="M53">
        <v>1.6885020248690801</v>
      </c>
      <c r="N53">
        <f t="shared" si="5"/>
        <v>1.108629062692289</v>
      </c>
    </row>
    <row r="54" spans="1:14" x14ac:dyDescent="0.3">
      <c r="A54" s="1">
        <v>1997.75</v>
      </c>
      <c r="B54" s="28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f t="shared" si="2"/>
        <v>71.42191385798057</v>
      </c>
      <c r="H54" s="2">
        <f t="shared" si="8"/>
        <v>0.98854846036466881</v>
      </c>
      <c r="I54">
        <f t="shared" si="6"/>
        <v>-7.9569534900745946</v>
      </c>
      <c r="J54" s="2">
        <v>-5.6496000000000004</v>
      </c>
      <c r="K54" s="2">
        <f t="shared" si="7"/>
        <v>717.63295177502448</v>
      </c>
      <c r="L54" s="2">
        <f t="shared" si="4"/>
        <v>0.97923606374186178</v>
      </c>
      <c r="M54">
        <v>1.1210608378629701</v>
      </c>
      <c r="N54">
        <f t="shared" si="5"/>
        <v>0.84097920650036939</v>
      </c>
    </row>
    <row r="55" spans="1:14" x14ac:dyDescent="0.3">
      <c r="A55" s="1">
        <v>1998</v>
      </c>
      <c r="B55" s="28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f t="shared" si="2"/>
        <v>72.164326539642673</v>
      </c>
      <c r="H55" s="2">
        <f t="shared" si="8"/>
        <v>1.0341092511608529</v>
      </c>
      <c r="I55">
        <f t="shared" si="6"/>
        <v>-7.9488638436266932</v>
      </c>
      <c r="J55" s="2">
        <v>-5.6413000000000002</v>
      </c>
      <c r="K55" s="2">
        <f t="shared" si="7"/>
        <v>725.24510615385316</v>
      </c>
      <c r="L55" s="2">
        <f t="shared" si="4"/>
        <v>1.0551446063707282</v>
      </c>
      <c r="M55">
        <v>0.88718371748071201</v>
      </c>
      <c r="N55">
        <f t="shared" si="5"/>
        <v>0.73066437728051303</v>
      </c>
    </row>
    <row r="56" spans="1:14" x14ac:dyDescent="0.3">
      <c r="A56" s="1">
        <v>1998.25</v>
      </c>
      <c r="B56" s="28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f t="shared" si="2"/>
        <v>73.083782753315916</v>
      </c>
      <c r="H56" s="2">
        <f t="shared" si="8"/>
        <v>1.2660660437242122</v>
      </c>
      <c r="I56">
        <f t="shared" si="6"/>
        <v>-7.938695244093144</v>
      </c>
      <c r="J56" s="2">
        <v>-5.6310000000000002</v>
      </c>
      <c r="K56" s="2">
        <f t="shared" si="7"/>
        <v>734.58207795549697</v>
      </c>
      <c r="L56" s="2">
        <f t="shared" si="4"/>
        <v>1.2792060903692892</v>
      </c>
      <c r="M56">
        <v>1.69273682328779</v>
      </c>
      <c r="N56">
        <f t="shared" si="5"/>
        <v>1.1106265264184414</v>
      </c>
    </row>
    <row r="57" spans="1:14" x14ac:dyDescent="0.3">
      <c r="A57" s="1">
        <v>1998.5</v>
      </c>
      <c r="B57" s="28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f t="shared" si="2"/>
        <v>73.865900397539747</v>
      </c>
      <c r="H57" s="2">
        <f t="shared" si="8"/>
        <v>1.0644800488186945</v>
      </c>
      <c r="I57">
        <f t="shared" si="6"/>
        <v>-7.9308656697684681</v>
      </c>
      <c r="J57" s="2">
        <v>-5.6230000000000002</v>
      </c>
      <c r="K57" s="2">
        <f t="shared" si="7"/>
        <v>742.56986627261915</v>
      </c>
      <c r="L57" s="2">
        <f t="shared" si="4"/>
        <v>1.0815226163511937</v>
      </c>
      <c r="M57">
        <v>1.2792219282891799</v>
      </c>
      <c r="N57">
        <f t="shared" si="5"/>
        <v>0.91558040584418166</v>
      </c>
    </row>
    <row r="58" spans="1:14" x14ac:dyDescent="0.3">
      <c r="A58" s="1">
        <v>1998.75</v>
      </c>
      <c r="B58" s="28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f t="shared" si="2"/>
        <v>74.433269821798234</v>
      </c>
      <c r="H58" s="2">
        <f t="shared" si="8"/>
        <v>0.76517244385652106</v>
      </c>
      <c r="I58">
        <f t="shared" si="6"/>
        <v>-7.9262024285391686</v>
      </c>
      <c r="J58" s="2">
        <v>-5.6181000000000001</v>
      </c>
      <c r="K58" s="2">
        <f t="shared" si="7"/>
        <v>748.45078144821014</v>
      </c>
      <c r="L58" s="2">
        <f t="shared" si="4"/>
        <v>0.78884832092658286</v>
      </c>
      <c r="M58">
        <v>1.5673507194540399</v>
      </c>
      <c r="N58">
        <f t="shared" si="5"/>
        <v>1.0514845863759275</v>
      </c>
    </row>
    <row r="59" spans="1:14" x14ac:dyDescent="0.3">
      <c r="A59" s="1">
        <v>1999</v>
      </c>
      <c r="B59" s="28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f t="shared" si="2"/>
        <v>75.245690661958463</v>
      </c>
      <c r="H59" s="2">
        <f t="shared" si="8"/>
        <v>1.085561812819158</v>
      </c>
      <c r="I59">
        <f t="shared" si="6"/>
        <v>-7.9191162239001871</v>
      </c>
      <c r="J59" s="2">
        <v>-5.6101999999999999</v>
      </c>
      <c r="K59" s="2">
        <f t="shared" si="7"/>
        <v>757.2359221198077</v>
      </c>
      <c r="L59" s="2">
        <f t="shared" si="4"/>
        <v>1.1669413489209468</v>
      </c>
      <c r="M59">
        <v>0.87168183308844005</v>
      </c>
      <c r="N59">
        <f t="shared" si="5"/>
        <v>0.72335247038459949</v>
      </c>
    </row>
    <row r="60" spans="1:14" x14ac:dyDescent="0.3">
      <c r="A60" s="1">
        <v>1999.25</v>
      </c>
      <c r="B60" s="28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f t="shared" si="2"/>
        <v>75.957881623888284</v>
      </c>
      <c r="H60" s="2">
        <f t="shared" si="8"/>
        <v>0.94203624689424004</v>
      </c>
      <c r="I60">
        <f t="shared" si="6"/>
        <v>-7.9123782496395787</v>
      </c>
      <c r="J60" s="2">
        <v>-5.6022999999999996</v>
      </c>
      <c r="K60" s="2">
        <f t="shared" si="7"/>
        <v>765.29183684182703</v>
      </c>
      <c r="L60" s="2">
        <f t="shared" si="4"/>
        <v>1.0582388208334237</v>
      </c>
      <c r="M60">
        <v>1.70906810904822</v>
      </c>
      <c r="N60">
        <f t="shared" si="5"/>
        <v>1.1183296441781347</v>
      </c>
    </row>
    <row r="61" spans="1:14" x14ac:dyDescent="0.3">
      <c r="A61" s="1">
        <v>1999.5</v>
      </c>
      <c r="B61" s="28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f t="shared" si="2"/>
        <v>76.664348411788666</v>
      </c>
      <c r="H61" s="2">
        <f t="shared" si="8"/>
        <v>0.92577841834051711</v>
      </c>
      <c r="I61">
        <f t="shared" si="6"/>
        <v>-7.9060664908566336</v>
      </c>
      <c r="J61" s="2">
        <v>-5.5952000000000002</v>
      </c>
      <c r="K61" s="2">
        <f t="shared" si="7"/>
        <v>773.01872534788936</v>
      </c>
      <c r="L61" s="2">
        <f t="shared" si="4"/>
        <v>1.0046025400459513</v>
      </c>
      <c r="M61">
        <v>1.3666779770021</v>
      </c>
      <c r="N61">
        <f t="shared" si="5"/>
        <v>0.95683155115604746</v>
      </c>
    </row>
    <row r="62" spans="1:14" x14ac:dyDescent="0.3">
      <c r="A62" s="1">
        <v>1999.75</v>
      </c>
      <c r="B62" s="28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f t="shared" si="2"/>
        <v>77.822080200379801</v>
      </c>
      <c r="H62" s="2">
        <f t="shared" si="8"/>
        <v>1.4988416430725238</v>
      </c>
      <c r="I62">
        <f t="shared" si="6"/>
        <v>-7.8940378113942868</v>
      </c>
      <c r="J62" s="2">
        <v>-5.5839999999999996</v>
      </c>
      <c r="K62" s="2">
        <f t="shared" si="7"/>
        <v>784.04232864831113</v>
      </c>
      <c r="L62" s="2">
        <f t="shared" si="4"/>
        <v>1.4159736968379022</v>
      </c>
      <c r="M62">
        <v>1.54071162461016</v>
      </c>
      <c r="N62">
        <f t="shared" si="5"/>
        <v>1.0389194958126817</v>
      </c>
    </row>
    <row r="63" spans="1:14" x14ac:dyDescent="0.3">
      <c r="A63" s="1">
        <v>2000</v>
      </c>
      <c r="B63" s="28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f t="shared" si="2"/>
        <v>78.533867545796582</v>
      </c>
      <c r="H63" s="2">
        <f t="shared" si="8"/>
        <v>0.91047673304913701</v>
      </c>
      <c r="I63">
        <f t="shared" si="6"/>
        <v>-7.8988568487545363</v>
      </c>
      <c r="J63" s="2">
        <v>-5.5890000000000004</v>
      </c>
      <c r="K63" s="2">
        <f t="shared" si="7"/>
        <v>791.07028065521592</v>
      </c>
      <c r="L63" s="2">
        <f t="shared" si="4"/>
        <v>0.89238046907400559</v>
      </c>
      <c r="M63">
        <v>1.6372239123236201</v>
      </c>
      <c r="N63">
        <f t="shared" si="5"/>
        <v>1.0844422751222891</v>
      </c>
    </row>
    <row r="64" spans="1:14" x14ac:dyDescent="0.3">
      <c r="A64" s="1">
        <v>2000.25</v>
      </c>
      <c r="B64" s="28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f t="shared" si="2"/>
        <v>79.648388899268625</v>
      </c>
      <c r="H64" s="2">
        <f t="shared" si="8"/>
        <v>1.4091843446091268</v>
      </c>
      <c r="I64">
        <f t="shared" si="6"/>
        <v>-7.8878606031634977</v>
      </c>
      <c r="J64" s="2">
        <v>-5.5784000000000002</v>
      </c>
      <c r="K64" s="2">
        <f t="shared" si="7"/>
        <v>801.97899123963509</v>
      </c>
      <c r="L64" s="2">
        <f t="shared" si="4"/>
        <v>1.369559785505281</v>
      </c>
      <c r="M64">
        <v>0.86956610401399503</v>
      </c>
      <c r="N64">
        <f t="shared" si="5"/>
        <v>0.72235452628839447</v>
      </c>
    </row>
    <row r="65" spans="1:14" x14ac:dyDescent="0.3">
      <c r="A65" s="1">
        <v>2000.5</v>
      </c>
      <c r="B65" s="28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f t="shared" si="2"/>
        <v>80.342706274418376</v>
      </c>
      <c r="H65" s="2">
        <f t="shared" si="8"/>
        <v>0.86795047335339603</v>
      </c>
      <c r="I65">
        <f t="shared" si="6"/>
        <v>-7.8823642115025621</v>
      </c>
      <c r="J65" s="2">
        <v>-5.5728</v>
      </c>
      <c r="K65" s="2">
        <f t="shared" si="7"/>
        <v>809.05388772791025</v>
      </c>
      <c r="L65" s="2">
        <f t="shared" si="4"/>
        <v>0.87831130725986029</v>
      </c>
      <c r="M65">
        <v>0.96491737055364901</v>
      </c>
      <c r="N65">
        <f t="shared" si="5"/>
        <v>0.76732967677351605</v>
      </c>
    </row>
    <row r="66" spans="1:14" x14ac:dyDescent="0.3">
      <c r="A66" s="1">
        <v>2000.75</v>
      </c>
      <c r="B66" s="28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f t="shared" si="2"/>
        <v>81.051432065357019</v>
      </c>
      <c r="H66" s="2">
        <f t="shared" si="8"/>
        <v>0.87826033064359876</v>
      </c>
      <c r="I66">
        <f t="shared" si="6"/>
        <v>-7.876590746516432</v>
      </c>
      <c r="J66" s="2">
        <v>-5.5667</v>
      </c>
      <c r="K66" s="2">
        <f t="shared" si="7"/>
        <v>816.45733984190224</v>
      </c>
      <c r="L66" s="2">
        <f t="shared" si="4"/>
        <v>0.91091383203059095</v>
      </c>
      <c r="M66">
        <v>0.92761024958319904</v>
      </c>
      <c r="N66">
        <f t="shared" si="5"/>
        <v>0.74973270674150472</v>
      </c>
    </row>
    <row r="67" spans="1:14" x14ac:dyDescent="0.3">
      <c r="A67" s="1">
        <v>2001</v>
      </c>
      <c r="B67" s="28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f t="shared" si="2"/>
        <v>81.220473965858588</v>
      </c>
      <c r="H67" s="2">
        <f t="shared" si="8"/>
        <v>0.20834408836742924</v>
      </c>
      <c r="I67">
        <f t="shared" ref="I67:I98" si="9">LN(G67/B67)</f>
        <v>-7.8770357874597332</v>
      </c>
      <c r="J67" s="2">
        <v>-5.5675999999999997</v>
      </c>
      <c r="K67" s="2">
        <f t="shared" ref="K67:K98" si="10">EXP(J67)*B67</f>
        <v>817.78800897351243</v>
      </c>
      <c r="L67" s="2">
        <f t="shared" si="4"/>
        <v>0.16284818269758361</v>
      </c>
      <c r="M67">
        <v>0.40772778855059799</v>
      </c>
      <c r="N67">
        <f t="shared" si="5"/>
        <v>0.50451528312403526</v>
      </c>
    </row>
    <row r="68" spans="1:14" x14ac:dyDescent="0.3">
      <c r="A68" s="1">
        <v>2001.25</v>
      </c>
      <c r="B68" s="28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f t="shared" ref="G68:G131" si="11">C68/E68+D68/F68</f>
        <v>81.450194257195179</v>
      </c>
      <c r="H68" s="2">
        <f t="shared" ref="H68:H99" si="12">(LN(G68)-LN(G67))*100</f>
        <v>0.2824362210507303</v>
      </c>
      <c r="I68">
        <f t="shared" si="9"/>
        <v>-7.8771713733104534</v>
      </c>
      <c r="J68" s="2">
        <v>-5.5674000000000001</v>
      </c>
      <c r="K68" s="2">
        <f t="shared" si="10"/>
        <v>820.37626382871679</v>
      </c>
      <c r="L68" s="2">
        <f t="shared" si="4"/>
        <v>0.31599480612269915</v>
      </c>
      <c r="M68">
        <v>0.16113055288026201</v>
      </c>
      <c r="N68">
        <f t="shared" si="5"/>
        <v>0.38820064792329567</v>
      </c>
    </row>
    <row r="69" spans="1:14" x14ac:dyDescent="0.3">
      <c r="A69" s="1">
        <v>2001.5</v>
      </c>
      <c r="B69" s="28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f t="shared" si="11"/>
        <v>81.630936149395524</v>
      </c>
      <c r="H69" s="2">
        <f t="shared" si="12"/>
        <v>0.22165895680572589</v>
      </c>
      <c r="I69">
        <f t="shared" si="9"/>
        <v>-7.8781443170987036</v>
      </c>
      <c r="J69" s="2">
        <v>-5.5683999999999996</v>
      </c>
      <c r="K69" s="2">
        <f t="shared" si="10"/>
        <v>822.17447292409804</v>
      </c>
      <c r="L69" s="2">
        <f t="shared" ref="L69:L132" si="13">(LN(K69)-LN(K68))*100</f>
        <v>0.21895333563080044</v>
      </c>
      <c r="M69">
        <v>0.13907327360373101</v>
      </c>
      <c r="N69">
        <f t="shared" ref="N69:N108" si="14">$Q$3*M69+$R$3</f>
        <v>0.37779670164386397</v>
      </c>
    </row>
    <row r="70" spans="1:14" x14ac:dyDescent="0.3">
      <c r="A70" s="1">
        <v>2001.75</v>
      </c>
      <c r="B70" s="28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f t="shared" si="11"/>
        <v>82.016837352009901</v>
      </c>
      <c r="H70" s="2">
        <f t="shared" si="12"/>
        <v>0.47162501469824036</v>
      </c>
      <c r="I70">
        <f t="shared" si="9"/>
        <v>-7.8766259686419486</v>
      </c>
      <c r="J70" s="2">
        <v>-5.5670999999999999</v>
      </c>
      <c r="K70" s="2">
        <f t="shared" si="10"/>
        <v>825.88086211392715</v>
      </c>
      <c r="L70" s="2">
        <f t="shared" si="13"/>
        <v>0.44979016902262359</v>
      </c>
      <c r="M70">
        <v>1.33019630810905</v>
      </c>
      <c r="N70">
        <f t="shared" si="14"/>
        <v>0.93962392919193904</v>
      </c>
    </row>
    <row r="71" spans="1:14" x14ac:dyDescent="0.3">
      <c r="A71" s="1">
        <v>2002</v>
      </c>
      <c r="B71" s="28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f t="shared" si="11"/>
        <v>82.455380478776675</v>
      </c>
      <c r="H71" s="2">
        <f t="shared" si="12"/>
        <v>0.53327446036828263</v>
      </c>
      <c r="I71">
        <f t="shared" si="9"/>
        <v>-7.87384574108468</v>
      </c>
      <c r="J71" s="2">
        <v>-5.5639000000000003</v>
      </c>
      <c r="K71" s="2">
        <f t="shared" si="10"/>
        <v>830.64544689020533</v>
      </c>
      <c r="L71" s="2">
        <f t="shared" si="13"/>
        <v>0.57525170464147735</v>
      </c>
      <c r="M71">
        <v>0.21759751346768599</v>
      </c>
      <c r="N71">
        <f t="shared" si="14"/>
        <v>0.41483490399582162</v>
      </c>
    </row>
    <row r="72" spans="1:14" x14ac:dyDescent="0.3">
      <c r="A72" s="1">
        <v>2002.25</v>
      </c>
      <c r="B72" s="28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f t="shared" si="11"/>
        <v>82.862576471636018</v>
      </c>
      <c r="H72" s="2">
        <f t="shared" si="12"/>
        <v>0.49262260899718413</v>
      </c>
      <c r="I72">
        <f t="shared" si="9"/>
        <v>-7.8714072179808792</v>
      </c>
      <c r="J72" s="2">
        <v>-5.5617999999999999</v>
      </c>
      <c r="K72" s="2">
        <f t="shared" si="10"/>
        <v>834.46495617532457</v>
      </c>
      <c r="L72" s="2">
        <f t="shared" si="13"/>
        <v>0.45877029861705054</v>
      </c>
      <c r="M72">
        <v>0.84303777237008704</v>
      </c>
      <c r="N72">
        <f t="shared" si="14"/>
        <v>0.70984168035458839</v>
      </c>
    </row>
    <row r="73" spans="1:14" x14ac:dyDescent="0.3">
      <c r="A73" s="1">
        <v>2002.5</v>
      </c>
      <c r="B73" s="28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f t="shared" si="11"/>
        <v>83.1714686190153</v>
      </c>
      <c r="H73" s="2">
        <f t="shared" si="12"/>
        <v>0.37208333216787182</v>
      </c>
      <c r="I73">
        <f t="shared" si="9"/>
        <v>-7.8707387600499343</v>
      </c>
      <c r="J73" s="2">
        <v>-5.5612000000000004</v>
      </c>
      <c r="K73" s="2">
        <f t="shared" si="10"/>
        <v>837.51830804503368</v>
      </c>
      <c r="L73" s="2">
        <f t="shared" si="13"/>
        <v>0.36523753907342638</v>
      </c>
      <c r="M73">
        <v>0.73477265133137404</v>
      </c>
      <c r="N73">
        <f t="shared" si="14"/>
        <v>0.65877534125167747</v>
      </c>
    </row>
    <row r="74" spans="1:14" x14ac:dyDescent="0.3">
      <c r="A74" s="1">
        <v>2002.75</v>
      </c>
      <c r="B74" s="28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f t="shared" si="11"/>
        <v>83.841545738101317</v>
      </c>
      <c r="H74" s="2">
        <f t="shared" si="12"/>
        <v>0.80242934018492917</v>
      </c>
      <c r="I74">
        <f t="shared" si="9"/>
        <v>-7.8658094133301137</v>
      </c>
      <c r="J74" s="2">
        <v>-5.5572999999999997</v>
      </c>
      <c r="K74" s="2">
        <f t="shared" si="10"/>
        <v>843.39724139672512</v>
      </c>
      <c r="L74" s="2">
        <f t="shared" si="13"/>
        <v>0.69949466820293793</v>
      </c>
      <c r="M74">
        <v>0.23431040296296601</v>
      </c>
      <c r="N74">
        <f t="shared" si="14"/>
        <v>0.42271801606522275</v>
      </c>
    </row>
    <row r="75" spans="1:14" x14ac:dyDescent="0.3">
      <c r="A75" s="1">
        <v>2003</v>
      </c>
      <c r="B75" s="28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f t="shared" si="11"/>
        <v>84.279123975317844</v>
      </c>
      <c r="H75" s="2">
        <f t="shared" si="12"/>
        <v>0.5205537499615609</v>
      </c>
      <c r="I75">
        <f t="shared" si="9"/>
        <v>-7.86774547691883</v>
      </c>
      <c r="J75" s="2">
        <v>-5.5593000000000004</v>
      </c>
      <c r="K75" s="2">
        <f t="shared" si="10"/>
        <v>847.74482075262426</v>
      </c>
      <c r="L75" s="2">
        <f t="shared" si="13"/>
        <v>0.51416010883302832</v>
      </c>
      <c r="M75">
        <v>0.51052094235260403</v>
      </c>
      <c r="N75">
        <f t="shared" si="14"/>
        <v>0.5530006124632405</v>
      </c>
    </row>
    <row r="76" spans="1:14" x14ac:dyDescent="0.3">
      <c r="A76" s="1">
        <v>2003.25</v>
      </c>
      <c r="B76" s="28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f t="shared" si="11"/>
        <v>84.799691625853157</v>
      </c>
      <c r="H76" s="2">
        <f t="shared" si="12"/>
        <v>0.61577116395667986</v>
      </c>
      <c r="I76">
        <f t="shared" si="9"/>
        <v>-7.8646029265247224</v>
      </c>
      <c r="J76" s="2">
        <v>-5.5561999999999996</v>
      </c>
      <c r="K76" s="2">
        <f t="shared" si="10"/>
        <v>852.94480017835008</v>
      </c>
      <c r="L76" s="2">
        <f t="shared" si="13"/>
        <v>0.61151612454608539</v>
      </c>
      <c r="M76">
        <v>0.70309673774550097</v>
      </c>
      <c r="N76">
        <f t="shared" si="14"/>
        <v>0.64383449115100388</v>
      </c>
    </row>
    <row r="77" spans="1:14" x14ac:dyDescent="0.3">
      <c r="A77" s="1">
        <v>2003.5</v>
      </c>
      <c r="B77" s="28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f t="shared" si="11"/>
        <v>85.672080285879133</v>
      </c>
      <c r="H77" s="2">
        <f t="shared" si="12"/>
        <v>1.0235081925378253</v>
      </c>
      <c r="I77">
        <f t="shared" si="9"/>
        <v>-7.8577080644572614</v>
      </c>
      <c r="J77" s="2">
        <v>-5.5495999999999999</v>
      </c>
      <c r="K77" s="2">
        <f t="shared" si="10"/>
        <v>861.46553786213667</v>
      </c>
      <c r="L77" s="2">
        <f t="shared" si="13"/>
        <v>0.99402198579170431</v>
      </c>
      <c r="M77">
        <v>1.47623329760399</v>
      </c>
      <c r="N77">
        <f t="shared" si="14"/>
        <v>1.0085064497633629</v>
      </c>
    </row>
    <row r="78" spans="1:14" x14ac:dyDescent="0.3">
      <c r="A78" s="1">
        <v>2003.75</v>
      </c>
      <c r="B78" s="28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f t="shared" si="11"/>
        <v>86.153800615893118</v>
      </c>
      <c r="H78" s="2">
        <f t="shared" si="12"/>
        <v>0.56070900328952789</v>
      </c>
      <c r="I78">
        <f t="shared" si="9"/>
        <v>-7.8555395540105737</v>
      </c>
      <c r="J78" s="2">
        <v>-5.5465</v>
      </c>
      <c r="K78" s="2">
        <f t="shared" si="10"/>
        <v>867.11675417215611</v>
      </c>
      <c r="L78" s="2">
        <f t="shared" si="13"/>
        <v>0.65385795862065166</v>
      </c>
      <c r="M78">
        <v>0.47568463781713599</v>
      </c>
      <c r="N78">
        <f t="shared" si="14"/>
        <v>0.53656907363122486</v>
      </c>
    </row>
    <row r="79" spans="1:14" x14ac:dyDescent="0.3">
      <c r="A79" s="1">
        <v>2004</v>
      </c>
      <c r="B79" s="28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f t="shared" si="11"/>
        <v>86.81070701603312</v>
      </c>
      <c r="H79" s="2">
        <f t="shared" si="12"/>
        <v>0.75958885163212031</v>
      </c>
      <c r="I79">
        <f t="shared" si="9"/>
        <v>-7.8483050132804308</v>
      </c>
      <c r="J79" s="2">
        <v>-5.5376000000000003</v>
      </c>
      <c r="K79" s="2">
        <f t="shared" si="10"/>
        <v>875.18472648505326</v>
      </c>
      <c r="L79" s="2">
        <f t="shared" si="13"/>
        <v>0.92613477861789306</v>
      </c>
      <c r="M79">
        <v>0.92159818557580198</v>
      </c>
      <c r="N79">
        <f t="shared" si="14"/>
        <v>0.74689694489720426</v>
      </c>
    </row>
    <row r="80" spans="1:14" x14ac:dyDescent="0.3">
      <c r="A80" s="1">
        <v>2004.25</v>
      </c>
      <c r="B80" s="28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f t="shared" si="11"/>
        <v>87.398576124161679</v>
      </c>
      <c r="H80" s="2">
        <f t="shared" si="12"/>
        <v>0.67490242649590471</v>
      </c>
      <c r="I80">
        <f t="shared" si="9"/>
        <v>-7.844328470783732</v>
      </c>
      <c r="J80" s="2">
        <v>-5.5347</v>
      </c>
      <c r="K80" s="2">
        <f t="shared" si="10"/>
        <v>880.16330298245487</v>
      </c>
      <c r="L80" s="2">
        <f t="shared" si="13"/>
        <v>0.56724817682596296</v>
      </c>
      <c r="M80">
        <v>0.42540826695803602</v>
      </c>
      <c r="N80">
        <f t="shared" si="14"/>
        <v>0.51285478616244295</v>
      </c>
    </row>
    <row r="81" spans="1:14" x14ac:dyDescent="0.3">
      <c r="A81" s="1">
        <v>2004.5</v>
      </c>
      <c r="B81" s="28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f t="shared" si="11"/>
        <v>88.171955553089973</v>
      </c>
      <c r="H81" s="2">
        <f t="shared" si="12"/>
        <v>0.88099571574966618</v>
      </c>
      <c r="I81">
        <f t="shared" si="9"/>
        <v>-7.8386827898268683</v>
      </c>
      <c r="J81" s="2">
        <v>-5.5298999999999996</v>
      </c>
      <c r="K81" s="2">
        <f t="shared" si="10"/>
        <v>887.20115512754467</v>
      </c>
      <c r="L81" s="2">
        <f t="shared" si="13"/>
        <v>0.79642762006333356</v>
      </c>
      <c r="M81">
        <v>0.73800666711908802</v>
      </c>
      <c r="N81">
        <f t="shared" si="14"/>
        <v>0.66030075724248871</v>
      </c>
    </row>
    <row r="82" spans="1:14" x14ac:dyDescent="0.3">
      <c r="A82" s="1">
        <v>2004.75</v>
      </c>
      <c r="B82" s="28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f t="shared" si="11"/>
        <v>89.025583801887137</v>
      </c>
      <c r="H82" s="2">
        <f t="shared" si="12"/>
        <v>0.96348386713316359</v>
      </c>
      <c r="I82">
        <f t="shared" si="9"/>
        <v>-7.8323418764454118</v>
      </c>
      <c r="J82" s="2">
        <v>-5.5235000000000003</v>
      </c>
      <c r="K82" s="2">
        <f t="shared" si="10"/>
        <v>895.84343798688224</v>
      </c>
      <c r="L82" s="2">
        <f t="shared" si="13"/>
        <v>0.96939252898753381</v>
      </c>
      <c r="M82">
        <v>1.21587402231279</v>
      </c>
      <c r="N82">
        <f t="shared" si="14"/>
        <v>0.88570055518671187</v>
      </c>
    </row>
    <row r="83" spans="1:14" x14ac:dyDescent="0.3">
      <c r="A83" s="1">
        <v>2005</v>
      </c>
      <c r="B83" s="28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f t="shared" si="11"/>
        <v>89.562978614723519</v>
      </c>
      <c r="H83" s="2">
        <f t="shared" si="12"/>
        <v>0.60182626208211687</v>
      </c>
      <c r="I83">
        <f t="shared" si="9"/>
        <v>-7.8290825063224556</v>
      </c>
      <c r="J83" s="2">
        <v>-5.5186000000000002</v>
      </c>
      <c r="K83" s="2">
        <f t="shared" si="10"/>
        <v>902.73094825607711</v>
      </c>
      <c r="L83" s="2">
        <f t="shared" si="13"/>
        <v>0.76588924978651107</v>
      </c>
      <c r="M83">
        <v>0.41639671107522902</v>
      </c>
      <c r="N83">
        <f t="shared" si="14"/>
        <v>0.50860422823444962</v>
      </c>
    </row>
    <row r="84" spans="1:14" x14ac:dyDescent="0.3">
      <c r="A84" s="1">
        <v>2005.25</v>
      </c>
      <c r="B84" s="28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f t="shared" si="11"/>
        <v>90.374349045288866</v>
      </c>
      <c r="H84" s="2">
        <f t="shared" si="12"/>
        <v>0.90184281417400314</v>
      </c>
      <c r="I84">
        <f t="shared" si="9"/>
        <v>-7.8228862813709386</v>
      </c>
      <c r="J84" s="2">
        <v>-5.5137</v>
      </c>
      <c r="K84" s="2">
        <f t="shared" si="10"/>
        <v>909.72900549870519</v>
      </c>
      <c r="L84" s="2">
        <f t="shared" si="13"/>
        <v>0.77222031902239863</v>
      </c>
      <c r="M84">
        <v>0.90777308530123602</v>
      </c>
      <c r="N84">
        <f t="shared" si="14"/>
        <v>0.74037594116138172</v>
      </c>
    </row>
    <row r="85" spans="1:14" x14ac:dyDescent="0.3">
      <c r="A85" s="1">
        <v>2005.5</v>
      </c>
      <c r="B85" s="28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f t="shared" si="11"/>
        <v>91.115809848244993</v>
      </c>
      <c r="H85" s="2">
        <f t="shared" si="12"/>
        <v>0.8170855462835469</v>
      </c>
      <c r="I85">
        <f t="shared" si="9"/>
        <v>-7.8180259328138311</v>
      </c>
      <c r="J85" s="2">
        <v>-5.5101000000000004</v>
      </c>
      <c r="K85" s="2">
        <f t="shared" si="10"/>
        <v>916.03746629942725</v>
      </c>
      <c r="L85" s="2">
        <f t="shared" si="13"/>
        <v>0.69105069057266988</v>
      </c>
      <c r="M85">
        <v>0.805519677201742</v>
      </c>
      <c r="N85">
        <f t="shared" si="14"/>
        <v>0.69214519831142962</v>
      </c>
    </row>
    <row r="86" spans="1:14" x14ac:dyDescent="0.3">
      <c r="A86" s="1">
        <v>2005.75</v>
      </c>
      <c r="B86" s="28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f t="shared" si="11"/>
        <v>91.836320623863969</v>
      </c>
      <c r="H86" s="2">
        <f t="shared" si="12"/>
        <v>0.78765357778065592</v>
      </c>
      <c r="I86">
        <f t="shared" si="9"/>
        <v>-7.8135604911650995</v>
      </c>
      <c r="J86" s="2">
        <v>-5.5053000000000001</v>
      </c>
      <c r="K86" s="2">
        <f t="shared" si="10"/>
        <v>923.59010142546833</v>
      </c>
      <c r="L86" s="2">
        <f t="shared" si="13"/>
        <v>0.82110941290762796</v>
      </c>
      <c r="M86">
        <v>0.298308419240915</v>
      </c>
      <c r="N86">
        <f t="shared" si="14"/>
        <v>0.45290450982986508</v>
      </c>
    </row>
    <row r="87" spans="1:14" x14ac:dyDescent="0.3">
      <c r="A87" s="1">
        <v>2006</v>
      </c>
      <c r="B87" s="28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f t="shared" si="11"/>
        <v>92.492335039416218</v>
      </c>
      <c r="H87" s="2">
        <f t="shared" si="12"/>
        <v>0.71179077709393468</v>
      </c>
      <c r="I87">
        <f t="shared" si="9"/>
        <v>-7.8089380439936145</v>
      </c>
      <c r="J87" s="2">
        <v>-5.5007999999999999</v>
      </c>
      <c r="K87" s="2">
        <f t="shared" si="10"/>
        <v>930.07369099742255</v>
      </c>
      <c r="L87" s="2">
        <f t="shared" si="13"/>
        <v>0.69954605994535513</v>
      </c>
      <c r="M87">
        <v>0.77249301479538002</v>
      </c>
      <c r="N87">
        <f t="shared" si="14"/>
        <v>0.67656722891833598</v>
      </c>
    </row>
    <row r="88" spans="1:14" x14ac:dyDescent="0.3">
      <c r="A88" s="1">
        <v>2006.25</v>
      </c>
      <c r="B88" s="28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f t="shared" si="11"/>
        <v>93.020099234046796</v>
      </c>
      <c r="H88" s="2">
        <f t="shared" si="12"/>
        <v>0.56898139525340952</v>
      </c>
      <c r="I88">
        <f t="shared" si="9"/>
        <v>-7.8061811798729392</v>
      </c>
      <c r="J88" s="2">
        <v>-5.4974999999999996</v>
      </c>
      <c r="K88" s="2">
        <f t="shared" si="10"/>
        <v>935.88889777283111</v>
      </c>
      <c r="L88" s="2">
        <f t="shared" si="13"/>
        <v>0.62329498318591803</v>
      </c>
      <c r="M88">
        <v>0.39896103842347203</v>
      </c>
      <c r="N88">
        <f t="shared" si="14"/>
        <v>0.50038019482849616</v>
      </c>
    </row>
    <row r="89" spans="1:14" x14ac:dyDescent="0.3">
      <c r="A89" s="1">
        <v>2006.5</v>
      </c>
      <c r="B89" s="28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f t="shared" si="11"/>
        <v>93.476432013125986</v>
      </c>
      <c r="H89" s="2">
        <f t="shared" si="12"/>
        <v>0.48937498917025479</v>
      </c>
      <c r="I89">
        <f t="shared" si="9"/>
        <v>-7.8044940248178154</v>
      </c>
      <c r="J89" s="2">
        <v>-5.4958</v>
      </c>
      <c r="K89" s="2">
        <f t="shared" si="10"/>
        <v>940.49220946367677</v>
      </c>
      <c r="L89" s="2">
        <f t="shared" si="13"/>
        <v>0.4906594836578293</v>
      </c>
      <c r="M89">
        <v>0.58422233323096795</v>
      </c>
      <c r="N89">
        <f t="shared" si="14"/>
        <v>0.58776398022971565</v>
      </c>
    </row>
    <row r="90" spans="1:14" x14ac:dyDescent="0.3">
      <c r="A90" s="1">
        <v>2006.75</v>
      </c>
      <c r="B90" s="28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f t="shared" si="11"/>
        <v>94.325419032981515</v>
      </c>
      <c r="H90" s="2">
        <f t="shared" si="12"/>
        <v>0.90413677882628107</v>
      </c>
      <c r="I90">
        <f t="shared" si="9"/>
        <v>-7.798631603452149</v>
      </c>
      <c r="J90" s="2">
        <v>-5.4897999999999998</v>
      </c>
      <c r="K90" s="2">
        <f t="shared" si="10"/>
        <v>949.16467823824769</v>
      </c>
      <c r="L90" s="2">
        <f t="shared" si="13"/>
        <v>0.91789464225966455</v>
      </c>
      <c r="M90">
        <v>0.52220784255790897</v>
      </c>
      <c r="N90">
        <f t="shared" si="14"/>
        <v>0.55851307301581843</v>
      </c>
    </row>
    <row r="91" spans="1:14" x14ac:dyDescent="0.3">
      <c r="A91" s="1">
        <v>2007</v>
      </c>
      <c r="B91" s="28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f t="shared" si="11"/>
        <v>94.74588968993362</v>
      </c>
      <c r="H91" s="2">
        <f t="shared" si="12"/>
        <v>0.44477541617071736</v>
      </c>
      <c r="I91">
        <f t="shared" si="9"/>
        <v>-7.7982787583771023</v>
      </c>
      <c r="J91" s="2">
        <v>-5.4888000000000003</v>
      </c>
      <c r="K91" s="2">
        <f t="shared" si="10"/>
        <v>954.01292618579805</v>
      </c>
      <c r="L91" s="2">
        <f t="shared" si="13"/>
        <v>0.50949090866598823</v>
      </c>
      <c r="M91">
        <v>0.47878932762078102</v>
      </c>
      <c r="N91">
        <f t="shared" si="14"/>
        <v>0.53803348932485895</v>
      </c>
    </row>
    <row r="92" spans="1:14" x14ac:dyDescent="0.3">
      <c r="A92" s="1">
        <v>2007.25</v>
      </c>
      <c r="B92" s="28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f t="shared" si="11"/>
        <v>94.804906806114886</v>
      </c>
      <c r="H92" s="2">
        <f t="shared" si="12"/>
        <v>6.2270503927486232E-2</v>
      </c>
      <c r="I92">
        <f t="shared" si="9"/>
        <v>-7.8004362282260757</v>
      </c>
      <c r="J92" s="2">
        <v>-5.4897999999999998</v>
      </c>
      <c r="K92" s="2">
        <f t="shared" si="10"/>
        <v>955.71274858173274</v>
      </c>
      <c r="L92" s="2">
        <f t="shared" si="13"/>
        <v>0.17801748882488866</v>
      </c>
      <c r="M92">
        <v>0.46538077190044003</v>
      </c>
      <c r="N92">
        <f t="shared" si="14"/>
        <v>0.53170896073498775</v>
      </c>
    </row>
    <row r="93" spans="1:14" x14ac:dyDescent="0.3">
      <c r="A93" s="1">
        <v>2007.5</v>
      </c>
      <c r="B93" s="28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f t="shared" si="11"/>
        <v>95.253489167771662</v>
      </c>
      <c r="H93" s="2">
        <f t="shared" si="12"/>
        <v>0.472047753885807</v>
      </c>
      <c r="I93">
        <f t="shared" si="9"/>
        <v>-7.7988557686222082</v>
      </c>
      <c r="J93" s="2">
        <v>-5.4898999999999996</v>
      </c>
      <c r="K93" s="2">
        <f t="shared" si="10"/>
        <v>958.62255316621895</v>
      </c>
      <c r="L93" s="2">
        <f t="shared" si="13"/>
        <v>0.30400179349907575</v>
      </c>
      <c r="M93">
        <v>0.50628046895703305</v>
      </c>
      <c r="N93">
        <f t="shared" si="14"/>
        <v>0.55100047197203217</v>
      </c>
    </row>
    <row r="94" spans="1:14" x14ac:dyDescent="0.3">
      <c r="A94" s="1">
        <v>2007.75</v>
      </c>
      <c r="B94" s="28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f t="shared" si="11"/>
        <v>95.465609090751727</v>
      </c>
      <c r="H94" s="2">
        <f t="shared" si="12"/>
        <v>0.22244233784887157</v>
      </c>
      <c r="I94">
        <f t="shared" si="9"/>
        <v>-7.7997558103206579</v>
      </c>
      <c r="J94" s="2">
        <v>-5.4919000000000002</v>
      </c>
      <c r="K94" s="2">
        <f t="shared" si="10"/>
        <v>959.70109702802733</v>
      </c>
      <c r="L94" s="2">
        <f t="shared" si="13"/>
        <v>0.11244650769368647</v>
      </c>
      <c r="M94">
        <v>1.1705939570033901</v>
      </c>
      <c r="N94">
        <f t="shared" si="14"/>
        <v>0.86434291805014074</v>
      </c>
    </row>
    <row r="95" spans="1:14" x14ac:dyDescent="0.3">
      <c r="A95" s="1">
        <v>2008</v>
      </c>
      <c r="B95" s="28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f t="shared" si="11"/>
        <v>95.602109887376855</v>
      </c>
      <c r="H95" s="2">
        <f t="shared" si="12"/>
        <v>0.14288213684414686</v>
      </c>
      <c r="I95">
        <f t="shared" si="9"/>
        <v>-7.7977687415482402</v>
      </c>
      <c r="J95" s="2">
        <v>-5.4897</v>
      </c>
      <c r="K95" s="2">
        <f t="shared" si="10"/>
        <v>961.27798286950429</v>
      </c>
      <c r="L95" s="2">
        <f t="shared" si="13"/>
        <v>0.16417525960248369</v>
      </c>
      <c r="M95">
        <v>0.29175770172374799</v>
      </c>
      <c r="N95">
        <f t="shared" si="14"/>
        <v>0.44981467666023867</v>
      </c>
    </row>
    <row r="96" spans="1:14" x14ac:dyDescent="0.3">
      <c r="A96" s="1">
        <v>2008.25</v>
      </c>
      <c r="B96" s="28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f t="shared" si="11"/>
        <v>95.868943245287667</v>
      </c>
      <c r="H96" s="2">
        <f t="shared" si="12"/>
        <v>0.27871944744157773</v>
      </c>
      <c r="I96">
        <f t="shared" si="9"/>
        <v>-7.7975697585783585</v>
      </c>
      <c r="J96" s="2">
        <v>-5.4897</v>
      </c>
      <c r="K96" s="2">
        <f t="shared" si="10"/>
        <v>963.76919610651623</v>
      </c>
      <c r="L96" s="2">
        <f t="shared" si="13"/>
        <v>0.25882115045341436</v>
      </c>
      <c r="M96">
        <v>0.37866111301231198</v>
      </c>
      <c r="N96">
        <f t="shared" si="14"/>
        <v>0.49080515473373276</v>
      </c>
    </row>
    <row r="97" spans="1:14" x14ac:dyDescent="0.3">
      <c r="A97" s="1">
        <v>2008.5</v>
      </c>
      <c r="B97" s="28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f t="shared" si="11"/>
        <v>95.472110321715675</v>
      </c>
      <c r="H97" s="2">
        <f t="shared" si="12"/>
        <v>-0.41479179208074868</v>
      </c>
      <c r="I97">
        <f t="shared" si="9"/>
        <v>-7.804713626866385</v>
      </c>
      <c r="J97" s="2">
        <v>-5.4977</v>
      </c>
      <c r="K97" s="2">
        <f t="shared" si="10"/>
        <v>958.95849374986801</v>
      </c>
      <c r="L97" s="2">
        <f t="shared" si="13"/>
        <v>-0.50040496327810047</v>
      </c>
      <c r="M97">
        <v>-0.909512034801638</v>
      </c>
      <c r="N97">
        <f t="shared" si="14"/>
        <v>-0.116798532939689</v>
      </c>
    </row>
    <row r="98" spans="1:14" x14ac:dyDescent="0.3">
      <c r="A98" s="1">
        <v>2008.75</v>
      </c>
      <c r="B98" s="28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f t="shared" si="11"/>
        <v>95.330025845855573</v>
      </c>
      <c r="H98" s="2">
        <f t="shared" si="12"/>
        <v>-0.14893386937639974</v>
      </c>
      <c r="I98">
        <f t="shared" si="9"/>
        <v>-7.8092510072374131</v>
      </c>
      <c r="J98" s="2">
        <v>-5.5052000000000003</v>
      </c>
      <c r="K98" s="2">
        <f t="shared" si="10"/>
        <v>954.69873966195985</v>
      </c>
      <c r="L98" s="2">
        <f t="shared" si="13"/>
        <v>-0.44519583227362602</v>
      </c>
      <c r="M98">
        <v>-2.0222240793264601</v>
      </c>
      <c r="N98">
        <f t="shared" si="14"/>
        <v>-0.64164097568059408</v>
      </c>
    </row>
    <row r="99" spans="1:14" x14ac:dyDescent="0.3">
      <c r="A99" s="1">
        <v>2009</v>
      </c>
      <c r="B99" s="28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f t="shared" si="11"/>
        <v>95.070192143877051</v>
      </c>
      <c r="H99" s="2">
        <f t="shared" si="12"/>
        <v>-0.2729344178495019</v>
      </c>
      <c r="I99">
        <f t="shared" ref="I99:I130" si="15">LN(G99/B99)</f>
        <v>-7.812353609401824</v>
      </c>
      <c r="J99" s="2">
        <v>-5.5095000000000001</v>
      </c>
      <c r="K99" s="2">
        <f t="shared" ref="K99:K130" si="16">EXP(J99)*B99</f>
        <v>950.95723477995978</v>
      </c>
      <c r="L99" s="2">
        <f t="shared" si="13"/>
        <v>-0.39267420140838283</v>
      </c>
      <c r="M99">
        <v>-0.83045161608281404</v>
      </c>
      <c r="N99">
        <f t="shared" si="14"/>
        <v>-7.950742650412751E-2</v>
      </c>
    </row>
    <row r="100" spans="1:14" x14ac:dyDescent="0.3">
      <c r="A100" s="1">
        <v>2009.25</v>
      </c>
      <c r="B100" s="28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f t="shared" si="11"/>
        <v>94.712527349106665</v>
      </c>
      <c r="H100" s="2">
        <f t="shared" ref="H100:H115" si="17">(LN(G100)-LN(G99))*100</f>
        <v>-0.37692074301478584</v>
      </c>
      <c r="I100">
        <f t="shared" si="15"/>
        <v>-7.8184472192742787</v>
      </c>
      <c r="J100" s="2">
        <v>-5.5159000000000002</v>
      </c>
      <c r="K100" s="2">
        <f t="shared" si="16"/>
        <v>947.08940301315295</v>
      </c>
      <c r="L100" s="2">
        <f t="shared" si="13"/>
        <v>-0.40755975576933778</v>
      </c>
      <c r="M100">
        <v>-1.02505366470096E-2</v>
      </c>
      <c r="N100">
        <f t="shared" si="14"/>
        <v>0.30736385810899752</v>
      </c>
    </row>
    <row r="101" spans="1:14" x14ac:dyDescent="0.3">
      <c r="A101" s="1">
        <v>2009.5</v>
      </c>
      <c r="B101" s="28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f t="shared" si="11"/>
        <v>94.920544533298198</v>
      </c>
      <c r="H101" s="2">
        <f t="shared" si="17"/>
        <v>0.21938922948585571</v>
      </c>
      <c r="I101">
        <f t="shared" si="15"/>
        <v>-7.8189409058685166</v>
      </c>
      <c r="J101" s="2">
        <v>-5.5171999999999999</v>
      </c>
      <c r="K101" s="2">
        <f t="shared" si="16"/>
        <v>948.404476447928</v>
      </c>
      <c r="L101" s="2">
        <f t="shared" si="13"/>
        <v>0.13875788890969076</v>
      </c>
      <c r="M101">
        <v>1.02268039844763</v>
      </c>
      <c r="N101">
        <f t="shared" si="14"/>
        <v>0.79457526003934165</v>
      </c>
    </row>
    <row r="102" spans="1:14" x14ac:dyDescent="0.3">
      <c r="A102" s="1">
        <v>2009.75</v>
      </c>
      <c r="B102" s="28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f t="shared" si="11"/>
        <v>95.025096476046429</v>
      </c>
      <c r="H102" s="2">
        <f t="shared" si="17"/>
        <v>0.11008618334331643</v>
      </c>
      <c r="I102">
        <f t="shared" si="15"/>
        <v>-7.8205725173107572</v>
      </c>
      <c r="J102" s="2">
        <v>-5.5175999999999998</v>
      </c>
      <c r="K102" s="2">
        <f t="shared" si="16"/>
        <v>950.61918641559737</v>
      </c>
      <c r="L102" s="2">
        <f t="shared" si="13"/>
        <v>0.23324732756737632</v>
      </c>
      <c r="M102">
        <v>0.96040179175586105</v>
      </c>
      <c r="N102">
        <f t="shared" si="14"/>
        <v>0.76519977495544755</v>
      </c>
    </row>
    <row r="103" spans="1:14" x14ac:dyDescent="0.3">
      <c r="A103" s="1">
        <v>2010</v>
      </c>
      <c r="B103" s="28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f t="shared" si="11"/>
        <v>95.417826473492966</v>
      </c>
      <c r="H103" s="2">
        <f t="shared" si="17"/>
        <v>0.4124391162226182</v>
      </c>
      <c r="I103">
        <f t="shared" si="15"/>
        <v>-7.8175345275230406</v>
      </c>
      <c r="J103" s="2">
        <v>-5.5144000000000002</v>
      </c>
      <c r="K103" s="2">
        <f t="shared" si="16"/>
        <v>954.70266726962871</v>
      </c>
      <c r="L103" s="2">
        <f t="shared" si="13"/>
        <v>0.42864013745091967</v>
      </c>
      <c r="M103">
        <v>0.73280917013528901</v>
      </c>
      <c r="N103">
        <f t="shared" si="14"/>
        <v>0.65784920921931578</v>
      </c>
    </row>
    <row r="104" spans="1:14" x14ac:dyDescent="0.3">
      <c r="A104" s="1">
        <v>2010.25</v>
      </c>
      <c r="B104" s="28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f t="shared" si="11"/>
        <v>95.923872749225794</v>
      </c>
      <c r="H104" s="2">
        <f t="shared" si="17"/>
        <v>0.52894633804623226</v>
      </c>
      <c r="I104">
        <f t="shared" si="15"/>
        <v>-7.8143932806079786</v>
      </c>
      <c r="J104" s="2">
        <v>-5.5110000000000001</v>
      </c>
      <c r="K104" s="2">
        <f t="shared" si="16"/>
        <v>960.01428570667929</v>
      </c>
      <c r="L104" s="2">
        <f t="shared" si="13"/>
        <v>0.55482164654012678</v>
      </c>
      <c r="M104">
        <v>5.4719872139234703E-2</v>
      </c>
      <c r="N104">
        <f t="shared" si="14"/>
        <v>0.33800900859607574</v>
      </c>
    </row>
    <row r="105" spans="1:14" x14ac:dyDescent="0.3">
      <c r="A105" s="1">
        <v>2010.5</v>
      </c>
      <c r="B105" s="28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f t="shared" si="11"/>
        <v>96.4960535550847</v>
      </c>
      <c r="H105" s="2">
        <f t="shared" si="17"/>
        <v>0.5947227018812562</v>
      </c>
      <c r="I105">
        <f t="shared" si="15"/>
        <v>-7.810959320341933</v>
      </c>
      <c r="J105" s="2">
        <v>-5.5077999999999996</v>
      </c>
      <c r="K105" s="2">
        <f t="shared" si="16"/>
        <v>965.51480140206763</v>
      </c>
      <c r="L105" s="2">
        <f t="shared" si="13"/>
        <v>0.57132667527666214</v>
      </c>
      <c r="N105">
        <f t="shared" si="14"/>
        <v>0.31219881673076672</v>
      </c>
    </row>
    <row r="106" spans="1:14" x14ac:dyDescent="0.3">
      <c r="A106" s="1">
        <v>2010.75</v>
      </c>
      <c r="B106" s="28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f t="shared" si="11"/>
        <v>96.901733948961535</v>
      </c>
      <c r="H106" s="2">
        <f t="shared" si="17"/>
        <v>0.41953012402977663</v>
      </c>
      <c r="I106">
        <f t="shared" si="15"/>
        <v>-7.809312877655378</v>
      </c>
      <c r="J106" s="2">
        <v>-5.5023</v>
      </c>
      <c r="K106" s="2">
        <f t="shared" si="16"/>
        <v>973.31745256392207</v>
      </c>
      <c r="L106" s="2">
        <f t="shared" si="13"/>
        <v>0.80488585537423774</v>
      </c>
      <c r="N106">
        <f t="shared" si="14"/>
        <v>0.31219881673076672</v>
      </c>
    </row>
    <row r="107" spans="1:14" x14ac:dyDescent="0.3">
      <c r="A107" s="1">
        <v>2011</v>
      </c>
      <c r="B107" s="28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f t="shared" si="11"/>
        <v>97.262841899318957</v>
      </c>
      <c r="H107" s="2">
        <f t="shared" si="17"/>
        <v>0.37196112125226222</v>
      </c>
      <c r="I107">
        <f t="shared" si="15"/>
        <v>-7.8061809725146096</v>
      </c>
      <c r="J107" s="2">
        <v>-5.4987000000000004</v>
      </c>
      <c r="K107" s="2">
        <f t="shared" si="16"/>
        <v>977.40196637227098</v>
      </c>
      <c r="L107" s="2">
        <f t="shared" si="13"/>
        <v>0.41877060717538939</v>
      </c>
      <c r="N107">
        <f t="shared" si="14"/>
        <v>0.31219881673076672</v>
      </c>
    </row>
    <row r="108" spans="1:14" x14ac:dyDescent="0.3">
      <c r="A108" s="1">
        <v>2011.25</v>
      </c>
      <c r="B108" s="28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f t="shared" si="11"/>
        <v>97.580982356293063</v>
      </c>
      <c r="H108" s="2">
        <f t="shared" si="17"/>
        <v>0.32655973666457783</v>
      </c>
      <c r="I108">
        <f t="shared" si="15"/>
        <v>-7.8048575118153023</v>
      </c>
      <c r="J108" s="2">
        <v>-5.4962999999999997</v>
      </c>
      <c r="K108" s="2">
        <f t="shared" si="16"/>
        <v>981.6552066819371</v>
      </c>
      <c r="L108" s="2">
        <f t="shared" si="13"/>
        <v>0.43421366673399575</v>
      </c>
      <c r="N108">
        <f t="shared" si="14"/>
        <v>0.31219881673076672</v>
      </c>
    </row>
    <row r="109" spans="1:14" x14ac:dyDescent="0.3">
      <c r="A109" s="1">
        <v>2011.5</v>
      </c>
      <c r="B109" s="28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f t="shared" si="11"/>
        <v>97.908287281476362</v>
      </c>
      <c r="H109" s="2">
        <f t="shared" si="17"/>
        <v>0.33485749026294087</v>
      </c>
      <c r="I109">
        <f t="shared" si="15"/>
        <v>-7.8038253613906718</v>
      </c>
      <c r="J109" s="2">
        <v>-5.4943</v>
      </c>
      <c r="K109" s="2">
        <f t="shared" si="16"/>
        <v>985.90160528137244</v>
      </c>
      <c r="L109" s="2">
        <f t="shared" si="13"/>
        <v>0.43164244779978489</v>
      </c>
    </row>
    <row r="110" spans="1:14" x14ac:dyDescent="0.3">
      <c r="A110" s="1">
        <v>2011.75</v>
      </c>
      <c r="B110" s="28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f t="shared" si="11"/>
        <v>97.842696405985976</v>
      </c>
      <c r="H110" s="2">
        <f t="shared" si="17"/>
        <v>-6.7014608774407236E-2</v>
      </c>
      <c r="I110">
        <f t="shared" si="15"/>
        <v>-7.8068287611340974</v>
      </c>
      <c r="J110" s="2">
        <v>-5.4938000000000002</v>
      </c>
      <c r="K110" s="2">
        <f t="shared" si="16"/>
        <v>988.69887542539254</v>
      </c>
      <c r="L110" s="2">
        <f t="shared" si="13"/>
        <v>0.28332536556812116</v>
      </c>
    </row>
    <row r="111" spans="1:14" x14ac:dyDescent="0.3">
      <c r="A111" s="1">
        <v>2012</v>
      </c>
      <c r="B111" s="28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f t="shared" si="11"/>
        <v>98.443008259285861</v>
      </c>
      <c r="H111" s="2">
        <f t="shared" si="17"/>
        <v>0.61167340333474485</v>
      </c>
      <c r="I111">
        <f t="shared" si="15"/>
        <v>-7.8090152526273915</v>
      </c>
      <c r="J111" s="2">
        <v>-5.4969000000000001</v>
      </c>
      <c r="K111" s="2">
        <f t="shared" si="16"/>
        <v>993.85670569249248</v>
      </c>
      <c r="L111" s="2">
        <f t="shared" si="13"/>
        <v>0.52032255266407645</v>
      </c>
    </row>
    <row r="112" spans="1:14" x14ac:dyDescent="0.3">
      <c r="A112" s="1">
        <v>2012.25</v>
      </c>
      <c r="B112" s="28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f t="shared" si="11"/>
        <v>98.584980995090604</v>
      </c>
      <c r="H112" s="2">
        <f t="shared" si="17"/>
        <v>0.14411430671739112</v>
      </c>
      <c r="I112">
        <f t="shared" si="15"/>
        <v>-7.8097674708888718</v>
      </c>
      <c r="J112" s="2">
        <v>-5.4946999999999999</v>
      </c>
      <c r="K112" s="2">
        <f t="shared" si="16"/>
        <v>998.2326828953951</v>
      </c>
      <c r="L112" s="2">
        <f t="shared" si="13"/>
        <v>0.43933613286544215</v>
      </c>
    </row>
    <row r="113" spans="1:12" x14ac:dyDescent="0.3">
      <c r="A113" s="1">
        <v>2012.5</v>
      </c>
      <c r="B113" s="28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f t="shared" si="11"/>
        <v>98.617647751965265</v>
      </c>
      <c r="H113" s="2">
        <f t="shared" si="17"/>
        <v>3.3130143731874284E-2</v>
      </c>
      <c r="I113">
        <f t="shared" si="15"/>
        <v>-7.8118847917669827</v>
      </c>
      <c r="J113" s="2">
        <v>-5.4949000000000003</v>
      </c>
      <c r="K113" s="2">
        <f t="shared" si="16"/>
        <v>1000.4798567579259</v>
      </c>
      <c r="L113" s="2">
        <f t="shared" si="13"/>
        <v>0.22486223154301044</v>
      </c>
    </row>
    <row r="114" spans="1:12" x14ac:dyDescent="0.3">
      <c r="A114" s="1">
        <v>2012.75</v>
      </c>
      <c r="B114" s="28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f t="shared" si="11"/>
        <v>98.853938509629245</v>
      </c>
      <c r="H114" s="2">
        <f t="shared" si="17"/>
        <v>0.23931632384339707</v>
      </c>
      <c r="I114">
        <f t="shared" si="15"/>
        <v>-7.8119724953565033</v>
      </c>
      <c r="J114" s="2">
        <v>-5.4957000000000003</v>
      </c>
      <c r="K114" s="2">
        <f t="shared" si="16"/>
        <v>1002.1629442879154</v>
      </c>
      <c r="L114" s="2">
        <f t="shared" si="13"/>
        <v>0.16808668279546524</v>
      </c>
    </row>
    <row r="115" spans="1:12" x14ac:dyDescent="0.3">
      <c r="A115" s="1">
        <v>2013</v>
      </c>
      <c r="B115" s="28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f t="shared" si="11"/>
        <v>99.133012650579772</v>
      </c>
      <c r="H115" s="2">
        <f t="shared" si="17"/>
        <v>0.2819118372618945</v>
      </c>
      <c r="I115">
        <f t="shared" si="15"/>
        <v>-7.8118514146711737</v>
      </c>
      <c r="J115" s="2">
        <v>-5.4939</v>
      </c>
      <c r="K115" s="2">
        <f t="shared" si="16"/>
        <v>1006.6808642499171</v>
      </c>
      <c r="L115" s="2">
        <f t="shared" si="13"/>
        <v>0.44980376872905126</v>
      </c>
    </row>
    <row r="116" spans="1:12" x14ac:dyDescent="0.3">
      <c r="A116" s="1">
        <v>2013.25</v>
      </c>
      <c r="B116" s="28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f t="shared" si="11"/>
        <v>99.160233285969724</v>
      </c>
      <c r="H116" s="2"/>
      <c r="I116">
        <f t="shared" si="15"/>
        <v>-7.8137583243897488</v>
      </c>
      <c r="J116" s="2">
        <v>-5.4932999999999996</v>
      </c>
      <c r="K116" s="2">
        <f t="shared" si="16"/>
        <v>1009.4848035281962</v>
      </c>
      <c r="L116" s="2">
        <f t="shared" si="13"/>
        <v>0.27814590148187435</v>
      </c>
    </row>
    <row r="117" spans="1:12" x14ac:dyDescent="0.3">
      <c r="B117" s="28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f t="shared" si="11"/>
        <v>99.513201212933183</v>
      </c>
      <c r="H117" s="2"/>
      <c r="I117">
        <f t="shared" si="15"/>
        <v>-7.8126379548900848</v>
      </c>
      <c r="K117" s="2">
        <f t="shared" si="16"/>
        <v>245961</v>
      </c>
      <c r="L117" s="2">
        <f t="shared" si="13"/>
        <v>549.57328815851895</v>
      </c>
    </row>
    <row r="118" spans="1:12" x14ac:dyDescent="0.3">
      <c r="B118" s="28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f t="shared" si="11"/>
        <v>100.34437191094803</v>
      </c>
      <c r="H118" s="2"/>
      <c r="I118">
        <f t="shared" si="15"/>
        <v>-7.8067702364920333</v>
      </c>
      <c r="K118" s="2">
        <f t="shared" si="16"/>
        <v>246564.33333333334</v>
      </c>
      <c r="L118" s="2">
        <f t="shared" si="13"/>
        <v>0.24499598062597272</v>
      </c>
    </row>
    <row r="119" spans="1:12" x14ac:dyDescent="0.3">
      <c r="B119" s="28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f t="shared" si="11"/>
        <v>100.59850599520549</v>
      </c>
      <c r="H119" s="2"/>
      <c r="I119">
        <f t="shared" si="15"/>
        <v>-7.8063543265347528</v>
      </c>
      <c r="K119" s="2">
        <f t="shared" si="16"/>
        <v>247086</v>
      </c>
      <c r="L119" s="2">
        <f t="shared" si="13"/>
        <v>0.21135075806828496</v>
      </c>
    </row>
    <row r="120" spans="1:12" x14ac:dyDescent="0.3">
      <c r="B120" s="28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f t="shared" si="11"/>
        <v>101.40968268789446</v>
      </c>
      <c r="H120" s="2"/>
      <c r="I120">
        <f t="shared" si="15"/>
        <v>-7.8005022073839676</v>
      </c>
      <c r="K120" s="2">
        <f t="shared" si="16"/>
        <v>247625</v>
      </c>
      <c r="L120" s="2">
        <f t="shared" si="13"/>
        <v>0.21790508530283859</v>
      </c>
    </row>
    <row r="121" spans="1:12" x14ac:dyDescent="0.3">
      <c r="B121" s="28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f t="shared" si="11"/>
        <v>102.4099895728427</v>
      </c>
      <c r="H121" s="2"/>
      <c r="I121">
        <f t="shared" si="15"/>
        <v>-7.7931374951122185</v>
      </c>
      <c r="K121" s="2">
        <f t="shared" si="16"/>
        <v>248232.66666666666</v>
      </c>
      <c r="L121" s="2">
        <f t="shared" si="13"/>
        <v>0.24509733809434664</v>
      </c>
    </row>
    <row r="122" spans="1:12" x14ac:dyDescent="0.3">
      <c r="B122" s="28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f t="shared" si="11"/>
        <v>103.57023598086577</v>
      </c>
      <c r="H122" s="2"/>
      <c r="I122">
        <f t="shared" si="15"/>
        <v>-7.7843261238966912</v>
      </c>
      <c r="K122" s="2">
        <f t="shared" si="16"/>
        <v>248842.66666666666</v>
      </c>
      <c r="L122" s="2">
        <f t="shared" si="13"/>
        <v>0.24543575804596429</v>
      </c>
    </row>
    <row r="123" spans="1:12" x14ac:dyDescent="0.3">
      <c r="B123" s="28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f t="shared" si="11"/>
        <v>104.3319583421916</v>
      </c>
      <c r="H123" s="2"/>
      <c r="I123">
        <f t="shared" si="15"/>
        <v>-7.7812410615968783</v>
      </c>
      <c r="K123" s="2">
        <f t="shared" si="16"/>
        <v>249900.66666666666</v>
      </c>
      <c r="L123" s="2">
        <f t="shared" si="13"/>
        <v>0.4242669590990289</v>
      </c>
    </row>
    <row r="124" spans="1:12" x14ac:dyDescent="0.3">
      <c r="B124" s="28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f t="shared" si="11"/>
        <v>104.99478506722843</v>
      </c>
      <c r="H124" s="2"/>
      <c r="I124">
        <f t="shared" si="15"/>
        <v>-7.7771491467441471</v>
      </c>
      <c r="K124" s="2">
        <f t="shared" si="16"/>
        <v>250461.33333333334</v>
      </c>
      <c r="L124" s="2">
        <f t="shared" si="13"/>
        <v>0.22410450886312105</v>
      </c>
    </row>
    <row r="125" spans="1:12" x14ac:dyDescent="0.3">
      <c r="B125" s="28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f t="shared" si="11"/>
        <v>105.73749077732336</v>
      </c>
      <c r="H125" s="2"/>
      <c r="I125">
        <f t="shared" si="15"/>
        <v>-7.7726430422528985</v>
      </c>
      <c r="K125" s="2">
        <f t="shared" si="16"/>
        <v>251099</v>
      </c>
      <c r="L125" s="2">
        <f t="shared" si="13"/>
        <v>0.25427330187692831</v>
      </c>
    </row>
    <row r="126" spans="1:12" x14ac:dyDescent="0.3">
      <c r="B126" s="28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f t="shared" si="11"/>
        <v>106.19219505314258</v>
      </c>
      <c r="H126" s="2"/>
      <c r="I126">
        <f t="shared" si="15"/>
        <v>-7.7709067711025321</v>
      </c>
      <c r="K126" s="2">
        <f t="shared" si="16"/>
        <v>251741.33333333334</v>
      </c>
      <c r="L126" s="2">
        <f t="shared" si="13"/>
        <v>0.25548216407269564</v>
      </c>
    </row>
    <row r="127" spans="1:12" x14ac:dyDescent="0.3">
      <c r="B127" s="28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f t="shared" si="11"/>
        <v>106.94419706279012</v>
      </c>
      <c r="H127" s="2"/>
      <c r="I127">
        <f t="shared" si="15"/>
        <v>-7.7671787729805111</v>
      </c>
      <c r="K127" s="2">
        <f t="shared" si="16"/>
        <v>252580.66666666666</v>
      </c>
      <c r="L127" s="2">
        <f t="shared" si="13"/>
        <v>0.33285643230769324</v>
      </c>
    </row>
    <row r="128" spans="1:12" x14ac:dyDescent="0.3">
      <c r="B128" s="28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f t="shared" si="11"/>
        <v>107.59235063669465</v>
      </c>
      <c r="H128" s="2"/>
      <c r="I128">
        <f t="shared" si="15"/>
        <v>-7.7635064227272403</v>
      </c>
      <c r="K128" s="2">
        <f t="shared" si="16"/>
        <v>253180</v>
      </c>
      <c r="L128" s="2">
        <f t="shared" si="13"/>
        <v>0.23700285663696974</v>
      </c>
    </row>
    <row r="129" spans="2:12" x14ac:dyDescent="0.3">
      <c r="B129" s="28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f t="shared" si="11"/>
        <v>108.01983038015237</v>
      </c>
      <c r="H129" s="2"/>
      <c r="I129">
        <f t="shared" si="15"/>
        <v>-7.7622036919526689</v>
      </c>
      <c r="K129" s="2">
        <f t="shared" si="16"/>
        <v>253855</v>
      </c>
      <c r="L129" s="2">
        <f t="shared" si="13"/>
        <v>0.266253966200658</v>
      </c>
    </row>
    <row r="130" spans="2:12" x14ac:dyDescent="0.3">
      <c r="B130" s="28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f t="shared" si="11"/>
        <v>108.57029824236076</v>
      </c>
      <c r="H130" s="2"/>
      <c r="I130">
        <f t="shared" si="15"/>
        <v>-7.7597931376711697</v>
      </c>
      <c r="K130" s="2">
        <f t="shared" si="16"/>
        <v>254534.33333333334</v>
      </c>
      <c r="L130" s="2">
        <f t="shared" si="13"/>
        <v>0.26724940635887151</v>
      </c>
    </row>
    <row r="131" spans="2:12" x14ac:dyDescent="0.3">
      <c r="B131" s="28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f t="shared" si="11"/>
        <v>109.19081568725656</v>
      </c>
      <c r="H131" s="2"/>
      <c r="I131">
        <f t="shared" ref="I131:I143" si="18">LN(G131/B131)</f>
        <v>-7.7529658711456415</v>
      </c>
      <c r="K131" s="2">
        <f t="shared" ref="K131:K162" si="19">EXP(J131)*B131</f>
        <v>254247.33333333334</v>
      </c>
      <c r="L131" s="2">
        <f t="shared" si="13"/>
        <v>-0.11281854250828616</v>
      </c>
    </row>
    <row r="132" spans="2:12" x14ac:dyDescent="0.3">
      <c r="B132" s="28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f t="shared" ref="G132:G143" si="20">C132/E132+D132/F132</f>
        <v>109.69947517549055</v>
      </c>
      <c r="H132" s="2"/>
      <c r="I132">
        <f t="shared" si="18"/>
        <v>-7.7503744899906479</v>
      </c>
      <c r="K132" s="2">
        <f t="shared" si="19"/>
        <v>254770.66666666666</v>
      </c>
      <c r="L132" s="2">
        <f t="shared" si="13"/>
        <v>0.20562475893903809</v>
      </c>
    </row>
    <row r="133" spans="2:12" x14ac:dyDescent="0.3">
      <c r="B133" s="28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f t="shared" si="20"/>
        <v>110.17661603961172</v>
      </c>
      <c r="H133" s="2"/>
      <c r="I133">
        <f t="shared" si="18"/>
        <v>-7.7483318611370571</v>
      </c>
      <c r="K133" s="2">
        <f t="shared" si="19"/>
        <v>255356.66666666666</v>
      </c>
      <c r="L133" s="2">
        <f t="shared" ref="L133:L143" si="21">(LN(K133)-LN(K132))*100</f>
        <v>0.22974666106616581</v>
      </c>
    </row>
    <row r="134" spans="2:12" x14ac:dyDescent="0.3">
      <c r="B134" s="28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f t="shared" si="20"/>
        <v>111.21257386304478</v>
      </c>
      <c r="H134" s="2"/>
      <c r="I134">
        <f t="shared" si="18"/>
        <v>-7.7412600808003189</v>
      </c>
      <c r="K134" s="2">
        <f t="shared" si="19"/>
        <v>255941.33333333334</v>
      </c>
      <c r="L134" s="2">
        <f t="shared" si="21"/>
        <v>0.22869908409557382</v>
      </c>
    </row>
    <row r="135" spans="2:12" x14ac:dyDescent="0.3">
      <c r="B135" s="28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f t="shared" si="20"/>
        <v>111.65106530338637</v>
      </c>
      <c r="H135" s="2"/>
      <c r="I135">
        <f t="shared" si="18"/>
        <v>-7.741207677944729</v>
      </c>
      <c r="K135" s="2">
        <f t="shared" si="19"/>
        <v>256937</v>
      </c>
      <c r="L135" s="2">
        <f t="shared" si="21"/>
        <v>0.3882667107461657</v>
      </c>
    </row>
    <row r="136" spans="2:12" x14ac:dyDescent="0.3">
      <c r="B136" s="28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f t="shared" si="20"/>
        <v>112.6323621465877</v>
      </c>
      <c r="H136" s="2"/>
      <c r="I136">
        <f t="shared" si="18"/>
        <v>-7.7344750282357229</v>
      </c>
      <c r="K136" s="2">
        <f t="shared" si="19"/>
        <v>257456</v>
      </c>
      <c r="L136" s="2">
        <f t="shared" si="21"/>
        <v>0.20179130591309047</v>
      </c>
    </row>
    <row r="137" spans="2:12" x14ac:dyDescent="0.3">
      <c r="B137" s="28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f t="shared" si="20"/>
        <v>113.59630093792745</v>
      </c>
      <c r="H137" s="2"/>
      <c r="I137">
        <f t="shared" si="18"/>
        <v>-7.7283209932100778</v>
      </c>
      <c r="K137" s="2">
        <f t="shared" si="19"/>
        <v>258066.33333333334</v>
      </c>
      <c r="L137" s="2">
        <f t="shared" si="21"/>
        <v>0.2367826101906445</v>
      </c>
    </row>
    <row r="138" spans="2:12" x14ac:dyDescent="0.3">
      <c r="B138" s="28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f t="shared" si="20"/>
        <v>114.01061782940866</v>
      </c>
      <c r="H138" s="2"/>
      <c r="I138">
        <f t="shared" si="18"/>
        <v>-7.7271456701168146</v>
      </c>
      <c r="K138" s="2">
        <f t="shared" si="19"/>
        <v>258703.33333333334</v>
      </c>
      <c r="L138" s="2">
        <f t="shared" si="21"/>
        <v>0.24653162277807894</v>
      </c>
    </row>
    <row r="139" spans="2:12" x14ac:dyDescent="0.3">
      <c r="B139" s="28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f t="shared" si="20"/>
        <v>114.37238255201136</v>
      </c>
      <c r="H139" s="2"/>
      <c r="I139">
        <f t="shared" si="18"/>
        <v>-7.7227631318261247</v>
      </c>
      <c r="K139" s="2">
        <f t="shared" si="19"/>
        <v>258389.33333333334</v>
      </c>
      <c r="L139" s="2">
        <f t="shared" si="21"/>
        <v>-0.12144826598277092</v>
      </c>
    </row>
    <row r="140" spans="2:12" x14ac:dyDescent="0.3">
      <c r="B140" s="28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f t="shared" si="20"/>
        <v>115.42158992653694</v>
      </c>
      <c r="H140" s="2"/>
      <c r="I140">
        <f t="shared" si="18"/>
        <v>-7.7154653942399589</v>
      </c>
      <c r="K140" s="2">
        <f t="shared" si="19"/>
        <v>258863.66666666666</v>
      </c>
      <c r="L140" s="2">
        <f t="shared" si="21"/>
        <v>0.1834048198055882</v>
      </c>
    </row>
    <row r="141" spans="2:12" x14ac:dyDescent="0.3">
      <c r="B141" s="28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f t="shared" si="20"/>
        <v>116.17364780544926</v>
      </c>
      <c r="H141" s="2"/>
      <c r="I141">
        <f t="shared" si="18"/>
        <v>-7.7111625843877318</v>
      </c>
      <c r="K141" s="2">
        <f t="shared" si="19"/>
        <v>259431.66666666666</v>
      </c>
      <c r="L141" s="2">
        <f t="shared" si="21"/>
        <v>0.21918014338879743</v>
      </c>
    </row>
    <row r="142" spans="2:12" x14ac:dyDescent="0.3">
      <c r="B142" s="28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f t="shared" si="20"/>
        <v>116.64393343991564</v>
      </c>
      <c r="H142" s="2"/>
      <c r="I142">
        <f t="shared" si="18"/>
        <v>-7.7093698920186062</v>
      </c>
      <c r="K142" s="2">
        <f t="shared" si="19"/>
        <v>260015.33333333334</v>
      </c>
      <c r="L142" s="2">
        <f t="shared" si="21"/>
        <v>0.22472626169847132</v>
      </c>
    </row>
    <row r="143" spans="2:12" x14ac:dyDescent="0.3">
      <c r="B143" s="28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f t="shared" si="20"/>
        <v>114.8588182591398</v>
      </c>
      <c r="H143" s="2"/>
      <c r="I143">
        <f t="shared" si="18"/>
        <v>-7.7233065449284011</v>
      </c>
      <c r="K143" s="2">
        <f t="shared" si="19"/>
        <v>259629.33333333334</v>
      </c>
      <c r="L143" s="2">
        <f t="shared" si="21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R143"/>
  <sheetViews>
    <sheetView zoomScale="70" zoomScaleNormal="70" workbookViewId="0">
      <selection activeCell="Q2" sqref="Q2:R2"/>
    </sheetView>
  </sheetViews>
  <sheetFormatPr defaultRowHeight="14.4" x14ac:dyDescent="0.3"/>
  <cols>
    <col min="1" max="1" width="11.77734375" style="3" customWidth="1"/>
    <col min="2" max="2" width="4.44140625" customWidth="1"/>
    <col min="3" max="5" width="11.77734375" style="3" customWidth="1"/>
    <col min="6" max="7" width="11.77734375" customWidth="1"/>
    <col min="8" max="8" width="11.77734375" style="3" customWidth="1"/>
    <col min="9" max="9" width="11.77734375" customWidth="1"/>
    <col min="10" max="12" width="11.77734375" style="3" customWidth="1"/>
    <col min="13" max="15" width="11.77734375" customWidth="1"/>
  </cols>
  <sheetData>
    <row r="1" spans="1:18" ht="28.8" x14ac:dyDescent="0.3">
      <c r="B1" s="27" t="s">
        <v>71</v>
      </c>
      <c r="C1" s="64" t="s">
        <v>90</v>
      </c>
      <c r="D1" s="64"/>
      <c r="E1" s="64"/>
      <c r="F1" s="64"/>
      <c r="G1" s="3" t="s">
        <v>91</v>
      </c>
      <c r="H1" s="14"/>
      <c r="I1" s="3" t="s">
        <v>92</v>
      </c>
      <c r="J1" s="64" t="s">
        <v>89</v>
      </c>
      <c r="K1" s="64"/>
      <c r="L1" s="64"/>
      <c r="M1" s="3" t="s">
        <v>98</v>
      </c>
      <c r="N1" s="3" t="s">
        <v>517</v>
      </c>
      <c r="O1" s="3"/>
    </row>
    <row r="2" spans="1:18" ht="27.6" x14ac:dyDescent="0.3">
      <c r="A2" s="4"/>
      <c r="B2" s="26" t="s">
        <v>47</v>
      </c>
      <c r="C2" s="26" t="s">
        <v>38</v>
      </c>
      <c r="D2" s="26" t="s">
        <v>40</v>
      </c>
      <c r="E2" s="26" t="s">
        <v>39</v>
      </c>
      <c r="F2" s="26" t="s">
        <v>41</v>
      </c>
      <c r="G2" s="26" t="s">
        <v>94</v>
      </c>
      <c r="H2" s="5" t="s">
        <v>137</v>
      </c>
      <c r="I2" s="5" t="s">
        <v>16</v>
      </c>
      <c r="J2" s="5" t="s">
        <v>6</v>
      </c>
      <c r="K2" s="5" t="s">
        <v>140</v>
      </c>
      <c r="L2" s="5" t="s">
        <v>137</v>
      </c>
      <c r="M2" s="5" t="s">
        <v>100</v>
      </c>
      <c r="N2" s="5" t="s">
        <v>141</v>
      </c>
      <c r="O2" s="5" t="s">
        <v>127</v>
      </c>
      <c r="Q2" s="66" t="s">
        <v>530</v>
      </c>
      <c r="R2" s="66"/>
    </row>
    <row r="3" spans="1:18" x14ac:dyDescent="0.3">
      <c r="A3" s="1">
        <v>1985</v>
      </c>
      <c r="B3" s="28">
        <v>177522.33333333334</v>
      </c>
      <c r="C3" s="29">
        <v>368.00700000000001</v>
      </c>
      <c r="D3" s="31">
        <v>809.86500000000001</v>
      </c>
      <c r="E3" s="30">
        <v>121.166</v>
      </c>
      <c r="F3" s="8">
        <v>72.159000000000006</v>
      </c>
      <c r="G3" s="8">
        <f>C3/E3+D3/F3</f>
        <v>14.260553533595461</v>
      </c>
      <c r="H3" s="2"/>
      <c r="I3">
        <f t="shared" ref="I3:I34" si="0">LN(G3/B3)</f>
        <v>-9.4293544701235152</v>
      </c>
      <c r="J3" s="2">
        <v>-6.3197999999999999</v>
      </c>
      <c r="K3" s="2">
        <f t="shared" ref="K3:K34" si="1">EXP(J3)*B3</f>
        <v>319.59408351948423</v>
      </c>
      <c r="L3" s="2"/>
      <c r="M3">
        <v>-6.4948165722611695E-2</v>
      </c>
      <c r="Q3">
        <f t="array" ref="Q3:R7">LINEST(L4:L104,M4:M104,TRUE,TRUE)</f>
        <v>0.85112672381702004</v>
      </c>
      <c r="R3">
        <v>0.52859885705314502</v>
      </c>
    </row>
    <row r="4" spans="1:18" x14ac:dyDescent="0.3">
      <c r="A4" s="1">
        <v>1985.25</v>
      </c>
      <c r="B4" s="28">
        <v>177946.33333333334</v>
      </c>
      <c r="C4" s="29">
        <v>373.25099999999998</v>
      </c>
      <c r="D4" s="31">
        <v>827.04</v>
      </c>
      <c r="E4" s="30">
        <v>121.447</v>
      </c>
      <c r="F4" s="8">
        <v>72.454999999999998</v>
      </c>
      <c r="G4" s="8">
        <f t="shared" ref="G4:G67" si="2">C4/E4+D4/F4</f>
        <v>14.487898494831725</v>
      </c>
      <c r="H4" s="2">
        <f t="shared" ref="H4:H35" si="3">(LN(G4)-LN(G3))*100</f>
        <v>1.5816482946475308</v>
      </c>
      <c r="I4">
        <f t="shared" si="0"/>
        <v>-9.4159235712852443</v>
      </c>
      <c r="J4" s="2">
        <v>-6.3068999999999997</v>
      </c>
      <c r="K4" s="2">
        <f t="shared" si="1"/>
        <v>324.51679316123165</v>
      </c>
      <c r="L4" s="2">
        <f>(LN(K4)-LN(K3))*100</f>
        <v>1.5285584108205796</v>
      </c>
      <c r="M4">
        <v>0.88472903947160797</v>
      </c>
      <c r="N4">
        <f t="shared" ref="N4:N35" si="4">$Q$3*L4+$R$3</f>
        <v>1.8295957694178155</v>
      </c>
      <c r="Q4" s="45">
        <v>5.7554455238491009E-2</v>
      </c>
      <c r="R4">
        <v>0.13051820574605949</v>
      </c>
    </row>
    <row r="5" spans="1:18" x14ac:dyDescent="0.3">
      <c r="A5" s="1">
        <v>1985.5</v>
      </c>
      <c r="B5" s="28">
        <v>178413.33333333334</v>
      </c>
      <c r="C5" s="29">
        <v>396.45100000000002</v>
      </c>
      <c r="D5" s="31">
        <v>822.15700000000004</v>
      </c>
      <c r="E5" s="30">
        <v>121.241</v>
      </c>
      <c r="F5" s="8">
        <v>72.522000000000006</v>
      </c>
      <c r="G5" s="8">
        <f t="shared" si="2"/>
        <v>14.606598149259657</v>
      </c>
      <c r="H5" s="2">
        <f t="shared" si="3"/>
        <v>0.81596402551187275</v>
      </c>
      <c r="I5">
        <f t="shared" si="0"/>
        <v>-9.4103848800937566</v>
      </c>
      <c r="J5" s="2">
        <v>-6.2944000000000004</v>
      </c>
      <c r="K5" s="2">
        <f t="shared" si="1"/>
        <v>329.46108202484453</v>
      </c>
      <c r="L5" s="2">
        <f t="shared" ref="L5:L68" si="5">(LN(K5)-LN(K4))*100</f>
        <v>1.5120949063630817</v>
      </c>
      <c r="M5">
        <v>-0.86698938230520295</v>
      </c>
      <c r="N5">
        <f t="shared" si="4"/>
        <v>1.8155832408063586</v>
      </c>
      <c r="Q5" s="37">
        <v>0.68837626732714463</v>
      </c>
      <c r="R5">
        <v>1.2983426604101955</v>
      </c>
    </row>
    <row r="6" spans="1:18" x14ac:dyDescent="0.3">
      <c r="A6" s="1">
        <v>1985.75</v>
      </c>
      <c r="B6" s="28">
        <v>178940.66666666666</v>
      </c>
      <c r="C6" s="29">
        <v>383.75200000000001</v>
      </c>
      <c r="D6" s="31">
        <v>859.54499999999996</v>
      </c>
      <c r="E6" s="30">
        <v>121.55500000000001</v>
      </c>
      <c r="F6" s="8">
        <v>73.125</v>
      </c>
      <c r="G6" s="8">
        <f t="shared" si="2"/>
        <v>14.911485108039095</v>
      </c>
      <c r="H6" s="2">
        <f t="shared" si="3"/>
        <v>2.0658373990952938</v>
      </c>
      <c r="I6">
        <f t="shared" si="0"/>
        <v>-9.3926778300902409</v>
      </c>
      <c r="J6" s="2">
        <v>-6.2838000000000003</v>
      </c>
      <c r="K6" s="2">
        <f t="shared" si="1"/>
        <v>333.95610384914983</v>
      </c>
      <c r="L6" s="2">
        <f t="shared" si="5"/>
        <v>1.3551323987436525</v>
      </c>
      <c r="M6">
        <v>1.9161514708471501</v>
      </c>
      <c r="N6">
        <f t="shared" si="4"/>
        <v>1.6819882559341297</v>
      </c>
      <c r="Q6">
        <v>218.69082268175916</v>
      </c>
      <c r="R6">
        <v>99</v>
      </c>
    </row>
    <row r="7" spans="1:18" x14ac:dyDescent="0.3">
      <c r="A7" s="1">
        <v>1986</v>
      </c>
      <c r="B7" s="28">
        <v>179825.33333333334</v>
      </c>
      <c r="C7" s="29">
        <v>391.62599999999998</v>
      </c>
      <c r="D7" s="31">
        <v>863.45699999999999</v>
      </c>
      <c r="E7" s="30">
        <v>121.58199999999999</v>
      </c>
      <c r="F7" s="8">
        <v>73.478999999999999</v>
      </c>
      <c r="G7" s="8">
        <f t="shared" si="2"/>
        <v>14.972157092811337</v>
      </c>
      <c r="H7" s="2">
        <f t="shared" si="3"/>
        <v>0.40605537791034152</v>
      </c>
      <c r="I7">
        <f t="shared" si="0"/>
        <v>-9.3935490059607396</v>
      </c>
      <c r="J7" s="2">
        <v>-6.2827000000000002</v>
      </c>
      <c r="K7" s="2">
        <f t="shared" si="1"/>
        <v>335.97652397084556</v>
      </c>
      <c r="L7" s="2">
        <f t="shared" si="5"/>
        <v>0.60317296496030792</v>
      </c>
      <c r="M7">
        <v>9.6046964370237797E-2</v>
      </c>
      <c r="N7">
        <f t="shared" si="4"/>
        <v>1.0419754866148101</v>
      </c>
      <c r="Q7">
        <v>368.64573413482242</v>
      </c>
      <c r="R7">
        <v>166.88367272026142</v>
      </c>
    </row>
    <row r="8" spans="1:18" x14ac:dyDescent="0.3">
      <c r="A8" s="1">
        <v>1986.25</v>
      </c>
      <c r="B8" s="28">
        <v>180320.66666666666</v>
      </c>
      <c r="C8" s="29">
        <v>407.291</v>
      </c>
      <c r="D8" s="31">
        <v>855.23699999999997</v>
      </c>
      <c r="E8" s="30">
        <v>122.142</v>
      </c>
      <c r="F8" s="8">
        <v>74.072999999999993</v>
      </c>
      <c r="G8" s="8">
        <f t="shared" si="2"/>
        <v>14.880436514389094</v>
      </c>
      <c r="H8" s="2">
        <f t="shared" si="3"/>
        <v>-0.61449178080215106</v>
      </c>
      <c r="I8">
        <f t="shared" si="0"/>
        <v>-9.4024446617787021</v>
      </c>
      <c r="J8" s="2">
        <v>-6.2865000000000002</v>
      </c>
      <c r="K8" s="2">
        <f t="shared" si="1"/>
        <v>335.62418145682034</v>
      </c>
      <c r="L8" s="2">
        <f t="shared" si="5"/>
        <v>-0.10492619900599465</v>
      </c>
      <c r="M8">
        <v>1.8426634909071898E-2</v>
      </c>
      <c r="N8">
        <f t="shared" si="4"/>
        <v>0.43929336505060013</v>
      </c>
    </row>
    <row r="9" spans="1:18" x14ac:dyDescent="0.3">
      <c r="A9" s="1">
        <v>1986.5</v>
      </c>
      <c r="B9" s="28">
        <v>180835.66666666666</v>
      </c>
      <c r="C9" s="29">
        <v>445.70699999999999</v>
      </c>
      <c r="D9" s="31">
        <v>835.83199999999999</v>
      </c>
      <c r="E9" s="30">
        <v>123.16200000000001</v>
      </c>
      <c r="F9" s="8">
        <v>74.393000000000001</v>
      </c>
      <c r="G9" s="8">
        <f t="shared" si="2"/>
        <v>14.854225998029497</v>
      </c>
      <c r="H9" s="2">
        <f t="shared" si="3"/>
        <v>-0.17629608634197602</v>
      </c>
      <c r="I9">
        <f t="shared" si="0"/>
        <v>-9.4070595751155288</v>
      </c>
      <c r="J9" s="2">
        <v>-6.2801</v>
      </c>
      <c r="K9" s="2">
        <f t="shared" si="1"/>
        <v>338.74376931923422</v>
      </c>
      <c r="L9" s="2">
        <f t="shared" si="5"/>
        <v>0.92519524734075986</v>
      </c>
      <c r="M9">
        <v>-0.33096121015271901</v>
      </c>
      <c r="N9">
        <f t="shared" si="4"/>
        <v>1.3160572568133635</v>
      </c>
      <c r="Q9" s="65" t="s">
        <v>526</v>
      </c>
      <c r="R9" s="65"/>
    </row>
    <row r="10" spans="1:18" x14ac:dyDescent="0.3">
      <c r="A10" s="1">
        <v>1986.75</v>
      </c>
      <c r="B10" s="28">
        <v>181365.33333333334</v>
      </c>
      <c r="C10" s="29">
        <v>441.13299999999998</v>
      </c>
      <c r="D10" s="31">
        <v>842.06299999999999</v>
      </c>
      <c r="E10" s="30">
        <v>123.86</v>
      </c>
      <c r="F10" s="8">
        <v>74.724000000000004</v>
      </c>
      <c r="G10" s="8">
        <f t="shared" si="2"/>
        <v>14.830521793260178</v>
      </c>
      <c r="H10" s="2">
        <f t="shared" si="3"/>
        <v>-0.15970632443522703</v>
      </c>
      <c r="I10">
        <f t="shared" si="0"/>
        <v>-9.411581351677782</v>
      </c>
      <c r="J10" s="2">
        <v>-6.2866</v>
      </c>
      <c r="K10" s="2">
        <f t="shared" si="1"/>
        <v>337.5348256799835</v>
      </c>
      <c r="L10" s="2">
        <f t="shared" si="5"/>
        <v>-0.35752866820999429</v>
      </c>
      <c r="M10">
        <v>0.62230631917818102</v>
      </c>
      <c r="N10">
        <f t="shared" si="4"/>
        <v>0.22429665300891022</v>
      </c>
      <c r="Q10" s="50">
        <f t="array" ref="Q10:R14">LINEST(M4:M104,H4:H104,TRUE,TRUE)</f>
        <v>0.73678504629747887</v>
      </c>
      <c r="R10" s="50">
        <v>-0.27070930267543364</v>
      </c>
    </row>
    <row r="11" spans="1:18" x14ac:dyDescent="0.3">
      <c r="A11" s="1">
        <v>1987</v>
      </c>
      <c r="B11" s="28">
        <v>182001.33333333334</v>
      </c>
      <c r="C11" s="29">
        <v>418.49700000000001</v>
      </c>
      <c r="D11" s="31">
        <v>871.19600000000003</v>
      </c>
      <c r="E11" s="30">
        <v>124.904</v>
      </c>
      <c r="F11" s="8">
        <v>75.278000000000006</v>
      </c>
      <c r="G11" s="8">
        <f t="shared" si="2"/>
        <v>14.923598452653323</v>
      </c>
      <c r="H11" s="2">
        <f t="shared" si="3"/>
        <v>0.62564083380207691</v>
      </c>
      <c r="I11">
        <f t="shared" si="0"/>
        <v>-9.4088255431900816</v>
      </c>
      <c r="J11" s="2">
        <v>-6.2927</v>
      </c>
      <c r="K11" s="2">
        <f t="shared" si="1"/>
        <v>336.65857695751146</v>
      </c>
      <c r="L11" s="2">
        <f t="shared" si="5"/>
        <v>-0.25994001496787433</v>
      </c>
      <c r="M11">
        <v>-2.46466216421137</v>
      </c>
      <c r="N11">
        <f t="shared" si="4"/>
        <v>0.30735696372459098</v>
      </c>
      <c r="Q11" s="53">
        <v>5.5816484862317953E-2</v>
      </c>
      <c r="R11" s="50">
        <v>0.14304020557344435</v>
      </c>
    </row>
    <row r="12" spans="1:18" x14ac:dyDescent="0.3">
      <c r="A12" s="1">
        <v>1987.25</v>
      </c>
      <c r="B12" s="28">
        <v>182526.66666666666</v>
      </c>
      <c r="C12" s="29">
        <v>439.101</v>
      </c>
      <c r="D12" s="31">
        <v>874.58799999999997</v>
      </c>
      <c r="E12" s="30">
        <v>125.88200000000001</v>
      </c>
      <c r="F12" s="8">
        <v>75.531999999999996</v>
      </c>
      <c r="G12" s="8">
        <f t="shared" si="2"/>
        <v>15.067234641566795</v>
      </c>
      <c r="H12" s="2">
        <f t="shared" si="3"/>
        <v>0.95787460593270701</v>
      </c>
      <c r="I12">
        <f t="shared" si="0"/>
        <v>-9.4021290651431748</v>
      </c>
      <c r="J12" s="2">
        <v>-6.282</v>
      </c>
      <c r="K12" s="2">
        <f t="shared" si="1"/>
        <v>341.26235809861407</v>
      </c>
      <c r="L12" s="2">
        <f t="shared" si="5"/>
        <v>1.3582268012419796</v>
      </c>
      <c r="M12">
        <v>1.33523101863729</v>
      </c>
      <c r="N12">
        <f t="shared" si="4"/>
        <v>1.6846219845947019</v>
      </c>
      <c r="Q12" s="51">
        <v>0.63768582939377561</v>
      </c>
      <c r="R12" s="50">
        <v>1.3646945035921407</v>
      </c>
    </row>
    <row r="13" spans="1:18" x14ac:dyDescent="0.3">
      <c r="A13" s="1">
        <v>1987.5</v>
      </c>
      <c r="B13" s="28">
        <v>183016</v>
      </c>
      <c r="C13" s="29">
        <v>460.541</v>
      </c>
      <c r="D13" s="31">
        <v>876.46600000000001</v>
      </c>
      <c r="E13" s="30">
        <v>126.783</v>
      </c>
      <c r="F13" s="8">
        <v>75.683000000000007</v>
      </c>
      <c r="G13" s="8">
        <f t="shared" si="2"/>
        <v>15.213265114402558</v>
      </c>
      <c r="H13" s="2">
        <f t="shared" si="3"/>
        <v>0.9645257252960171</v>
      </c>
      <c r="I13">
        <f t="shared" si="0"/>
        <v>-9.3951611075339905</v>
      </c>
      <c r="J13" s="2">
        <v>-6.2708000000000004</v>
      </c>
      <c r="K13" s="2">
        <f t="shared" si="1"/>
        <v>346.03117068869057</v>
      </c>
      <c r="L13" s="2">
        <f t="shared" si="5"/>
        <v>1.3877299643775487</v>
      </c>
      <c r="M13">
        <v>1.50544674674982</v>
      </c>
      <c r="N13">
        <f t="shared" si="4"/>
        <v>1.7097329151765179</v>
      </c>
      <c r="Q13" s="50">
        <v>174.24352187040628</v>
      </c>
      <c r="R13" s="50">
        <v>99</v>
      </c>
    </row>
    <row r="14" spans="1:18" x14ac:dyDescent="0.3">
      <c r="A14" s="1">
        <v>1987.75</v>
      </c>
      <c r="B14" s="28">
        <v>183467</v>
      </c>
      <c r="C14" s="29">
        <v>449.94900000000001</v>
      </c>
      <c r="D14" s="31">
        <v>946.45899999999995</v>
      </c>
      <c r="E14" s="30">
        <v>127.29900000000001</v>
      </c>
      <c r="F14" s="8">
        <v>76.513000000000005</v>
      </c>
      <c r="G14" s="8">
        <f t="shared" si="2"/>
        <v>15.90449492783393</v>
      </c>
      <c r="H14" s="2">
        <f t="shared" si="3"/>
        <v>4.4434016976249158</v>
      </c>
      <c r="I14">
        <f t="shared" si="0"/>
        <v>-9.3531883246540986</v>
      </c>
      <c r="J14" s="2">
        <v>-6.2385000000000002</v>
      </c>
      <c r="K14" s="2">
        <f t="shared" si="1"/>
        <v>358.27114707685257</v>
      </c>
      <c r="L14" s="2">
        <f t="shared" si="5"/>
        <v>3.4761234096357008</v>
      </c>
      <c r="M14">
        <v>8.9054537842113202E-2</v>
      </c>
      <c r="N14">
        <f t="shared" si="4"/>
        <v>3.4872203862800282</v>
      </c>
      <c r="Q14" s="50">
        <v>324.50958229663087</v>
      </c>
      <c r="R14" s="50">
        <v>184.37671772532536</v>
      </c>
    </row>
    <row r="15" spans="1:18" x14ac:dyDescent="0.3">
      <c r="A15" s="1">
        <v>1988</v>
      </c>
      <c r="B15" s="28">
        <v>183967.33333333334</v>
      </c>
      <c r="C15" s="29">
        <v>470.43900000000002</v>
      </c>
      <c r="D15" s="31">
        <v>908.56899999999996</v>
      </c>
      <c r="E15" s="30">
        <v>127.077</v>
      </c>
      <c r="F15" s="8">
        <v>77.153999999999996</v>
      </c>
      <c r="G15" s="8">
        <f t="shared" si="2"/>
        <v>15.478044887034244</v>
      </c>
      <c r="H15" s="2">
        <f t="shared" si="3"/>
        <v>-2.7179208239917152</v>
      </c>
      <c r="I15">
        <f t="shared" si="0"/>
        <v>-9.3830909236998554</v>
      </c>
      <c r="J15" s="2">
        <v>-6.2587000000000002</v>
      </c>
      <c r="K15" s="2">
        <f t="shared" si="1"/>
        <v>352.06417861789322</v>
      </c>
      <c r="L15" s="2">
        <f t="shared" si="5"/>
        <v>-1.7476609194159387</v>
      </c>
      <c r="M15">
        <v>-4.1681926115194202E-2</v>
      </c>
      <c r="N15">
        <f t="shared" si="4"/>
        <v>-0.95888205563238404</v>
      </c>
    </row>
    <row r="16" spans="1:18" x14ac:dyDescent="0.3">
      <c r="A16" s="1">
        <v>1988.25</v>
      </c>
      <c r="B16" s="28">
        <v>184389.33333333334</v>
      </c>
      <c r="C16" s="29">
        <v>473.22300000000001</v>
      </c>
      <c r="D16" s="31">
        <v>934.52499999999998</v>
      </c>
      <c r="E16" s="30">
        <v>127.78100000000001</v>
      </c>
      <c r="F16" s="8">
        <v>77.510999999999996</v>
      </c>
      <c r="G16" s="8">
        <f t="shared" si="2"/>
        <v>15.760066784624009</v>
      </c>
      <c r="H16" s="2">
        <f t="shared" si="3"/>
        <v>1.805676112583976</v>
      </c>
      <c r="I16">
        <f t="shared" si="0"/>
        <v>-9.3673254211438088</v>
      </c>
      <c r="J16" s="2">
        <v>-6.2453000000000003</v>
      </c>
      <c r="K16" s="2">
        <f t="shared" si="1"/>
        <v>357.63207811156599</v>
      </c>
      <c r="L16" s="2">
        <f t="shared" si="5"/>
        <v>1.5691258569792588</v>
      </c>
      <c r="M16">
        <v>1.58306565887425</v>
      </c>
      <c r="N16">
        <f t="shared" si="4"/>
        <v>1.8641238069604755</v>
      </c>
      <c r="Q16" s="52" t="s">
        <v>518</v>
      </c>
      <c r="R16" s="50"/>
    </row>
    <row r="17" spans="1:18" x14ac:dyDescent="0.3">
      <c r="A17" s="1">
        <v>1988.5</v>
      </c>
      <c r="B17" s="28">
        <v>184840.33333333334</v>
      </c>
      <c r="C17" s="29">
        <v>470.38900000000001</v>
      </c>
      <c r="D17" s="31">
        <v>942.00900000000001</v>
      </c>
      <c r="E17" s="30">
        <v>128.691</v>
      </c>
      <c r="F17" s="8">
        <v>77.7</v>
      </c>
      <c r="G17" s="8">
        <f t="shared" si="2"/>
        <v>15.778849745712463</v>
      </c>
      <c r="H17" s="2">
        <f t="shared" si="3"/>
        <v>0.11910975629758624</v>
      </c>
      <c r="I17">
        <f t="shared" si="0"/>
        <v>-9.3685772487572656</v>
      </c>
      <c r="J17" s="2">
        <v>-6.2484000000000002</v>
      </c>
      <c r="K17" s="2">
        <f t="shared" si="1"/>
        <v>357.39716426337856</v>
      </c>
      <c r="L17" s="2">
        <f t="shared" si="5"/>
        <v>-6.5707482356636149E-2</v>
      </c>
      <c r="M17">
        <v>-0.33321839182537599</v>
      </c>
      <c r="N17">
        <f t="shared" si="4"/>
        <v>0.47267346286467665</v>
      </c>
      <c r="Q17" s="50">
        <f t="array" ref="Q17:R21">LINEST(I3:I116,J3:J116, TRUE, TRUE)</f>
        <v>1.0074399719086451</v>
      </c>
      <c r="R17" s="50">
        <v>-3.0732039336303645</v>
      </c>
    </row>
    <row r="18" spans="1:18" x14ac:dyDescent="0.3">
      <c r="A18" s="1">
        <v>1988.75</v>
      </c>
      <c r="B18" s="28">
        <v>185253.33333333334</v>
      </c>
      <c r="C18" s="29">
        <v>486.16199999999998</v>
      </c>
      <c r="D18" s="31">
        <v>962.74800000000005</v>
      </c>
      <c r="E18" s="30">
        <v>129.64699999999999</v>
      </c>
      <c r="F18" s="8">
        <v>78.216999999999999</v>
      </c>
      <c r="G18" s="8">
        <f t="shared" si="2"/>
        <v>16.058569784943735</v>
      </c>
      <c r="H18" s="2">
        <f t="shared" si="3"/>
        <v>1.7572230479561579</v>
      </c>
      <c r="I18">
        <f t="shared" si="0"/>
        <v>-9.353236886632315</v>
      </c>
      <c r="J18" s="2">
        <v>-6.2320000000000002</v>
      </c>
      <c r="K18" s="2">
        <f t="shared" si="1"/>
        <v>364.11856284361312</v>
      </c>
      <c r="L18" s="2">
        <f t="shared" si="5"/>
        <v>1.8631868354609615</v>
      </c>
      <c r="M18">
        <v>1.1582626186628699</v>
      </c>
      <c r="N18">
        <f t="shared" si="4"/>
        <v>2.1144069641780341</v>
      </c>
      <c r="Q18" s="50">
        <v>3.8345681128417689E-3</v>
      </c>
      <c r="R18" s="50">
        <v>2.278788154650243E-2</v>
      </c>
    </row>
    <row r="19" spans="1:18" x14ac:dyDescent="0.3">
      <c r="A19" s="1">
        <v>1989</v>
      </c>
      <c r="B19" s="28">
        <v>185772.66666666666</v>
      </c>
      <c r="C19" s="29">
        <v>486.45100000000002</v>
      </c>
      <c r="D19" s="31">
        <v>1005.487</v>
      </c>
      <c r="E19" s="30">
        <v>130.304</v>
      </c>
      <c r="F19" s="8">
        <v>79.007999999999996</v>
      </c>
      <c r="G19" s="8">
        <f t="shared" si="2"/>
        <v>16.459595618155305</v>
      </c>
      <c r="H19" s="2">
        <f t="shared" si="3"/>
        <v>2.4665977332518185</v>
      </c>
      <c r="I19">
        <f t="shared" si="0"/>
        <v>-9.3313703555515257</v>
      </c>
      <c r="J19" s="2">
        <v>-6.2140000000000004</v>
      </c>
      <c r="K19" s="2">
        <f t="shared" si="1"/>
        <v>371.77133817393496</v>
      </c>
      <c r="L19" s="2">
        <f t="shared" si="5"/>
        <v>2.0799446251728249</v>
      </c>
      <c r="M19">
        <v>0.455109601137279</v>
      </c>
      <c r="N19">
        <f t="shared" si="4"/>
        <v>2.2988953115973114</v>
      </c>
      <c r="Q19" s="51">
        <v>0.99838002444120921</v>
      </c>
      <c r="R19" s="50">
        <v>1.0597730378854787E-2</v>
      </c>
    </row>
    <row r="20" spans="1:18" x14ac:dyDescent="0.3">
      <c r="A20" s="1">
        <v>1989.25</v>
      </c>
      <c r="B20" s="28">
        <v>186178</v>
      </c>
      <c r="C20" s="29">
        <v>493.34399999999999</v>
      </c>
      <c r="D20" s="31">
        <v>1001.047</v>
      </c>
      <c r="E20" s="30">
        <v>130.41</v>
      </c>
      <c r="F20" s="8">
        <v>79.427000000000007</v>
      </c>
      <c r="G20" s="8">
        <f t="shared" si="2"/>
        <v>16.386381833589084</v>
      </c>
      <c r="H20" s="2">
        <f t="shared" si="3"/>
        <v>-0.44580135224938644</v>
      </c>
      <c r="I20">
        <f t="shared" si="0"/>
        <v>-9.3380078704440148</v>
      </c>
      <c r="J20" s="2">
        <v>-6.2183999999999999</v>
      </c>
      <c r="K20" s="2">
        <f t="shared" si="1"/>
        <v>370.94673627934975</v>
      </c>
      <c r="L20" s="2">
        <f t="shared" si="5"/>
        <v>-0.2220498630003398</v>
      </c>
      <c r="M20">
        <v>-0.25227666768991203</v>
      </c>
      <c r="N20">
        <f t="shared" si="4"/>
        <v>0.33960628463364767</v>
      </c>
      <c r="Q20" s="50">
        <v>69024.845548212412</v>
      </c>
      <c r="R20" s="50">
        <v>112</v>
      </c>
    </row>
    <row r="21" spans="1:18" x14ac:dyDescent="0.3">
      <c r="A21" s="1">
        <v>1989.5</v>
      </c>
      <c r="B21" s="28">
        <v>186602.33333333334</v>
      </c>
      <c r="C21" s="29">
        <v>505.63799999999998</v>
      </c>
      <c r="D21" s="31">
        <v>996.46</v>
      </c>
      <c r="E21" s="30">
        <v>130.703</v>
      </c>
      <c r="F21" s="8">
        <v>79.78</v>
      </c>
      <c r="G21" s="8">
        <f t="shared" si="2"/>
        <v>16.358700631843803</v>
      </c>
      <c r="H21" s="2">
        <f t="shared" si="3"/>
        <v>-0.16907093374030069</v>
      </c>
      <c r="I21">
        <f t="shared" si="0"/>
        <v>-9.3419751672441222</v>
      </c>
      <c r="J21" s="2">
        <v>-6.2191000000000001</v>
      </c>
      <c r="K21" s="2">
        <f t="shared" si="1"/>
        <v>371.53202751327478</v>
      </c>
      <c r="L21" s="2">
        <f t="shared" si="5"/>
        <v>0.15765874627033938</v>
      </c>
      <c r="M21">
        <v>1.47438821513114</v>
      </c>
      <c r="N21">
        <f t="shared" si="4"/>
        <v>0.66278642924731779</v>
      </c>
      <c r="Q21" s="50">
        <v>7.7523108040777329</v>
      </c>
      <c r="R21" s="50">
        <v>1.2578931588484983E-2</v>
      </c>
    </row>
    <row r="22" spans="1:18" x14ac:dyDescent="0.3">
      <c r="A22" s="1">
        <v>1989.75</v>
      </c>
      <c r="B22" s="28">
        <v>187017.66666666666</v>
      </c>
      <c r="C22" s="29">
        <v>491.88499999999999</v>
      </c>
      <c r="D22" s="31">
        <v>995.80899999999997</v>
      </c>
      <c r="E22" s="30">
        <v>131.13200000000001</v>
      </c>
      <c r="F22" s="8">
        <v>80.323999999999998</v>
      </c>
      <c r="G22" s="8">
        <f t="shared" si="2"/>
        <v>16.148470644291741</v>
      </c>
      <c r="H22" s="2">
        <f t="shared" si="3"/>
        <v>-1.2934556302212741</v>
      </c>
      <c r="I22">
        <f t="shared" si="0"/>
        <v>-9.357133017290872</v>
      </c>
      <c r="J22" s="2">
        <v>-6.2365000000000004</v>
      </c>
      <c r="K22" s="2">
        <f t="shared" si="1"/>
        <v>365.93596736019936</v>
      </c>
      <c r="L22" s="2">
        <f t="shared" si="5"/>
        <v>-1.5176706255461525</v>
      </c>
      <c r="M22">
        <v>-1.77379185323931</v>
      </c>
      <c r="N22">
        <f t="shared" si="4"/>
        <v>-0.76313117030127908</v>
      </c>
    </row>
    <row r="23" spans="1:18" x14ac:dyDescent="0.3">
      <c r="A23" s="1">
        <v>1990</v>
      </c>
      <c r="B23" s="28">
        <v>188519.66666666666</v>
      </c>
      <c r="C23" s="29">
        <v>515.39400000000001</v>
      </c>
      <c r="D23" s="31">
        <v>1010.838</v>
      </c>
      <c r="E23" s="30">
        <v>131.82900000000001</v>
      </c>
      <c r="F23" s="8">
        <v>80.733999999999995</v>
      </c>
      <c r="G23" s="8">
        <f t="shared" si="2"/>
        <v>16.430163171996675</v>
      </c>
      <c r="H23" s="2">
        <f t="shared" si="3"/>
        <v>1.7293515108012691</v>
      </c>
      <c r="I23">
        <f t="shared" si="0"/>
        <v>-9.3478387495323521</v>
      </c>
      <c r="J23" s="2">
        <v>-6.2241999999999997</v>
      </c>
      <c r="K23" s="2">
        <f t="shared" si="1"/>
        <v>373.44009850561298</v>
      </c>
      <c r="L23" s="2">
        <f t="shared" si="5"/>
        <v>2.0299247349492511</v>
      </c>
      <c r="M23">
        <v>0.59901952600119801</v>
      </c>
      <c r="N23">
        <f t="shared" si="4"/>
        <v>2.2563220463056339</v>
      </c>
      <c r="Q23" t="s">
        <v>115</v>
      </c>
    </row>
    <row r="24" spans="1:18" x14ac:dyDescent="0.3">
      <c r="A24" s="1">
        <v>1990.25</v>
      </c>
      <c r="B24" s="28">
        <v>188916.33333333334</v>
      </c>
      <c r="C24" s="29">
        <v>498.40699999999998</v>
      </c>
      <c r="D24" s="31">
        <v>1014.72</v>
      </c>
      <c r="E24" s="30">
        <v>131.84200000000001</v>
      </c>
      <c r="F24" s="8">
        <v>81.019000000000005</v>
      </c>
      <c r="G24" s="8">
        <f t="shared" si="2"/>
        <v>16.304805122028679</v>
      </c>
      <c r="H24" s="2">
        <f t="shared" si="3"/>
        <v>-0.76590062123957914</v>
      </c>
      <c r="I24">
        <f t="shared" si="0"/>
        <v>-9.357599658121341</v>
      </c>
      <c r="J24" s="2">
        <v>-6.2371999999999996</v>
      </c>
      <c r="K24" s="2">
        <f t="shared" si="1"/>
        <v>369.39240798029374</v>
      </c>
      <c r="L24" s="2">
        <f t="shared" si="5"/>
        <v>-1.089809762340721</v>
      </c>
      <c r="M24">
        <v>-3.17397117915815</v>
      </c>
      <c r="N24">
        <f t="shared" si="4"/>
        <v>-0.39896735555171803</v>
      </c>
      <c r="Q24" t="s">
        <v>116</v>
      </c>
    </row>
    <row r="25" spans="1:18" x14ac:dyDescent="0.3">
      <c r="A25" s="1">
        <v>1990.5</v>
      </c>
      <c r="B25" s="28">
        <v>189352.66666666666</v>
      </c>
      <c r="C25" s="29">
        <v>493.57</v>
      </c>
      <c r="D25" s="31">
        <v>1000.785</v>
      </c>
      <c r="E25" s="30">
        <v>131.9</v>
      </c>
      <c r="F25" s="8">
        <v>81.486000000000004</v>
      </c>
      <c r="G25" s="8">
        <f t="shared" si="2"/>
        <v>16.023681804938764</v>
      </c>
      <c r="H25" s="2">
        <f t="shared" si="3"/>
        <v>-1.7392116371226507</v>
      </c>
      <c r="I25">
        <f t="shared" si="0"/>
        <v>-9.3772987757369535</v>
      </c>
      <c r="J25" s="2">
        <v>-6.2561</v>
      </c>
      <c r="K25" s="2">
        <f t="shared" si="1"/>
        <v>363.31365207903275</v>
      </c>
      <c r="L25" s="2">
        <f t="shared" si="5"/>
        <v>-1.6592998755613486</v>
      </c>
      <c r="M25">
        <v>-1.38484920415341</v>
      </c>
      <c r="N25">
        <f t="shared" si="4"/>
        <v>-0.88367560986337468</v>
      </c>
      <c r="Q25" t="s">
        <v>117</v>
      </c>
    </row>
    <row r="26" spans="1:18" x14ac:dyDescent="0.3">
      <c r="A26" s="1">
        <v>1990.75</v>
      </c>
      <c r="B26" s="28">
        <v>189866.33333333334</v>
      </c>
      <c r="C26" s="29">
        <v>480.947</v>
      </c>
      <c r="D26" s="31">
        <v>947.45299999999997</v>
      </c>
      <c r="E26" s="30">
        <v>132.167</v>
      </c>
      <c r="F26" s="8">
        <v>81.715000000000003</v>
      </c>
      <c r="G26" s="8">
        <f t="shared" si="2"/>
        <v>15.233537269856331</v>
      </c>
      <c r="H26" s="2">
        <f t="shared" si="3"/>
        <v>-5.0568344100778706</v>
      </c>
      <c r="I26">
        <f t="shared" si="0"/>
        <v>-9.4305761981319165</v>
      </c>
      <c r="J26" s="2">
        <v>-6.3064</v>
      </c>
      <c r="K26" s="2">
        <f t="shared" si="1"/>
        <v>346.42820437938173</v>
      </c>
      <c r="L26" s="2">
        <f t="shared" si="5"/>
        <v>-4.7590921705816136</v>
      </c>
      <c r="M26">
        <v>-3.09473026087838</v>
      </c>
      <c r="N26">
        <f t="shared" si="4"/>
        <v>-3.5219916704372145</v>
      </c>
      <c r="Q26" t="s">
        <v>118</v>
      </c>
    </row>
    <row r="27" spans="1:18" x14ac:dyDescent="0.3">
      <c r="A27" s="1">
        <v>1991</v>
      </c>
      <c r="B27" s="28">
        <v>190271.66666666666</v>
      </c>
      <c r="C27" s="29">
        <v>471.69099999999997</v>
      </c>
      <c r="D27" s="31">
        <v>924.56899999999996</v>
      </c>
      <c r="E27" s="30">
        <v>133.298</v>
      </c>
      <c r="F27" s="8">
        <v>82.486000000000004</v>
      </c>
      <c r="G27" s="8">
        <f t="shared" si="2"/>
        <v>14.747419303295015</v>
      </c>
      <c r="H27" s="2">
        <f t="shared" si="3"/>
        <v>-3.2431291670724782</v>
      </c>
      <c r="I27">
        <f t="shared" si="0"/>
        <v>-9.4651400494885873</v>
      </c>
      <c r="J27" s="2">
        <v>-6.3403999999999998</v>
      </c>
      <c r="K27" s="2">
        <f t="shared" si="1"/>
        <v>335.56247526751235</v>
      </c>
      <c r="L27" s="2">
        <f t="shared" si="5"/>
        <v>-3.1867440314052864</v>
      </c>
      <c r="M27">
        <v>-3.8260605847599698</v>
      </c>
      <c r="N27">
        <f t="shared" si="4"/>
        <v>-2.1837241500402791</v>
      </c>
    </row>
    <row r="28" spans="1:18" x14ac:dyDescent="0.3">
      <c r="A28" s="1">
        <v>1991.25</v>
      </c>
      <c r="B28" s="28">
        <v>190655.66666666666</v>
      </c>
      <c r="C28" s="29">
        <v>475.24799999999999</v>
      </c>
      <c r="D28" s="31">
        <v>926.54100000000005</v>
      </c>
      <c r="E28" s="30">
        <v>133.63300000000001</v>
      </c>
      <c r="F28" s="8">
        <v>82.662000000000006</v>
      </c>
      <c r="G28" s="8">
        <f t="shared" si="2"/>
        <v>14.765157077360771</v>
      </c>
      <c r="H28" s="2">
        <f t="shared" si="3"/>
        <v>0.12020486434516364</v>
      </c>
      <c r="I28">
        <f t="shared" si="0"/>
        <v>-9.4659541340887827</v>
      </c>
      <c r="J28" s="2">
        <v>-6.3406000000000002</v>
      </c>
      <c r="K28" s="2">
        <f t="shared" si="1"/>
        <v>336.17245516889403</v>
      </c>
      <c r="L28" s="2">
        <f t="shared" si="5"/>
        <v>0.18161332436452682</v>
      </c>
      <c r="M28">
        <v>-0.85964566289424404</v>
      </c>
      <c r="N28">
        <f t="shared" si="4"/>
        <v>0.68317481082104248</v>
      </c>
      <c r="Q28" t="s">
        <v>127</v>
      </c>
    </row>
    <row r="29" spans="1:18" x14ac:dyDescent="0.3">
      <c r="A29" s="1">
        <v>1991.5</v>
      </c>
      <c r="B29" s="28">
        <v>191121.33333333334</v>
      </c>
      <c r="C29" s="29">
        <v>484.33600000000001</v>
      </c>
      <c r="D29" s="31">
        <v>947.476</v>
      </c>
      <c r="E29" s="30">
        <v>134.12799999999999</v>
      </c>
      <c r="F29" s="8">
        <v>82.888999999999996</v>
      </c>
      <c r="G29" s="8">
        <f t="shared" si="2"/>
        <v>15.041658729858762</v>
      </c>
      <c r="H29" s="2">
        <f t="shared" si="3"/>
        <v>1.855344669689174</v>
      </c>
      <c r="I29">
        <f t="shared" si="0"/>
        <v>-9.449840158065081</v>
      </c>
      <c r="J29" s="2">
        <v>-6.3249000000000004</v>
      </c>
      <c r="K29" s="2">
        <f t="shared" si="1"/>
        <v>342.32608865574036</v>
      </c>
      <c r="L29" s="2">
        <f t="shared" si="5"/>
        <v>1.8139470673189884</v>
      </c>
      <c r="M29">
        <v>-0.46782855281471097</v>
      </c>
      <c r="N29">
        <f t="shared" si="4"/>
        <v>2.0724976816378469</v>
      </c>
      <c r="Q29" t="s">
        <v>128</v>
      </c>
    </row>
    <row r="30" spans="1:18" x14ac:dyDescent="0.3">
      <c r="A30" s="1">
        <v>1991.75</v>
      </c>
      <c r="B30" s="28">
        <v>191650.66666666666</v>
      </c>
      <c r="C30" s="29">
        <v>477.45600000000002</v>
      </c>
      <c r="D30" s="31">
        <v>978.78800000000001</v>
      </c>
      <c r="E30" s="30">
        <v>134.416</v>
      </c>
      <c r="F30" s="8">
        <v>82.694999999999993</v>
      </c>
      <c r="G30" s="8">
        <f t="shared" si="2"/>
        <v>15.388197818117394</v>
      </c>
      <c r="H30" s="2">
        <f t="shared" si="3"/>
        <v>2.2777239826896167</v>
      </c>
      <c r="I30">
        <f t="shared" si="0"/>
        <v>-9.4298287092091311</v>
      </c>
      <c r="J30" s="2">
        <v>-6.3098000000000001</v>
      </c>
      <c r="K30" s="2">
        <f t="shared" si="1"/>
        <v>348.49697474228168</v>
      </c>
      <c r="L30" s="2">
        <f t="shared" si="5"/>
        <v>1.7865790970946982</v>
      </c>
      <c r="M30">
        <v>-0.713855125202286</v>
      </c>
      <c r="N30">
        <f t="shared" si="4"/>
        <v>2.0492040708033255</v>
      </c>
      <c r="Q30" t="s">
        <v>129</v>
      </c>
    </row>
    <row r="31" spans="1:18" x14ac:dyDescent="0.3">
      <c r="A31" s="1">
        <v>1992</v>
      </c>
      <c r="B31" s="28">
        <v>192074.66666666666</v>
      </c>
      <c r="C31" s="29">
        <v>496.18</v>
      </c>
      <c r="D31" s="31">
        <v>956.81700000000001</v>
      </c>
      <c r="E31" s="30">
        <v>134.41</v>
      </c>
      <c r="F31" s="8">
        <v>82.361000000000004</v>
      </c>
      <c r="G31" s="8">
        <f t="shared" si="2"/>
        <v>15.308896109635363</v>
      </c>
      <c r="H31" s="2">
        <f t="shared" si="3"/>
        <v>-0.51667356579674362</v>
      </c>
      <c r="I31">
        <f t="shared" si="0"/>
        <v>-9.437205359802217</v>
      </c>
      <c r="J31" s="2">
        <v>-6.3114999999999997</v>
      </c>
      <c r="K31" s="2">
        <f t="shared" si="1"/>
        <v>348.67472386916222</v>
      </c>
      <c r="L31" s="2">
        <f t="shared" si="5"/>
        <v>5.0991493511887143E-2</v>
      </c>
      <c r="M31">
        <v>0.27902066497357297</v>
      </c>
      <c r="N31">
        <f t="shared" si="4"/>
        <v>0.57199907986845433</v>
      </c>
      <c r="Q31" t="s">
        <v>130</v>
      </c>
    </row>
    <row r="32" spans="1:18" x14ac:dyDescent="0.3">
      <c r="A32" s="1">
        <v>1992.25</v>
      </c>
      <c r="B32" s="28">
        <v>192506.66666666666</v>
      </c>
      <c r="C32" s="29">
        <v>500.98899999999998</v>
      </c>
      <c r="D32" s="31">
        <v>1013.0839999999999</v>
      </c>
      <c r="E32" s="30">
        <v>134.77699999999999</v>
      </c>
      <c r="F32" s="8">
        <v>82.536000000000001</v>
      </c>
      <c r="G32" s="8">
        <f t="shared" si="2"/>
        <v>15.991619780516483</v>
      </c>
      <c r="H32" s="2">
        <f t="shared" si="3"/>
        <v>4.3630716811026815</v>
      </c>
      <c r="I32">
        <f t="shared" si="0"/>
        <v>-9.3958212428349999</v>
      </c>
      <c r="J32" s="2">
        <v>-6.2747999999999999</v>
      </c>
      <c r="K32" s="2">
        <f t="shared" si="1"/>
        <v>362.52232700825027</v>
      </c>
      <c r="L32" s="2">
        <f t="shared" si="5"/>
        <v>3.8946599843810326</v>
      </c>
      <c r="M32">
        <v>3.3047207555038098</v>
      </c>
      <c r="N32">
        <f t="shared" si="4"/>
        <v>3.8434480499406196</v>
      </c>
    </row>
    <row r="33" spans="1:14" x14ac:dyDescent="0.3">
      <c r="A33" s="1">
        <v>1992.5</v>
      </c>
      <c r="B33" s="28">
        <v>193024.33333333334</v>
      </c>
      <c r="C33" s="29">
        <v>512.09199999999998</v>
      </c>
      <c r="D33" s="31">
        <v>1024.162</v>
      </c>
      <c r="E33" s="30">
        <v>134.88800000000001</v>
      </c>
      <c r="F33" s="8">
        <v>82.781000000000006</v>
      </c>
      <c r="G33" s="8">
        <f t="shared" si="2"/>
        <v>16.168368952799739</v>
      </c>
      <c r="H33" s="2">
        <f t="shared" si="3"/>
        <v>1.099197847162392</v>
      </c>
      <c r="I33">
        <f t="shared" si="0"/>
        <v>-9.387514739605443</v>
      </c>
      <c r="J33" s="2">
        <v>-6.2652000000000001</v>
      </c>
      <c r="K33" s="2">
        <f t="shared" si="1"/>
        <v>367.00355673623642</v>
      </c>
      <c r="L33" s="2">
        <f t="shared" si="5"/>
        <v>1.2285475242066468</v>
      </c>
      <c r="M33">
        <v>1.2174231294595499</v>
      </c>
      <c r="N33">
        <f t="shared" si="4"/>
        <v>1.5742484863846595</v>
      </c>
    </row>
    <row r="34" spans="1:14" x14ac:dyDescent="0.3">
      <c r="A34" s="1">
        <v>1992.75</v>
      </c>
      <c r="B34" s="28">
        <v>193615.66666666666</v>
      </c>
      <c r="C34" s="29">
        <v>523.06399999999996</v>
      </c>
      <c r="D34" s="31">
        <v>1057.962</v>
      </c>
      <c r="E34" s="30">
        <v>135.09899999999999</v>
      </c>
      <c r="F34" s="8">
        <v>82.980999999999995</v>
      </c>
      <c r="G34" s="8">
        <f t="shared" si="2"/>
        <v>16.621157563930929</v>
      </c>
      <c r="H34" s="2">
        <f t="shared" si="3"/>
        <v>2.7619636073020093</v>
      </c>
      <c r="I34">
        <f t="shared" si="0"/>
        <v>-9.3629539375609721</v>
      </c>
      <c r="J34" s="2">
        <v>-6.2416</v>
      </c>
      <c r="K34" s="2">
        <f t="shared" si="1"/>
        <v>376.91902380748451</v>
      </c>
      <c r="L34" s="2">
        <f t="shared" si="5"/>
        <v>2.6658834028549627</v>
      </c>
      <c r="M34">
        <v>2.7638136142195799</v>
      </c>
      <c r="N34">
        <f t="shared" si="4"/>
        <v>2.7976034638032585</v>
      </c>
    </row>
    <row r="35" spans="1:14" x14ac:dyDescent="0.3">
      <c r="A35" s="1">
        <v>1993</v>
      </c>
      <c r="B35" s="28">
        <v>194106</v>
      </c>
      <c r="C35" s="29">
        <v>527.85199999999998</v>
      </c>
      <c r="D35" s="31">
        <v>1083.829</v>
      </c>
      <c r="E35" s="30">
        <v>135.03</v>
      </c>
      <c r="F35" s="8">
        <v>83.052000000000007</v>
      </c>
      <c r="G35" s="8">
        <f t="shared" si="2"/>
        <v>16.959150931937689</v>
      </c>
      <c r="H35" s="2">
        <f t="shared" si="3"/>
        <v>2.013113028061575</v>
      </c>
      <c r="I35">
        <f t="shared" ref="I35:I66" si="6">LN(G35/B35)</f>
        <v>-9.3453521144452285</v>
      </c>
      <c r="J35" s="2">
        <v>-6.2252999999999998</v>
      </c>
      <c r="K35" s="2">
        <f t="shared" ref="K35:K66" si="7">EXP(J35)*B35</f>
        <v>384.08338620160617</v>
      </c>
      <c r="L35" s="2">
        <f t="shared" si="5"/>
        <v>1.8829307164871523</v>
      </c>
      <c r="M35">
        <v>0.52185796629675696</v>
      </c>
      <c r="N35">
        <f t="shared" si="4"/>
        <v>2.1312115089512891</v>
      </c>
    </row>
    <row r="36" spans="1:14" x14ac:dyDescent="0.3">
      <c r="A36" s="1">
        <v>1993.25</v>
      </c>
      <c r="B36" s="28">
        <v>194555.33333333334</v>
      </c>
      <c r="C36" s="29">
        <v>547.84199999999998</v>
      </c>
      <c r="D36" s="31">
        <v>1094.479</v>
      </c>
      <c r="E36" s="30">
        <v>135.74199999999999</v>
      </c>
      <c r="F36" s="8">
        <v>83.388000000000005</v>
      </c>
      <c r="G36" s="8">
        <f t="shared" si="2"/>
        <v>17.161044261286882</v>
      </c>
      <c r="H36" s="2">
        <f t="shared" ref="H36:H67" si="8">(LN(G36)-LN(G35))*100</f>
        <v>1.1834380460418625</v>
      </c>
      <c r="I36">
        <f t="shared" si="6"/>
        <v>-9.3358299451310529</v>
      </c>
      <c r="J36" s="2">
        <v>-6.2134</v>
      </c>
      <c r="K36" s="2">
        <f t="shared" si="7"/>
        <v>389.58103471736604</v>
      </c>
      <c r="L36" s="2">
        <f t="shared" si="5"/>
        <v>1.4212211146241494</v>
      </c>
      <c r="M36">
        <v>1.9722668639358201</v>
      </c>
      <c r="N36">
        <f t="shared" ref="N36:N67" si="9">$Q$3*L36+$R$3</f>
        <v>1.7382381281627708</v>
      </c>
    </row>
    <row r="37" spans="1:14" x14ac:dyDescent="0.3">
      <c r="A37" s="1">
        <v>1993.5</v>
      </c>
      <c r="B37" s="28">
        <v>195068</v>
      </c>
      <c r="C37" s="29">
        <v>556.63800000000003</v>
      </c>
      <c r="D37" s="31">
        <v>1095.8520000000001</v>
      </c>
      <c r="E37" s="30">
        <v>136.40299999999999</v>
      </c>
      <c r="F37" s="8">
        <v>84.063999999999993</v>
      </c>
      <c r="G37" s="8">
        <f t="shared" si="2"/>
        <v>17.116759008768778</v>
      </c>
      <c r="H37" s="2">
        <f t="shared" si="8"/>
        <v>-0.25839040389277201</v>
      </c>
      <c r="I37">
        <f t="shared" si="6"/>
        <v>-9.3410454521499471</v>
      </c>
      <c r="J37" s="2">
        <v>-6.2168000000000001</v>
      </c>
      <c r="K37" s="2">
        <f t="shared" si="7"/>
        <v>389.28179679271585</v>
      </c>
      <c r="L37" s="2">
        <f t="shared" si="5"/>
        <v>-7.6839702003272947E-2</v>
      </c>
      <c r="M37">
        <v>1.53630070918624</v>
      </c>
      <c r="N37">
        <f t="shared" si="9"/>
        <v>0.46319853322802318</v>
      </c>
    </row>
    <row r="38" spans="1:14" x14ac:dyDescent="0.3">
      <c r="A38" s="1">
        <v>1993.75</v>
      </c>
      <c r="B38" s="28">
        <v>195621</v>
      </c>
      <c r="C38" s="29">
        <v>573.79600000000005</v>
      </c>
      <c r="D38" s="31">
        <v>1153.1420000000001</v>
      </c>
      <c r="E38" s="30">
        <v>137.304</v>
      </c>
      <c r="F38" s="8">
        <v>84.042000000000002</v>
      </c>
      <c r="G38" s="8">
        <f t="shared" si="2"/>
        <v>17.900039261713566</v>
      </c>
      <c r="H38" s="2">
        <f t="shared" si="8"/>
        <v>4.4744863679440083</v>
      </c>
      <c r="I38">
        <f t="shared" si="6"/>
        <v>-9.2991314865470383</v>
      </c>
      <c r="J38" s="2">
        <v>-6.1776</v>
      </c>
      <c r="K38" s="2">
        <f t="shared" si="7"/>
        <v>405.9923807431548</v>
      </c>
      <c r="L38" s="2">
        <f t="shared" si="5"/>
        <v>4.203089807653182</v>
      </c>
      <c r="M38">
        <v>3.9701351669021698</v>
      </c>
      <c r="N38">
        <f t="shared" si="9"/>
        <v>4.1059609149497067</v>
      </c>
    </row>
    <row r="39" spans="1:14" x14ac:dyDescent="0.3">
      <c r="A39" s="1">
        <v>1994</v>
      </c>
      <c r="B39" s="28">
        <v>196085.33333333334</v>
      </c>
      <c r="C39" s="29">
        <v>588.82399999999996</v>
      </c>
      <c r="D39" s="31">
        <v>1201.675</v>
      </c>
      <c r="E39" s="30">
        <v>137.62100000000001</v>
      </c>
      <c r="F39" s="8">
        <v>84.366</v>
      </c>
      <c r="G39" s="8">
        <f t="shared" si="2"/>
        <v>18.522184594079807</v>
      </c>
      <c r="H39" s="2">
        <f t="shared" si="8"/>
        <v>3.416627466895461</v>
      </c>
      <c r="I39">
        <f t="shared" si="6"/>
        <v>-9.2673360367094109</v>
      </c>
      <c r="J39" s="2">
        <v>-6.1468999999999996</v>
      </c>
      <c r="K39" s="2">
        <f t="shared" si="7"/>
        <v>419.64336416296015</v>
      </c>
      <c r="L39" s="2">
        <f t="shared" si="5"/>
        <v>3.3070824831328061</v>
      </c>
      <c r="M39">
        <v>1.32139723186423</v>
      </c>
      <c r="N39">
        <f t="shared" si="9"/>
        <v>3.3433451363146256</v>
      </c>
    </row>
    <row r="40" spans="1:14" x14ac:dyDescent="0.3">
      <c r="A40" s="1">
        <v>1994.25</v>
      </c>
      <c r="B40" s="28">
        <v>196522</v>
      </c>
      <c r="C40" s="29">
        <v>598.721</v>
      </c>
      <c r="D40" s="31">
        <v>1264.9480000000001</v>
      </c>
      <c r="E40" s="30">
        <v>138.44200000000001</v>
      </c>
      <c r="F40" s="8">
        <v>84.644999999999996</v>
      </c>
      <c r="G40" s="8">
        <f t="shared" si="2"/>
        <v>19.268861375528303</v>
      </c>
      <c r="H40" s="2">
        <f t="shared" si="8"/>
        <v>3.9521211842291848</v>
      </c>
      <c r="I40">
        <f t="shared" si="6"/>
        <v>-9.2300392705646424</v>
      </c>
      <c r="J40" s="2">
        <v>-6.1132999999999997</v>
      </c>
      <c r="K40" s="2">
        <f t="shared" si="7"/>
        <v>434.94938296230077</v>
      </c>
      <c r="L40" s="2">
        <f t="shared" si="5"/>
        <v>3.58244456975223</v>
      </c>
      <c r="M40">
        <v>2.2060578124373298</v>
      </c>
      <c r="N40">
        <f t="shared" si="9"/>
        <v>3.5777131669624347</v>
      </c>
    </row>
    <row r="41" spans="1:14" x14ac:dyDescent="0.3">
      <c r="A41" s="1">
        <v>1994.5</v>
      </c>
      <c r="B41" s="28">
        <v>197050</v>
      </c>
      <c r="C41" s="29">
        <v>609.30999999999995</v>
      </c>
      <c r="D41" s="31">
        <v>1251.749</v>
      </c>
      <c r="E41" s="30">
        <v>139.41800000000001</v>
      </c>
      <c r="F41" s="8">
        <v>85.153000000000006</v>
      </c>
      <c r="G41" s="8">
        <f t="shared" si="2"/>
        <v>19.070381416126548</v>
      </c>
      <c r="H41" s="2">
        <f t="shared" si="8"/>
        <v>-1.0353972489406171</v>
      </c>
      <c r="I41">
        <f t="shared" si="6"/>
        <v>-9.243076362365187</v>
      </c>
      <c r="J41" s="2">
        <v>-6.1238000000000001</v>
      </c>
      <c r="K41" s="2">
        <f t="shared" si="7"/>
        <v>431.56268946441111</v>
      </c>
      <c r="L41" s="2">
        <f t="shared" si="5"/>
        <v>-0.78168806888623266</v>
      </c>
      <c r="M41">
        <v>0.81543562675967396</v>
      </c>
      <c r="N41">
        <f t="shared" si="9"/>
        <v>-0.13671674806484724</v>
      </c>
    </row>
    <row r="42" spans="1:14" x14ac:dyDescent="0.3">
      <c r="A42" s="1">
        <v>1994.75</v>
      </c>
      <c r="B42" s="28">
        <v>197600.66666666666</v>
      </c>
      <c r="C42" s="29">
        <v>631.83000000000004</v>
      </c>
      <c r="D42" s="31">
        <v>1307.566</v>
      </c>
      <c r="E42" s="30">
        <v>139.65600000000001</v>
      </c>
      <c r="F42" s="8">
        <v>85.435000000000002</v>
      </c>
      <c r="G42" s="8">
        <f t="shared" si="2"/>
        <v>19.82899282719141</v>
      </c>
      <c r="H42" s="2">
        <f t="shared" si="8"/>
        <v>3.9008730625390786</v>
      </c>
      <c r="I42">
        <f t="shared" si="6"/>
        <v>-9.206858287226023</v>
      </c>
      <c r="J42" s="2">
        <v>-6.0881999999999996</v>
      </c>
      <c r="K42" s="2">
        <f t="shared" si="7"/>
        <v>448.45280082356516</v>
      </c>
      <c r="L42" s="2">
        <f t="shared" si="5"/>
        <v>3.8390655486227665</v>
      </c>
      <c r="M42">
        <v>2.3925303241915401</v>
      </c>
      <c r="N42">
        <f t="shared" si="9"/>
        <v>3.7961301399712308</v>
      </c>
    </row>
    <row r="43" spans="1:14" x14ac:dyDescent="0.3">
      <c r="A43" s="1">
        <v>1995</v>
      </c>
      <c r="B43" s="28">
        <v>197882</v>
      </c>
      <c r="C43" s="29">
        <v>621.25199999999995</v>
      </c>
      <c r="D43" s="31">
        <v>1327.586</v>
      </c>
      <c r="E43" s="30">
        <v>140.214</v>
      </c>
      <c r="F43" s="8">
        <v>85.841999999999999</v>
      </c>
      <c r="G43" s="8">
        <f t="shared" si="2"/>
        <v>19.896201378960569</v>
      </c>
      <c r="H43" s="2">
        <f t="shared" si="8"/>
        <v>0.33836771467723459</v>
      </c>
      <c r="I43">
        <f t="shared" si="6"/>
        <v>-9.2048973443960787</v>
      </c>
      <c r="J43" s="2">
        <v>-6.0890000000000004</v>
      </c>
      <c r="K43" s="2">
        <f t="shared" si="7"/>
        <v>448.73215474472482</v>
      </c>
      <c r="L43" s="2">
        <f t="shared" si="5"/>
        <v>6.2273431682857705E-2</v>
      </c>
      <c r="M43">
        <v>2.0760200437580898</v>
      </c>
      <c r="N43">
        <f t="shared" si="9"/>
        <v>0.58160143894221872</v>
      </c>
    </row>
    <row r="44" spans="1:14" x14ac:dyDescent="0.3">
      <c r="A44" s="1">
        <v>1995.25</v>
      </c>
      <c r="B44" s="28">
        <v>198295.66666666666</v>
      </c>
      <c r="C44" s="29">
        <v>626.91399999999999</v>
      </c>
      <c r="D44" s="31">
        <v>1303.9880000000001</v>
      </c>
      <c r="E44" s="30">
        <v>140.06100000000001</v>
      </c>
      <c r="F44" s="8">
        <v>86.103999999999999</v>
      </c>
      <c r="G44" s="8">
        <f t="shared" si="2"/>
        <v>19.62034396345496</v>
      </c>
      <c r="H44" s="2">
        <f t="shared" si="8"/>
        <v>-1.3961842779762978</v>
      </c>
      <c r="I44">
        <f t="shared" si="6"/>
        <v>-9.220947476606586</v>
      </c>
      <c r="J44" s="2">
        <v>-6.1021000000000001</v>
      </c>
      <c r="K44" s="2">
        <f t="shared" si="7"/>
        <v>443.81795267598551</v>
      </c>
      <c r="L44" s="2">
        <f t="shared" si="5"/>
        <v>-1.1011710569255762</v>
      </c>
      <c r="M44">
        <v>-0.49935614077303098</v>
      </c>
      <c r="N44">
        <f t="shared" si="9"/>
        <v>-0.40863725699004583</v>
      </c>
    </row>
    <row r="45" spans="1:14" x14ac:dyDescent="0.3">
      <c r="A45" s="1">
        <v>1995.5</v>
      </c>
      <c r="B45" s="28">
        <v>198807</v>
      </c>
      <c r="C45" s="29">
        <v>642.54300000000001</v>
      </c>
      <c r="D45" s="31">
        <v>1303.248</v>
      </c>
      <c r="E45" s="30">
        <v>139.61000000000001</v>
      </c>
      <c r="F45" s="8">
        <v>86.572000000000003</v>
      </c>
      <c r="G45" s="8">
        <f t="shared" si="2"/>
        <v>19.65633430337023</v>
      </c>
      <c r="H45" s="2">
        <f t="shared" si="8"/>
        <v>0.18326575248530652</v>
      </c>
      <c r="I45">
        <f t="shared" si="6"/>
        <v>-9.2216901410770973</v>
      </c>
      <c r="J45" s="2">
        <v>-6.0995999999999997</v>
      </c>
      <c r="K45" s="2">
        <f t="shared" si="7"/>
        <v>446.07619750547815</v>
      </c>
      <c r="L45" s="2">
        <f t="shared" si="5"/>
        <v>0.50753219953643125</v>
      </c>
      <c r="M45">
        <v>1.0222860845531301</v>
      </c>
      <c r="N45">
        <f t="shared" si="9"/>
        <v>0.96057307527623381</v>
      </c>
    </row>
    <row r="46" spans="1:14" x14ac:dyDescent="0.3">
      <c r="A46" s="1">
        <v>1995.75</v>
      </c>
      <c r="B46" s="28">
        <v>199351.66666666666</v>
      </c>
      <c r="C46" s="29">
        <v>652.24199999999996</v>
      </c>
      <c r="D46" s="31">
        <v>1335.135</v>
      </c>
      <c r="E46" s="30">
        <v>139.30000000000001</v>
      </c>
      <c r="F46" s="8">
        <v>86.540999999999997</v>
      </c>
      <c r="G46" s="8">
        <f t="shared" si="2"/>
        <v>20.11005696141121</v>
      </c>
      <c r="H46" s="2">
        <f t="shared" si="8"/>
        <v>2.2820393497188007</v>
      </c>
      <c r="I46">
        <f t="shared" si="6"/>
        <v>-9.2016056770071213</v>
      </c>
      <c r="J46" s="2">
        <v>-6.0800999999999998</v>
      </c>
      <c r="K46" s="2">
        <f t="shared" si="7"/>
        <v>456.10621648553376</v>
      </c>
      <c r="L46" s="2">
        <f t="shared" si="5"/>
        <v>2.2235929427212753</v>
      </c>
      <c r="M46">
        <v>1.5567377354069001</v>
      </c>
      <c r="N46">
        <f t="shared" si="9"/>
        <v>2.4211582334941508</v>
      </c>
    </row>
    <row r="47" spans="1:14" x14ac:dyDescent="0.3">
      <c r="A47" s="1">
        <v>1996</v>
      </c>
      <c r="B47" s="28">
        <v>199776</v>
      </c>
      <c r="C47" s="29">
        <v>659.82500000000005</v>
      </c>
      <c r="D47" s="31">
        <v>1355.3530000000001</v>
      </c>
      <c r="E47" s="30">
        <v>139.405</v>
      </c>
      <c r="F47" s="8">
        <v>86.462999999999994</v>
      </c>
      <c r="G47" s="8">
        <f t="shared" si="2"/>
        <v>20.408677556137484</v>
      </c>
      <c r="H47" s="2">
        <f t="shared" si="8"/>
        <v>1.474014453232142</v>
      </c>
      <c r="I47">
        <f t="shared" si="6"/>
        <v>-9.1889918370567454</v>
      </c>
      <c r="J47" s="2">
        <v>-6.0685000000000002</v>
      </c>
      <c r="K47" s="2">
        <f t="shared" si="7"/>
        <v>462.4100344216028</v>
      </c>
      <c r="L47" s="2">
        <f t="shared" si="5"/>
        <v>1.3726304581943793</v>
      </c>
      <c r="M47">
        <v>1.6333947657194301</v>
      </c>
      <c r="N47">
        <f t="shared" si="9"/>
        <v>1.6968813219475822</v>
      </c>
    </row>
    <row r="48" spans="1:14" x14ac:dyDescent="0.3">
      <c r="A48" s="1">
        <v>1996.25</v>
      </c>
      <c r="B48" s="28">
        <v>200279.33333333334</v>
      </c>
      <c r="C48" s="29">
        <v>676.33199999999999</v>
      </c>
      <c r="D48" s="31">
        <v>1418.3879999999999</v>
      </c>
      <c r="E48" s="30">
        <v>138.48599999999999</v>
      </c>
      <c r="F48" s="8">
        <v>86.334999999999994</v>
      </c>
      <c r="G48" s="8">
        <f t="shared" si="2"/>
        <v>21.31264467610896</v>
      </c>
      <c r="H48" s="2">
        <f t="shared" si="8"/>
        <v>4.3340362537796828</v>
      </c>
      <c r="I48">
        <f t="shared" si="6"/>
        <v>-9.1481677944226281</v>
      </c>
      <c r="J48" s="2">
        <v>-6.0289000000000001</v>
      </c>
      <c r="K48" s="2">
        <f t="shared" si="7"/>
        <v>482.3009697568699</v>
      </c>
      <c r="L48" s="2">
        <f t="shared" si="5"/>
        <v>4.2116319903679589</v>
      </c>
      <c r="M48">
        <v>2.5289968358661401</v>
      </c>
      <c r="N48">
        <f t="shared" si="9"/>
        <v>4.1132313949379817</v>
      </c>
    </row>
    <row r="49" spans="1:14" x14ac:dyDescent="0.3">
      <c r="A49" s="1">
        <v>1996.5</v>
      </c>
      <c r="B49" s="28">
        <v>200849.66666666666</v>
      </c>
      <c r="C49" s="29">
        <v>679.38199999999995</v>
      </c>
      <c r="D49" s="31">
        <v>1474.35</v>
      </c>
      <c r="E49" s="30">
        <v>138.125</v>
      </c>
      <c r="F49" s="8">
        <v>85.841999999999999</v>
      </c>
      <c r="G49" s="8">
        <f t="shared" si="2"/>
        <v>22.093761728002651</v>
      </c>
      <c r="H49" s="2">
        <f t="shared" si="8"/>
        <v>3.5994750583156598</v>
      </c>
      <c r="I49">
        <f t="shared" si="6"/>
        <v>-9.1150166862470616</v>
      </c>
      <c r="J49" s="2">
        <v>-5.9988000000000001</v>
      </c>
      <c r="K49" s="2">
        <f t="shared" si="7"/>
        <v>498.45433489097229</v>
      </c>
      <c r="L49" s="2">
        <f t="shared" si="5"/>
        <v>3.2943642407590623</v>
      </c>
      <c r="M49">
        <v>2.0868197360662299</v>
      </c>
      <c r="N49">
        <f t="shared" si="9"/>
        <v>3.3325203003503505</v>
      </c>
    </row>
    <row r="50" spans="1:14" x14ac:dyDescent="0.3">
      <c r="A50" s="1">
        <v>1996.75</v>
      </c>
      <c r="B50" s="28">
        <v>201457.33333333334</v>
      </c>
      <c r="C50" s="29">
        <v>689.64099999999996</v>
      </c>
      <c r="D50" s="31">
        <v>1480.1279999999999</v>
      </c>
      <c r="E50" s="30">
        <v>137.52699999999999</v>
      </c>
      <c r="F50" s="8">
        <v>86.292000000000002</v>
      </c>
      <c r="G50" s="8">
        <f t="shared" si="2"/>
        <v>22.167138027566764</v>
      </c>
      <c r="H50" s="2">
        <f t="shared" si="8"/>
        <v>0.33156292434433077</v>
      </c>
      <c r="I50">
        <f t="shared" si="6"/>
        <v>-9.1147219695345587</v>
      </c>
      <c r="J50" s="2">
        <v>-5.9958999999999998</v>
      </c>
      <c r="K50" s="2">
        <f t="shared" si="7"/>
        <v>501.41439388611752</v>
      </c>
      <c r="L50" s="2">
        <f t="shared" si="5"/>
        <v>0.59209125309411803</v>
      </c>
      <c r="M50">
        <v>1.1421034462150199</v>
      </c>
      <c r="N50">
        <f t="shared" si="9"/>
        <v>1.0325435454998557</v>
      </c>
    </row>
    <row r="51" spans="1:14" x14ac:dyDescent="0.3">
      <c r="A51" s="1">
        <v>1997</v>
      </c>
      <c r="B51" s="28">
        <v>202395.66666666666</v>
      </c>
      <c r="C51" s="29">
        <v>705.59100000000001</v>
      </c>
      <c r="D51" s="31">
        <v>1522.404</v>
      </c>
      <c r="E51" s="30">
        <v>136.99700000000001</v>
      </c>
      <c r="F51" s="8">
        <v>87.001000000000005</v>
      </c>
      <c r="G51" s="8">
        <f t="shared" si="2"/>
        <v>22.649107470112725</v>
      </c>
      <c r="H51" s="2">
        <f t="shared" si="8"/>
        <v>2.1509522690474903</v>
      </c>
      <c r="I51">
        <f t="shared" si="6"/>
        <v>-9.0978593605569866</v>
      </c>
      <c r="J51" s="2">
        <v>-5.9775</v>
      </c>
      <c r="K51" s="2">
        <f t="shared" si="7"/>
        <v>513.10464279027747</v>
      </c>
      <c r="L51" s="2">
        <f t="shared" si="5"/>
        <v>2.3046913712902573</v>
      </c>
      <c r="M51">
        <v>1.2635962482033001</v>
      </c>
      <c r="N51">
        <f t="shared" si="9"/>
        <v>2.490183273308777</v>
      </c>
    </row>
    <row r="52" spans="1:14" x14ac:dyDescent="0.3">
      <c r="A52" s="1">
        <v>1997.25</v>
      </c>
      <c r="B52" s="28">
        <v>202835.33333333334</v>
      </c>
      <c r="C52" s="29">
        <v>696.58699999999999</v>
      </c>
      <c r="D52" s="31">
        <v>1590.2180000000001</v>
      </c>
      <c r="E52" s="30">
        <v>135.67699999999999</v>
      </c>
      <c r="F52" s="8">
        <v>85.635999999999996</v>
      </c>
      <c r="G52" s="8">
        <f t="shared" si="2"/>
        <v>23.703660337676393</v>
      </c>
      <c r="H52" s="2">
        <f t="shared" si="8"/>
        <v>4.5509034983839847</v>
      </c>
      <c r="I52">
        <f t="shared" si="6"/>
        <v>-9.0545202821618016</v>
      </c>
      <c r="J52" s="2">
        <v>-5.9436</v>
      </c>
      <c r="K52" s="2">
        <f t="shared" si="7"/>
        <v>531.95013992567033</v>
      </c>
      <c r="L52" s="2">
        <f t="shared" si="5"/>
        <v>3.6069956588654861</v>
      </c>
      <c r="M52">
        <v>1.5648444718058301</v>
      </c>
      <c r="N52">
        <f t="shared" si="9"/>
        <v>3.59860925500554</v>
      </c>
    </row>
    <row r="53" spans="1:14" x14ac:dyDescent="0.3">
      <c r="A53" s="1">
        <v>1997.5</v>
      </c>
      <c r="B53" s="28">
        <v>203366.66666666666</v>
      </c>
      <c r="C53" s="29">
        <v>722.779</v>
      </c>
      <c r="D53" s="31">
        <v>1625.251</v>
      </c>
      <c r="E53" s="30">
        <v>134.767</v>
      </c>
      <c r="F53" s="8">
        <v>86.313999999999993</v>
      </c>
      <c r="G53" s="8">
        <f t="shared" si="2"/>
        <v>24.192692768305868</v>
      </c>
      <c r="H53" s="2">
        <f t="shared" si="8"/>
        <v>2.0421154999704871</v>
      </c>
      <c r="I53">
        <f t="shared" si="6"/>
        <v>-9.0367152326286924</v>
      </c>
      <c r="J53" s="2">
        <v>-5.9206000000000003</v>
      </c>
      <c r="K53" s="2">
        <f t="shared" si="7"/>
        <v>545.75265946903153</v>
      </c>
      <c r="L53" s="2">
        <f t="shared" si="5"/>
        <v>2.5616105466593986</v>
      </c>
      <c r="M53">
        <v>3.5269546377647099</v>
      </c>
      <c r="N53">
        <f t="shared" si="9"/>
        <v>2.7088540493264848</v>
      </c>
    </row>
    <row r="54" spans="1:14" x14ac:dyDescent="0.3">
      <c r="A54" s="1">
        <v>1997.75</v>
      </c>
      <c r="B54" s="28">
        <v>203935.33333333334</v>
      </c>
      <c r="C54" s="29">
        <v>737.16099999999994</v>
      </c>
      <c r="D54" s="31">
        <v>1644.529</v>
      </c>
      <c r="E54" s="30">
        <v>134.01599999999999</v>
      </c>
      <c r="F54" s="8">
        <v>86.054000000000002</v>
      </c>
      <c r="G54" s="8">
        <f t="shared" si="2"/>
        <v>24.610975370897528</v>
      </c>
      <c r="H54" s="2">
        <f t="shared" si="8"/>
        <v>1.7141860886906279</v>
      </c>
      <c r="I54">
        <f t="shared" si="6"/>
        <v>-9.0223657323792033</v>
      </c>
      <c r="J54" s="2">
        <v>-5.9058000000000002</v>
      </c>
      <c r="K54" s="2">
        <f t="shared" si="7"/>
        <v>555.43868731033376</v>
      </c>
      <c r="L54" s="2">
        <f t="shared" si="5"/>
        <v>1.7592360637419091</v>
      </c>
      <c r="M54">
        <v>0.31714410632600099</v>
      </c>
      <c r="N54">
        <f t="shared" si="9"/>
        <v>2.0259316844065465</v>
      </c>
    </row>
    <row r="55" spans="1:14" x14ac:dyDescent="0.3">
      <c r="A55" s="1">
        <v>1998</v>
      </c>
      <c r="B55" s="28">
        <v>204395</v>
      </c>
      <c r="C55" s="29">
        <v>737.702</v>
      </c>
      <c r="D55" s="31">
        <v>1712.3240000000001</v>
      </c>
      <c r="E55" s="30">
        <v>133.03100000000001</v>
      </c>
      <c r="F55" s="8">
        <v>85.858000000000004</v>
      </c>
      <c r="G55" s="8">
        <f t="shared" si="2"/>
        <v>25.489013495500473</v>
      </c>
      <c r="H55" s="2">
        <f t="shared" si="8"/>
        <v>3.5055019280977096</v>
      </c>
      <c r="I55">
        <f t="shared" si="6"/>
        <v>-8.9895621591619346</v>
      </c>
      <c r="J55" s="2">
        <v>-5.8753000000000002</v>
      </c>
      <c r="K55" s="2">
        <f t="shared" si="7"/>
        <v>573.93128417529874</v>
      </c>
      <c r="L55" s="2">
        <f t="shared" si="5"/>
        <v>3.2751446063707057</v>
      </c>
      <c r="M55">
        <v>2.29785184094878</v>
      </c>
      <c r="N55">
        <f t="shared" si="9"/>
        <v>3.3161619559004274</v>
      </c>
    </row>
    <row r="56" spans="1:14" x14ac:dyDescent="0.3">
      <c r="A56" s="1">
        <v>1998.25</v>
      </c>
      <c r="B56" s="28">
        <v>204905</v>
      </c>
      <c r="C56" s="29">
        <v>769.23800000000006</v>
      </c>
      <c r="D56" s="31">
        <v>1695.7729999999999</v>
      </c>
      <c r="E56" s="30">
        <v>132.03800000000001</v>
      </c>
      <c r="F56" s="8">
        <v>85.555999999999997</v>
      </c>
      <c r="G56" s="8">
        <f t="shared" si="2"/>
        <v>25.646503870153946</v>
      </c>
      <c r="H56" s="2">
        <f t="shared" si="8"/>
        <v>0.61597449573578267</v>
      </c>
      <c r="I56">
        <f t="shared" si="6"/>
        <v>-8.9858944751082692</v>
      </c>
      <c r="J56" s="2">
        <v>-5.8673999999999999</v>
      </c>
      <c r="K56" s="2">
        <f t="shared" si="7"/>
        <v>579.92671150172714</v>
      </c>
      <c r="L56" s="2">
        <f t="shared" si="5"/>
        <v>1.0392060903693157</v>
      </c>
      <c r="M56">
        <v>2.8911738111389602</v>
      </c>
      <c r="N56">
        <f t="shared" si="9"/>
        <v>1.4130949321198747</v>
      </c>
    </row>
    <row r="57" spans="1:14" x14ac:dyDescent="0.3">
      <c r="A57" s="1">
        <v>1998.5</v>
      </c>
      <c r="B57" s="28">
        <v>205482.66666666666</v>
      </c>
      <c r="C57" s="29">
        <v>785.04399999999998</v>
      </c>
      <c r="D57" s="31">
        <v>1741.623</v>
      </c>
      <c r="E57" s="30">
        <v>131.029</v>
      </c>
      <c r="F57" s="8">
        <v>85.667000000000002</v>
      </c>
      <c r="G57" s="8">
        <f t="shared" si="2"/>
        <v>26.32152642128187</v>
      </c>
      <c r="H57" s="2">
        <f t="shared" si="8"/>
        <v>2.5979838536657862</v>
      </c>
      <c r="I57">
        <f t="shared" si="6"/>
        <v>-8.9627298627351237</v>
      </c>
      <c r="J57" s="2">
        <v>-5.8433000000000002</v>
      </c>
      <c r="K57" s="2">
        <f t="shared" si="7"/>
        <v>595.74752541531643</v>
      </c>
      <c r="L57" s="2">
        <f t="shared" si="5"/>
        <v>2.6915226163511718</v>
      </c>
      <c r="M57">
        <v>1.43038458428777</v>
      </c>
      <c r="N57">
        <f t="shared" si="9"/>
        <v>2.8194256835875322</v>
      </c>
    </row>
    <row r="58" spans="1:14" x14ac:dyDescent="0.3">
      <c r="A58" s="1">
        <v>1998.75</v>
      </c>
      <c r="B58" s="28">
        <v>206097.66666666666</v>
      </c>
      <c r="C58" s="29">
        <v>825.18899999999996</v>
      </c>
      <c r="D58" s="31">
        <v>1796.9639999999999</v>
      </c>
      <c r="E58" s="30">
        <v>130.054</v>
      </c>
      <c r="F58" s="8">
        <v>85.742999999999995</v>
      </c>
      <c r="G58" s="8">
        <f t="shared" si="2"/>
        <v>27.302531306179162</v>
      </c>
      <c r="H58" s="2">
        <f t="shared" si="8"/>
        <v>3.6592320225533381</v>
      </c>
      <c r="I58">
        <f t="shared" si="6"/>
        <v>-8.9291260257188547</v>
      </c>
      <c r="J58" s="2">
        <v>-5.8093000000000004</v>
      </c>
      <c r="K58" s="2">
        <f t="shared" si="7"/>
        <v>618.19592963092418</v>
      </c>
      <c r="L58" s="2">
        <f t="shared" si="5"/>
        <v>3.698848320926551</v>
      </c>
      <c r="M58">
        <v>2.67967117366568</v>
      </c>
      <c r="N58">
        <f t="shared" si="9"/>
        <v>3.6767875103394458</v>
      </c>
    </row>
    <row r="59" spans="1:14" x14ac:dyDescent="0.3">
      <c r="A59" s="1">
        <v>1999</v>
      </c>
      <c r="B59" s="28">
        <v>206876</v>
      </c>
      <c r="C59" s="29">
        <v>819.94799999999998</v>
      </c>
      <c r="D59" s="31">
        <v>1853.0630000000001</v>
      </c>
      <c r="E59" s="30">
        <v>128.96100000000001</v>
      </c>
      <c r="F59" s="8">
        <v>86.057000000000002</v>
      </c>
      <c r="G59" s="8">
        <f t="shared" si="2"/>
        <v>27.891080597580896</v>
      </c>
      <c r="H59" s="2">
        <f t="shared" si="8"/>
        <v>2.1327526141435627</v>
      </c>
      <c r="I59">
        <f t="shared" si="6"/>
        <v>-8.9115679130666283</v>
      </c>
      <c r="J59" s="2">
        <v>-5.7930999999999999</v>
      </c>
      <c r="K59" s="2">
        <f t="shared" si="7"/>
        <v>630.66502567093471</v>
      </c>
      <c r="L59" s="2">
        <f t="shared" si="5"/>
        <v>1.9969413489209664</v>
      </c>
      <c r="M59">
        <v>1.5587846850376501</v>
      </c>
      <c r="N59">
        <f t="shared" si="9"/>
        <v>2.2282490050149879</v>
      </c>
    </row>
    <row r="60" spans="1:14" x14ac:dyDescent="0.3">
      <c r="A60" s="1">
        <v>1999.25</v>
      </c>
      <c r="B60" s="28">
        <v>207431.66666666666</v>
      </c>
      <c r="C60" s="29">
        <v>854.80499999999995</v>
      </c>
      <c r="D60" s="31">
        <v>1848.3409999999999</v>
      </c>
      <c r="E60" s="30">
        <v>128.31899999999999</v>
      </c>
      <c r="F60" s="8">
        <v>85.784000000000006</v>
      </c>
      <c r="G60" s="8">
        <f t="shared" si="2"/>
        <v>28.208016084627758</v>
      </c>
      <c r="H60" s="2">
        <f t="shared" si="8"/>
        <v>1.1299249998449223</v>
      </c>
      <c r="I60">
        <f t="shared" si="6"/>
        <v>-8.9029510512765153</v>
      </c>
      <c r="J60" s="2">
        <v>-5.7805999999999997</v>
      </c>
      <c r="K60" s="2">
        <f t="shared" si="7"/>
        <v>640.31308186104093</v>
      </c>
      <c r="L60" s="2">
        <f t="shared" si="5"/>
        <v>1.5182388208334174</v>
      </c>
      <c r="M60">
        <v>1.88060486714749</v>
      </c>
      <c r="N60">
        <f t="shared" si="9"/>
        <v>1.8208124906009073</v>
      </c>
    </row>
    <row r="61" spans="1:14" x14ac:dyDescent="0.3">
      <c r="A61" s="1">
        <v>1999.5</v>
      </c>
      <c r="B61" s="28">
        <v>208043.66666666666</v>
      </c>
      <c r="C61" s="29">
        <v>871.19100000000003</v>
      </c>
      <c r="D61" s="31">
        <v>1893.7349999999999</v>
      </c>
      <c r="E61" s="30">
        <v>127.72799999999999</v>
      </c>
      <c r="F61" s="8">
        <v>85.543000000000006</v>
      </c>
      <c r="G61" s="8">
        <f t="shared" si="2"/>
        <v>28.958487350046237</v>
      </c>
      <c r="H61" s="2">
        <f t="shared" si="8"/>
        <v>2.6257137894991178</v>
      </c>
      <c r="I61">
        <f t="shared" si="6"/>
        <v>-8.8796399387819829</v>
      </c>
      <c r="J61" s="2">
        <v>-5.7591000000000001</v>
      </c>
      <c r="K61" s="2">
        <f t="shared" si="7"/>
        <v>656.15908853119481</v>
      </c>
      <c r="L61" s="2">
        <f t="shared" si="5"/>
        <v>2.4446025400459703</v>
      </c>
      <c r="M61">
        <v>1.80500053030569</v>
      </c>
      <c r="N61">
        <f t="shared" si="9"/>
        <v>2.6092654079972375</v>
      </c>
    </row>
    <row r="62" spans="1:14" x14ac:dyDescent="0.3">
      <c r="A62" s="1">
        <v>1999.75</v>
      </c>
      <c r="B62" s="28">
        <v>208660.33333333334</v>
      </c>
      <c r="C62" s="29">
        <v>876.32899999999995</v>
      </c>
      <c r="D62" s="31">
        <v>1953.097</v>
      </c>
      <c r="E62" s="30">
        <v>126.96899999999999</v>
      </c>
      <c r="F62" s="8">
        <v>85.921999999999997</v>
      </c>
      <c r="G62" s="8">
        <f t="shared" si="2"/>
        <v>29.632959828737413</v>
      </c>
      <c r="H62" s="2">
        <f t="shared" si="8"/>
        <v>2.3023915802277806</v>
      </c>
      <c r="I62">
        <f t="shared" si="6"/>
        <v>-8.8595757599480827</v>
      </c>
      <c r="J62" s="2">
        <v>-5.7385000000000002</v>
      </c>
      <c r="K62" s="2">
        <f t="shared" si="7"/>
        <v>671.80156686624002</v>
      </c>
      <c r="L62" s="2">
        <f t="shared" si="5"/>
        <v>2.3559736968378431</v>
      </c>
      <c r="M62">
        <v>0.29332221542139097</v>
      </c>
      <c r="N62">
        <f t="shared" si="9"/>
        <v>2.5338310310418115</v>
      </c>
    </row>
    <row r="63" spans="1:14" x14ac:dyDescent="0.3">
      <c r="A63" s="1">
        <v>2000</v>
      </c>
      <c r="B63" s="28">
        <v>211586</v>
      </c>
      <c r="C63" s="29">
        <v>920.875</v>
      </c>
      <c r="D63" s="31">
        <v>1950.65</v>
      </c>
      <c r="E63" s="30">
        <v>126.378</v>
      </c>
      <c r="F63" s="8">
        <v>86.423000000000002</v>
      </c>
      <c r="G63" s="8">
        <f t="shared" si="2"/>
        <v>29.857630850518017</v>
      </c>
      <c r="H63" s="2">
        <f t="shared" si="8"/>
        <v>0.75531974839257998</v>
      </c>
      <c r="I63">
        <f t="shared" si="6"/>
        <v>-8.8659463671548995</v>
      </c>
      <c r="J63" s="2">
        <v>-5.7415000000000003</v>
      </c>
      <c r="K63" s="2">
        <f t="shared" si="7"/>
        <v>679.18042520111703</v>
      </c>
      <c r="L63" s="2">
        <f t="shared" si="5"/>
        <v>1.0923804690740724</v>
      </c>
      <c r="M63">
        <v>2.7460741808470401</v>
      </c>
      <c r="N63">
        <f t="shared" si="9"/>
        <v>1.4583530668578599</v>
      </c>
    </row>
    <row r="64" spans="1:14" x14ac:dyDescent="0.3">
      <c r="A64" s="1">
        <v>2000.25</v>
      </c>
      <c r="B64" s="28">
        <v>212242</v>
      </c>
      <c r="C64" s="29">
        <v>901.93100000000004</v>
      </c>
      <c r="D64" s="31">
        <v>2075.7860000000001</v>
      </c>
      <c r="E64" s="30">
        <v>126.111</v>
      </c>
      <c r="F64" s="8">
        <v>86.825999999999993</v>
      </c>
      <c r="G64" s="8">
        <f t="shared" si="2"/>
        <v>31.059306115632072</v>
      </c>
      <c r="H64" s="2">
        <f t="shared" si="8"/>
        <v>3.9458030291591673</v>
      </c>
      <c r="I64">
        <f t="shared" si="6"/>
        <v>-8.8295839347183591</v>
      </c>
      <c r="J64" s="2">
        <v>-5.7104999999999997</v>
      </c>
      <c r="K64" s="2">
        <f t="shared" si="7"/>
        <v>702.73679002289089</v>
      </c>
      <c r="L64" s="2">
        <f t="shared" si="5"/>
        <v>3.4095597855053228</v>
      </c>
      <c r="M64">
        <v>2.3045883360680199</v>
      </c>
      <c r="N64">
        <f t="shared" si="9"/>
        <v>3.4305663069485521</v>
      </c>
    </row>
    <row r="65" spans="1:14" x14ac:dyDescent="0.3">
      <c r="A65" s="1">
        <v>2000.5</v>
      </c>
      <c r="B65" s="28">
        <v>212918.66666666666</v>
      </c>
      <c r="C65" s="29">
        <v>911.65800000000002</v>
      </c>
      <c r="D65" s="31">
        <v>2059.9690000000001</v>
      </c>
      <c r="E65" s="30">
        <v>125.339</v>
      </c>
      <c r="F65" s="8">
        <v>87.019000000000005</v>
      </c>
      <c r="G65" s="8">
        <f t="shared" si="2"/>
        <v>30.946172876457339</v>
      </c>
      <c r="H65" s="2">
        <f t="shared" si="8"/>
        <v>-0.36491409003223119</v>
      </c>
      <c r="I65">
        <f t="shared" si="6"/>
        <v>-8.8364161886912793</v>
      </c>
      <c r="J65" s="2">
        <v>-5.7172999999999998</v>
      </c>
      <c r="K65" s="2">
        <f t="shared" si="7"/>
        <v>700.19966153295172</v>
      </c>
      <c r="L65" s="2">
        <f t="shared" si="5"/>
        <v>-0.36168869274018078</v>
      </c>
      <c r="M65">
        <v>0.221570001060577</v>
      </c>
      <c r="N65">
        <f t="shared" si="9"/>
        <v>0.22075594495953416</v>
      </c>
    </row>
    <row r="66" spans="1:14" x14ac:dyDescent="0.3">
      <c r="A66" s="1">
        <v>2000.75</v>
      </c>
      <c r="B66" s="28">
        <v>213560.33333333334</v>
      </c>
      <c r="C66" s="29">
        <v>915.82299999999998</v>
      </c>
      <c r="D66" s="31">
        <v>2067.2269999999999</v>
      </c>
      <c r="E66" s="30">
        <v>125.03700000000001</v>
      </c>
      <c r="F66" s="8">
        <v>87.158000000000001</v>
      </c>
      <c r="G66" s="8">
        <f t="shared" si="2"/>
        <v>31.042571506500607</v>
      </c>
      <c r="H66" s="2">
        <f t="shared" si="8"/>
        <v>0.31102003665646194</v>
      </c>
      <c r="I66">
        <f t="shared" si="6"/>
        <v>-8.8363151266450224</v>
      </c>
      <c r="J66" s="2">
        <v>-5.7178000000000004</v>
      </c>
      <c r="K66" s="2">
        <f t="shared" si="7"/>
        <v>701.95876533003241</v>
      </c>
      <c r="L66" s="2">
        <f t="shared" si="5"/>
        <v>0.25091383203053041</v>
      </c>
      <c r="M66">
        <v>-2.2863166863094499E-2</v>
      </c>
      <c r="N66">
        <f t="shared" si="9"/>
        <v>0.74215832486966438</v>
      </c>
    </row>
    <row r="67" spans="1:14" x14ac:dyDescent="0.3">
      <c r="A67" s="1">
        <v>2001</v>
      </c>
      <c r="B67" s="28">
        <v>214101</v>
      </c>
      <c r="C67" s="29">
        <v>926.81100000000004</v>
      </c>
      <c r="D67" s="31">
        <v>1971.3330000000001</v>
      </c>
      <c r="E67" s="30">
        <v>124.476</v>
      </c>
      <c r="F67" s="8">
        <v>87.064999999999998</v>
      </c>
      <c r="G67" s="8">
        <f t="shared" si="2"/>
        <v>30.087783876808803</v>
      </c>
      <c r="H67" s="2">
        <f t="shared" si="8"/>
        <v>-3.1240298703385072</v>
      </c>
      <c r="I67">
        <f t="shared" ref="I67:I98" si="10">LN(G67/B67)</f>
        <v>-8.870083907175383</v>
      </c>
      <c r="J67" s="2">
        <v>-5.7474999999999996</v>
      </c>
      <c r="K67" s="2">
        <f t="shared" ref="K67:K98" si="11">EXP(J67)*B67</f>
        <v>683.14227395670719</v>
      </c>
      <c r="L67" s="2">
        <f t="shared" si="5"/>
        <v>-2.7171518173023657</v>
      </c>
      <c r="M67">
        <v>-1.31657005110971</v>
      </c>
      <c r="N67">
        <f t="shared" si="9"/>
        <v>-1.7840416673208797</v>
      </c>
    </row>
    <row r="68" spans="1:14" x14ac:dyDescent="0.3">
      <c r="A68" s="1">
        <v>2001.25</v>
      </c>
      <c r="B68" s="28">
        <v>214735.66666666666</v>
      </c>
      <c r="C68" s="29">
        <v>919.47900000000004</v>
      </c>
      <c r="D68" s="31">
        <v>1973.0329999999999</v>
      </c>
      <c r="E68" s="30">
        <v>123.593</v>
      </c>
      <c r="F68" s="8">
        <v>87.016000000000005</v>
      </c>
      <c r="G68" s="8">
        <f t="shared" ref="G68:G116" si="12">C68/E68+D68/F68</f>
        <v>30.1139420511727</v>
      </c>
      <c r="H68" s="2">
        <f t="shared" ref="H68:H99" si="13">(LN(G68)-LN(G67))*100</f>
        <v>8.6901747771772619E-2</v>
      </c>
      <c r="I68">
        <f t="shared" si="10"/>
        <v>-8.8721748377588927</v>
      </c>
      <c r="J68" s="2">
        <v>-5.7530999999999999</v>
      </c>
      <c r="K68" s="2">
        <f t="shared" si="11"/>
        <v>681.34112148607653</v>
      </c>
      <c r="L68" s="2">
        <f t="shared" si="5"/>
        <v>-0.26400519387728139</v>
      </c>
      <c r="M68">
        <v>-1.91320581988684</v>
      </c>
      <c r="N68">
        <f t="shared" ref="N68:N99" si="14">$Q$3*L68+$R$3</f>
        <v>0.30389698131769732</v>
      </c>
    </row>
    <row r="69" spans="1:14" x14ac:dyDescent="0.3">
      <c r="A69" s="1">
        <v>2001.5</v>
      </c>
      <c r="B69" s="28">
        <v>215421.66666666666</v>
      </c>
      <c r="C69" s="29">
        <v>923.88800000000003</v>
      </c>
      <c r="D69" s="31">
        <v>1944.9090000000001</v>
      </c>
      <c r="E69" s="30">
        <v>122.776</v>
      </c>
      <c r="F69" s="8">
        <v>87.673000000000002</v>
      </c>
      <c r="G69" s="8">
        <f t="shared" si="12"/>
        <v>29.708659738748509</v>
      </c>
      <c r="H69" s="2">
        <f t="shared" si="13"/>
        <v>-1.3549678579280133</v>
      </c>
      <c r="I69">
        <f t="shared" si="10"/>
        <v>-8.8889140496944794</v>
      </c>
      <c r="J69" s="2">
        <v>-5.7648999999999999</v>
      </c>
      <c r="K69" s="2">
        <f t="shared" si="11"/>
        <v>675.49964151141228</v>
      </c>
      <c r="L69" s="2">
        <f t="shared" ref="L69:L132" si="15">(LN(K69)-LN(K68))*100</f>
        <v>-0.86104666436925825</v>
      </c>
      <c r="M69">
        <v>-0.932933074207695</v>
      </c>
      <c r="N69">
        <f t="shared" si="14"/>
        <v>-0.20426096944503502</v>
      </c>
    </row>
    <row r="70" spans="1:14" x14ac:dyDescent="0.3">
      <c r="A70" s="1">
        <v>2001.75</v>
      </c>
      <c r="B70" s="28">
        <v>216111.66666666666</v>
      </c>
      <c r="C70" s="29">
        <v>995.88199999999995</v>
      </c>
      <c r="D70" s="31">
        <v>1850.0909999999999</v>
      </c>
      <c r="E70" s="30">
        <v>122.17100000000001</v>
      </c>
      <c r="F70" s="8">
        <v>87.744</v>
      </c>
      <c r="G70" s="8">
        <f t="shared" si="12"/>
        <v>29.236641527449677</v>
      </c>
      <c r="H70" s="2">
        <f t="shared" si="13"/>
        <v>-1.6015807562095308</v>
      </c>
      <c r="I70">
        <f t="shared" si="10"/>
        <v>-8.9081277589468026</v>
      </c>
      <c r="J70" s="2">
        <v>-5.7744999999999997</v>
      </c>
      <c r="K70" s="2">
        <f t="shared" si="11"/>
        <v>671.18884020894768</v>
      </c>
      <c r="L70" s="2">
        <f t="shared" si="15"/>
        <v>-0.64020983097732298</v>
      </c>
      <c r="M70">
        <v>-2.8451903047483298</v>
      </c>
      <c r="N70">
        <f t="shared" si="14"/>
        <v>-1.6300838942032048E-2</v>
      </c>
    </row>
    <row r="71" spans="1:14" x14ac:dyDescent="0.3">
      <c r="A71" s="1">
        <v>2002</v>
      </c>
      <c r="B71" s="28">
        <v>216664</v>
      </c>
      <c r="C71" s="29">
        <v>976.24900000000002</v>
      </c>
      <c r="D71" s="31">
        <v>1912.6590000000001</v>
      </c>
      <c r="E71" s="30">
        <v>121.1</v>
      </c>
      <c r="F71" s="8">
        <v>88.111999999999995</v>
      </c>
      <c r="G71" s="8">
        <f t="shared" si="12"/>
        <v>29.76864524986366</v>
      </c>
      <c r="H71" s="2">
        <f t="shared" si="13"/>
        <v>1.803289732313873</v>
      </c>
      <c r="I71">
        <f t="shared" si="10"/>
        <v>-8.8926473786700786</v>
      </c>
      <c r="J71" s="2">
        <v>-5.7584</v>
      </c>
      <c r="K71" s="2">
        <f t="shared" si="11"/>
        <v>683.82568963854362</v>
      </c>
      <c r="L71" s="2">
        <f t="shared" si="15"/>
        <v>1.8652517046414907</v>
      </c>
      <c r="M71">
        <v>-1.3260016885838499</v>
      </c>
      <c r="N71">
        <f t="shared" si="14"/>
        <v>2.1161644295187689</v>
      </c>
    </row>
    <row r="72" spans="1:14" x14ac:dyDescent="0.3">
      <c r="A72" s="1">
        <v>2002.25</v>
      </c>
      <c r="B72" s="28">
        <v>217203.66666666666</v>
      </c>
      <c r="C72" s="29">
        <v>977.39700000000005</v>
      </c>
      <c r="D72" s="31">
        <v>1933.2819999999999</v>
      </c>
      <c r="E72" s="30">
        <v>120.491</v>
      </c>
      <c r="F72" s="8">
        <v>87.623000000000005</v>
      </c>
      <c r="G72" s="8">
        <f t="shared" si="12"/>
        <v>30.175420542529622</v>
      </c>
      <c r="H72" s="2">
        <f t="shared" si="13"/>
        <v>1.3572036907294915</v>
      </c>
      <c r="I72">
        <f t="shared" si="10"/>
        <v>-8.8815630447489529</v>
      </c>
      <c r="J72" s="2">
        <v>-5.7508999999999997</v>
      </c>
      <c r="K72" s="2">
        <f t="shared" si="11"/>
        <v>690.68975860212197</v>
      </c>
      <c r="L72" s="2">
        <f t="shared" si="15"/>
        <v>0.99877029861703548</v>
      </c>
      <c r="M72">
        <v>-0.83749673404980096</v>
      </c>
      <c r="N72">
        <f t="shared" si="14"/>
        <v>1.3786789491608094</v>
      </c>
    </row>
    <row r="73" spans="1:14" x14ac:dyDescent="0.3">
      <c r="A73" s="1">
        <v>2002.5</v>
      </c>
      <c r="B73" s="28">
        <v>217867.66666666666</v>
      </c>
      <c r="C73" s="29">
        <v>1001.72</v>
      </c>
      <c r="D73" s="31">
        <v>1933.1969999999999</v>
      </c>
      <c r="E73" s="30">
        <v>119.889</v>
      </c>
      <c r="F73" s="8">
        <v>87.748999999999995</v>
      </c>
      <c r="G73" s="8">
        <f t="shared" si="12"/>
        <v>30.386381515522324</v>
      </c>
      <c r="H73" s="2">
        <f t="shared" si="13"/>
        <v>0.69668279047823134</v>
      </c>
      <c r="I73">
        <f t="shared" si="10"/>
        <v>-8.8776485922349053</v>
      </c>
      <c r="J73" s="2">
        <v>-5.7442000000000002</v>
      </c>
      <c r="K73" s="2">
        <f t="shared" si="11"/>
        <v>697.45857678671166</v>
      </c>
      <c r="L73" s="2">
        <f t="shared" si="15"/>
        <v>0.97523753907342581</v>
      </c>
      <c r="M73">
        <v>-0.61560288754514303</v>
      </c>
      <c r="N73">
        <f t="shared" si="14"/>
        <v>1.3586495886280829</v>
      </c>
    </row>
    <row r="74" spans="1:14" x14ac:dyDescent="0.3">
      <c r="A74" s="1">
        <v>2002.75</v>
      </c>
      <c r="B74" s="28">
        <v>218543</v>
      </c>
      <c r="C74" s="29">
        <v>986.10500000000002</v>
      </c>
      <c r="D74" s="31">
        <v>1942.5309999999999</v>
      </c>
      <c r="E74" s="30">
        <v>119.092</v>
      </c>
      <c r="F74" s="8">
        <v>88.227000000000004</v>
      </c>
      <c r="G74" s="8">
        <f t="shared" si="12"/>
        <v>30.29761611415519</v>
      </c>
      <c r="H74" s="2">
        <f t="shared" si="13"/>
        <v>-0.29254982579538513</v>
      </c>
      <c r="I74">
        <f t="shared" si="10"/>
        <v>-8.8836690371748883</v>
      </c>
      <c r="J74" s="2">
        <v>-5.7531999999999996</v>
      </c>
      <c r="K74" s="2">
        <f t="shared" si="11"/>
        <v>693.35218287358202</v>
      </c>
      <c r="L74" s="2">
        <f t="shared" si="15"/>
        <v>-0.59050533179707543</v>
      </c>
      <c r="M74">
        <v>-0.63281994713715894</v>
      </c>
      <c r="N74">
        <f t="shared" si="14"/>
        <v>2.600398860421782E-2</v>
      </c>
    </row>
    <row r="75" spans="1:14" x14ac:dyDescent="0.3">
      <c r="A75" s="1">
        <v>2003</v>
      </c>
      <c r="B75" s="28">
        <v>220109.33333333334</v>
      </c>
      <c r="C75" s="29">
        <v>974.53300000000002</v>
      </c>
      <c r="D75" s="31">
        <v>1960.221</v>
      </c>
      <c r="E75" s="30">
        <v>117.56100000000001</v>
      </c>
      <c r="F75" s="8">
        <v>88.350999999999999</v>
      </c>
      <c r="G75" s="8">
        <f t="shared" si="12"/>
        <v>30.476338121577243</v>
      </c>
      <c r="H75" s="2">
        <f t="shared" si="13"/>
        <v>0.58815499131048554</v>
      </c>
      <c r="I75">
        <f t="shared" si="10"/>
        <v>-8.8849290883501144</v>
      </c>
      <c r="J75" s="2">
        <v>-5.7535999999999996</v>
      </c>
      <c r="K75" s="2">
        <f t="shared" si="11"/>
        <v>698.0422783171083</v>
      </c>
      <c r="L75" s="2">
        <f t="shared" si="15"/>
        <v>0.67416010883309951</v>
      </c>
      <c r="M75">
        <v>-2.60251788178552E-2</v>
      </c>
      <c r="N75">
        <f t="shared" si="14"/>
        <v>1.1023945418123868</v>
      </c>
    </row>
    <row r="76" spans="1:14" x14ac:dyDescent="0.3">
      <c r="A76" s="1">
        <v>2003.25</v>
      </c>
      <c r="B76" s="28">
        <v>220774</v>
      </c>
      <c r="C76" s="29">
        <v>1007.819</v>
      </c>
      <c r="D76" s="31">
        <v>1972.386</v>
      </c>
      <c r="E76" s="30">
        <v>116.283</v>
      </c>
      <c r="F76" s="8">
        <v>88.29</v>
      </c>
      <c r="G76" s="8">
        <f t="shared" si="12"/>
        <v>31.00680774555569</v>
      </c>
      <c r="H76" s="2">
        <f t="shared" si="13"/>
        <v>1.7256201838097063</v>
      </c>
      <c r="I76">
        <f t="shared" si="10"/>
        <v>-8.8706880477574774</v>
      </c>
      <c r="J76" s="2">
        <v>-5.7381000000000002</v>
      </c>
      <c r="K76" s="2">
        <f t="shared" si="11"/>
        <v>711.08703387737478</v>
      </c>
      <c r="L76" s="2">
        <f t="shared" si="15"/>
        <v>1.8515161245459488</v>
      </c>
      <c r="M76">
        <v>2.04236012094746</v>
      </c>
      <c r="N76">
        <f t="shared" si="14"/>
        <v>2.1044737102323241</v>
      </c>
    </row>
    <row r="77" spans="1:14" x14ac:dyDescent="0.3">
      <c r="A77" s="1">
        <v>2003.5</v>
      </c>
      <c r="B77" s="28">
        <v>221512.66666666666</v>
      </c>
      <c r="C77" s="29">
        <v>1041.7760000000001</v>
      </c>
      <c r="D77" s="31">
        <v>2044.3040000000001</v>
      </c>
      <c r="E77" s="30">
        <v>115.107</v>
      </c>
      <c r="F77" s="8">
        <v>88.292000000000002</v>
      </c>
      <c r="G77" s="8">
        <f t="shared" si="12"/>
        <v>32.204399266294047</v>
      </c>
      <c r="H77" s="2">
        <f t="shared" si="13"/>
        <v>3.7896281324190539</v>
      </c>
      <c r="I77">
        <f t="shared" si="10"/>
        <v>-8.8361319862912051</v>
      </c>
      <c r="J77" s="2">
        <v>-5.7035999999999998</v>
      </c>
      <c r="K77" s="2">
        <f t="shared" si="11"/>
        <v>738.51030267479621</v>
      </c>
      <c r="L77" s="2">
        <f t="shared" si="15"/>
        <v>3.7840219857917745</v>
      </c>
      <c r="M77">
        <v>2.90250414421241</v>
      </c>
      <c r="N77">
        <f t="shared" si="14"/>
        <v>3.7492810926716724</v>
      </c>
    </row>
    <row r="78" spans="1:14" x14ac:dyDescent="0.3">
      <c r="A78" s="1">
        <v>2003.75</v>
      </c>
      <c r="B78" s="28">
        <v>222275.66666666666</v>
      </c>
      <c r="C78" s="29">
        <v>1047.0740000000001</v>
      </c>
      <c r="D78" s="31">
        <v>2131.3110000000001</v>
      </c>
      <c r="E78" s="30">
        <v>114.056</v>
      </c>
      <c r="F78" s="8">
        <v>89.049000000000007</v>
      </c>
      <c r="G78" s="8">
        <f t="shared" si="12"/>
        <v>33.114487388542251</v>
      </c>
      <c r="H78" s="2">
        <f t="shared" si="13"/>
        <v>2.786780568602687</v>
      </c>
      <c r="I78">
        <f t="shared" si="10"/>
        <v>-8.811702760191384</v>
      </c>
      <c r="J78" s="2">
        <v>-5.6798000000000002</v>
      </c>
      <c r="K78" s="2">
        <f t="shared" si="11"/>
        <v>758.90274408312143</v>
      </c>
      <c r="L78" s="2">
        <f t="shared" si="15"/>
        <v>2.7238579586206235</v>
      </c>
      <c r="M78">
        <v>2.12566017872913</v>
      </c>
      <c r="N78">
        <f t="shared" si="14"/>
        <v>2.8469471575168326</v>
      </c>
    </row>
    <row r="79" spans="1:14" x14ac:dyDescent="0.3">
      <c r="A79" s="1">
        <v>2004</v>
      </c>
      <c r="B79" s="28">
        <v>222356</v>
      </c>
      <c r="C79" s="29">
        <v>1064.229</v>
      </c>
      <c r="D79" s="31">
        <v>2154.0520000000001</v>
      </c>
      <c r="E79" s="30">
        <v>113.956</v>
      </c>
      <c r="F79" s="8">
        <v>89.820999999999998</v>
      </c>
      <c r="G79" s="8">
        <f t="shared" si="12"/>
        <v>33.320554475503229</v>
      </c>
      <c r="H79" s="2">
        <f t="shared" si="13"/>
        <v>0.62035860005216215</v>
      </c>
      <c r="I79">
        <f t="shared" si="10"/>
        <v>-8.8058605219770403</v>
      </c>
      <c r="J79" s="2">
        <v>-5.6744000000000003</v>
      </c>
      <c r="K79" s="2">
        <f t="shared" si="11"/>
        <v>763.2876661290303</v>
      </c>
      <c r="L79" s="2">
        <f t="shared" si="15"/>
        <v>0.5761347786179094</v>
      </c>
      <c r="M79">
        <v>-5.5090987142233802E-2</v>
      </c>
      <c r="N79">
        <f t="shared" si="14"/>
        <v>1.0189625636552504</v>
      </c>
    </row>
    <row r="80" spans="1:14" x14ac:dyDescent="0.3">
      <c r="A80" s="1">
        <v>2004.25</v>
      </c>
      <c r="B80" s="28">
        <v>222973.33333333334</v>
      </c>
      <c r="C80" s="29">
        <v>1065.972</v>
      </c>
      <c r="D80" s="31">
        <v>2262.607</v>
      </c>
      <c r="E80" s="30">
        <v>113.861</v>
      </c>
      <c r="F80" s="8">
        <v>90.724000000000004</v>
      </c>
      <c r="G80" s="8">
        <f t="shared" si="12"/>
        <v>34.301500433861214</v>
      </c>
      <c r="H80" s="2">
        <f t="shared" si="13"/>
        <v>2.9014639560926536</v>
      </c>
      <c r="I80">
        <f t="shared" si="10"/>
        <v>-8.7796183641843744</v>
      </c>
      <c r="J80" s="2">
        <v>-5.6502999999999997</v>
      </c>
      <c r="K80" s="2">
        <f t="shared" si="11"/>
        <v>784.07718191649747</v>
      </c>
      <c r="L80" s="2">
        <f t="shared" si="15"/>
        <v>2.6872481768259959</v>
      </c>
      <c r="M80">
        <v>3.37560481980913</v>
      </c>
      <c r="N80">
        <f t="shared" si="14"/>
        <v>2.8157875938783152</v>
      </c>
    </row>
    <row r="81" spans="1:14" x14ac:dyDescent="0.3">
      <c r="A81" s="1">
        <v>2004.5</v>
      </c>
      <c r="B81" s="28">
        <v>223680</v>
      </c>
      <c r="C81" s="29">
        <v>1085.046</v>
      </c>
      <c r="D81" s="31">
        <v>2318.2719999999999</v>
      </c>
      <c r="E81" s="30">
        <v>112.991</v>
      </c>
      <c r="F81" s="8">
        <v>91.536000000000001</v>
      </c>
      <c r="G81" s="8">
        <f t="shared" si="12"/>
        <v>34.929283375905477</v>
      </c>
      <c r="H81" s="2">
        <f t="shared" si="13"/>
        <v>1.8136444959567566</v>
      </c>
      <c r="I81">
        <f t="shared" si="10"/>
        <v>-8.7646461954254402</v>
      </c>
      <c r="J81" s="2">
        <v>-5.6369999999999996</v>
      </c>
      <c r="K81" s="2">
        <f t="shared" si="11"/>
        <v>797.09330167298697</v>
      </c>
      <c r="L81" s="2">
        <f t="shared" si="15"/>
        <v>1.6464276200633066</v>
      </c>
      <c r="M81">
        <v>2.4441847635179799</v>
      </c>
      <c r="N81">
        <f t="shared" si="14"/>
        <v>1.9299174033194806</v>
      </c>
    </row>
    <row r="82" spans="1:14" x14ac:dyDescent="0.3">
      <c r="A82" s="1">
        <v>2004.75</v>
      </c>
      <c r="B82" s="28">
        <v>224418</v>
      </c>
      <c r="C82" s="29">
        <v>1107.05</v>
      </c>
      <c r="D82" s="31">
        <v>2390.0819999999999</v>
      </c>
      <c r="E82" s="30">
        <v>113.146</v>
      </c>
      <c r="F82" s="8">
        <v>92.442999999999998</v>
      </c>
      <c r="G82" s="8">
        <f t="shared" si="12"/>
        <v>35.638917426105984</v>
      </c>
      <c r="H82" s="2">
        <f t="shared" si="13"/>
        <v>2.0112684289577132</v>
      </c>
      <c r="I82">
        <f t="shared" si="10"/>
        <v>-8.7478274364257391</v>
      </c>
      <c r="J82" s="2">
        <v>-5.6220999999999997</v>
      </c>
      <c r="K82" s="2">
        <f t="shared" si="11"/>
        <v>811.72828787290882</v>
      </c>
      <c r="L82" s="2">
        <f t="shared" si="15"/>
        <v>1.8193925289875956</v>
      </c>
      <c r="M82">
        <v>1.86777906943954</v>
      </c>
      <c r="N82">
        <f t="shared" si="14"/>
        <v>2.0771324595875198</v>
      </c>
    </row>
    <row r="83" spans="1:14" x14ac:dyDescent="0.3">
      <c r="A83" s="1">
        <v>2005</v>
      </c>
      <c r="B83" s="28">
        <v>225038</v>
      </c>
      <c r="C83" s="29">
        <v>1109.9639999999999</v>
      </c>
      <c r="D83" s="31">
        <v>2486.0680000000002</v>
      </c>
      <c r="E83" s="30">
        <v>112.901</v>
      </c>
      <c r="F83" s="8">
        <v>93.525999999999996</v>
      </c>
      <c r="G83" s="8">
        <f t="shared" si="12"/>
        <v>36.412874431483047</v>
      </c>
      <c r="H83" s="2">
        <f t="shared" si="13"/>
        <v>2.1484178388901043</v>
      </c>
      <c r="I83">
        <f t="shared" si="10"/>
        <v>-8.7291021505347022</v>
      </c>
      <c r="J83" s="2">
        <v>-5.6022999999999996</v>
      </c>
      <c r="K83" s="2">
        <f t="shared" si="11"/>
        <v>830.24808673962229</v>
      </c>
      <c r="L83" s="2">
        <f t="shared" si="15"/>
        <v>2.2558892497865024</v>
      </c>
      <c r="M83">
        <v>1.4655402858367399</v>
      </c>
      <c r="N83">
        <f t="shared" si="14"/>
        <v>2.4486464835179662</v>
      </c>
    </row>
    <row r="84" spans="1:14" x14ac:dyDescent="0.3">
      <c r="A84" s="1">
        <v>2005.25</v>
      </c>
      <c r="B84" s="28">
        <v>225674</v>
      </c>
      <c r="C84" s="29">
        <v>1137.9179999999999</v>
      </c>
      <c r="D84" s="31">
        <v>2476.4740000000002</v>
      </c>
      <c r="E84" s="30">
        <v>112.741</v>
      </c>
      <c r="F84" s="8">
        <v>94.421000000000006</v>
      </c>
      <c r="G84" s="8">
        <f t="shared" si="12"/>
        <v>36.32120490618582</v>
      </c>
      <c r="H84" s="2">
        <f t="shared" si="13"/>
        <v>-0.25206773680119809</v>
      </c>
      <c r="I84">
        <f t="shared" si="10"/>
        <v>-8.7344450310929371</v>
      </c>
      <c r="J84" s="2">
        <v>-5.6052</v>
      </c>
      <c r="K84" s="2">
        <f t="shared" si="11"/>
        <v>830.18349859955879</v>
      </c>
      <c r="L84" s="2">
        <f t="shared" si="15"/>
        <v>-7.7796809776486953E-3</v>
      </c>
      <c r="M84">
        <v>2.19314664751961</v>
      </c>
      <c r="N84">
        <f t="shared" si="14"/>
        <v>0.52197736267029726</v>
      </c>
    </row>
    <row r="85" spans="1:14" x14ac:dyDescent="0.3">
      <c r="A85" s="1">
        <v>2005.5</v>
      </c>
      <c r="B85" s="28">
        <v>226422.33333333334</v>
      </c>
      <c r="C85" s="29">
        <v>1151.8140000000001</v>
      </c>
      <c r="D85" s="31">
        <v>2531.076</v>
      </c>
      <c r="E85" s="30">
        <v>111.928</v>
      </c>
      <c r="F85" s="8">
        <v>95.244</v>
      </c>
      <c r="G85" s="8">
        <f t="shared" si="12"/>
        <v>36.865319373177925</v>
      </c>
      <c r="H85" s="2">
        <f t="shared" si="13"/>
        <v>1.4869526808389377</v>
      </c>
      <c r="I85">
        <f t="shared" si="10"/>
        <v>-8.7228860111902762</v>
      </c>
      <c r="J85" s="2">
        <v>-5.5979000000000001</v>
      </c>
      <c r="K85" s="2">
        <f t="shared" si="11"/>
        <v>839.03906428297159</v>
      </c>
      <c r="L85" s="2">
        <f t="shared" si="15"/>
        <v>1.0610506905726957</v>
      </c>
      <c r="M85">
        <v>1.6163069498631</v>
      </c>
      <c r="N85">
        <f t="shared" si="14"/>
        <v>1.4316874551240701</v>
      </c>
    </row>
    <row r="86" spans="1:14" x14ac:dyDescent="0.3">
      <c r="A86" s="1">
        <v>2005.75</v>
      </c>
      <c r="B86" s="28">
        <v>227196</v>
      </c>
      <c r="C86" s="29">
        <v>1114.7449999999999</v>
      </c>
      <c r="D86" s="31">
        <v>2645.2629999999999</v>
      </c>
      <c r="E86" s="30">
        <v>111.667</v>
      </c>
      <c r="F86" s="8">
        <v>96.406999999999996</v>
      </c>
      <c r="G86" s="8">
        <f t="shared" si="12"/>
        <v>37.421256375510495</v>
      </c>
      <c r="H86" s="2">
        <f t="shared" si="13"/>
        <v>1.4967640534875315</v>
      </c>
      <c r="I86">
        <f t="shared" si="10"/>
        <v>-8.7113294647844768</v>
      </c>
      <c r="J86" s="2">
        <v>-5.5888999999999998</v>
      </c>
      <c r="K86" s="2">
        <f t="shared" si="11"/>
        <v>849.51734605673778</v>
      </c>
      <c r="L86" s="2">
        <f t="shared" si="15"/>
        <v>1.2411094129075373</v>
      </c>
      <c r="M86">
        <v>0.93571438042383603</v>
      </c>
      <c r="N86">
        <f t="shared" si="14"/>
        <v>1.5849402455596024</v>
      </c>
    </row>
    <row r="87" spans="1:14" x14ac:dyDescent="0.3">
      <c r="A87" s="1">
        <v>2006</v>
      </c>
      <c r="B87" s="28">
        <v>227763.66666666666</v>
      </c>
      <c r="C87" s="29">
        <v>1154.1279999999999</v>
      </c>
      <c r="D87" s="31">
        <v>2709.74</v>
      </c>
      <c r="E87" s="30">
        <v>111.19799999999999</v>
      </c>
      <c r="F87" s="8">
        <v>97.311999999999998</v>
      </c>
      <c r="G87" s="8">
        <f t="shared" si="12"/>
        <v>38.224933325174902</v>
      </c>
      <c r="H87" s="2">
        <f t="shared" si="13"/>
        <v>2.124911228500137</v>
      </c>
      <c r="I87">
        <f t="shared" si="10"/>
        <v>-8.6925758130989284</v>
      </c>
      <c r="J87" s="2">
        <v>-5.5701999999999998</v>
      </c>
      <c r="K87" s="2">
        <f t="shared" si="11"/>
        <v>867.71543464635397</v>
      </c>
      <c r="L87" s="2">
        <f t="shared" si="15"/>
        <v>2.1195460599454208</v>
      </c>
      <c r="M87">
        <v>2.6808388775659902</v>
      </c>
      <c r="N87">
        <f t="shared" si="14"/>
        <v>2.3326011510337641</v>
      </c>
    </row>
    <row r="88" spans="1:14" x14ac:dyDescent="0.3">
      <c r="A88" s="1">
        <v>2006.25</v>
      </c>
      <c r="B88" s="28">
        <v>228432.66666666666</v>
      </c>
      <c r="C88" s="29">
        <v>1149.249</v>
      </c>
      <c r="D88" s="31">
        <v>2709.252</v>
      </c>
      <c r="E88" s="30">
        <v>110.681</v>
      </c>
      <c r="F88" s="8">
        <v>97.926000000000002</v>
      </c>
      <c r="G88" s="8">
        <f t="shared" si="12"/>
        <v>38.049754743679998</v>
      </c>
      <c r="H88" s="2">
        <f t="shared" si="13"/>
        <v>-0.45933688865420486</v>
      </c>
      <c r="I88">
        <f t="shared" si="10"/>
        <v>-8.7001021318173297</v>
      </c>
      <c r="J88" s="2">
        <v>-5.5781000000000001</v>
      </c>
      <c r="K88" s="2">
        <f t="shared" si="11"/>
        <v>863.41613480899389</v>
      </c>
      <c r="L88" s="2">
        <f t="shared" si="15"/>
        <v>-0.49670501681413626</v>
      </c>
      <c r="M88">
        <v>-0.48664034391634597</v>
      </c>
      <c r="N88">
        <f t="shared" si="14"/>
        <v>0.10583994338865138</v>
      </c>
    </row>
    <row r="89" spans="1:14" x14ac:dyDescent="0.3">
      <c r="A89" s="1">
        <v>2006.5</v>
      </c>
      <c r="B89" s="28">
        <v>229166.33333333334</v>
      </c>
      <c r="C89" s="29">
        <v>1160.5319999999999</v>
      </c>
      <c r="D89" s="31">
        <v>2709.42</v>
      </c>
      <c r="E89" s="30">
        <v>110.188</v>
      </c>
      <c r="F89" s="8">
        <v>98.311000000000007</v>
      </c>
      <c r="G89" s="8">
        <f t="shared" si="12"/>
        <v>38.0919733142008</v>
      </c>
      <c r="H89" s="2">
        <f t="shared" si="13"/>
        <v>0.1108947115444181</v>
      </c>
      <c r="I89">
        <f t="shared" si="10"/>
        <v>-8.7021997795384642</v>
      </c>
      <c r="J89" s="2">
        <v>-5.5843999999999996</v>
      </c>
      <c r="K89" s="2">
        <f t="shared" si="11"/>
        <v>860.74936570461432</v>
      </c>
      <c r="L89" s="2">
        <f t="shared" si="15"/>
        <v>-0.30934051634208259</v>
      </c>
      <c r="M89">
        <v>-1.43086900294352</v>
      </c>
      <c r="N89">
        <f t="shared" si="14"/>
        <v>0.2653108768350429</v>
      </c>
    </row>
    <row r="90" spans="1:14" x14ac:dyDescent="0.3">
      <c r="A90" s="1">
        <v>2006.75</v>
      </c>
      <c r="B90" s="28">
        <v>229896</v>
      </c>
      <c r="C90" s="29">
        <v>1169.422</v>
      </c>
      <c r="D90" s="31">
        <v>2675.4059999999999</v>
      </c>
      <c r="E90" s="30">
        <v>109.485</v>
      </c>
      <c r="F90" s="8">
        <v>98.998000000000005</v>
      </c>
      <c r="G90" s="8">
        <f t="shared" si="12"/>
        <v>37.705965121478528</v>
      </c>
      <c r="H90" s="2">
        <f t="shared" si="13"/>
        <v>-1.0185277798317571</v>
      </c>
      <c r="I90">
        <f t="shared" si="10"/>
        <v>-8.7155640037593773</v>
      </c>
      <c r="J90" s="2">
        <v>-5.6002000000000001</v>
      </c>
      <c r="K90" s="2">
        <f t="shared" si="11"/>
        <v>849.95406915051501</v>
      </c>
      <c r="L90" s="2">
        <f t="shared" si="15"/>
        <v>-1.2621053577404062</v>
      </c>
      <c r="M90">
        <v>-0.90723805518216205</v>
      </c>
      <c r="N90">
        <f t="shared" si="14"/>
        <v>-0.54561274119235503</v>
      </c>
    </row>
    <row r="91" spans="1:14" x14ac:dyDescent="0.3">
      <c r="A91" s="1">
        <v>2007</v>
      </c>
      <c r="B91" s="28">
        <v>230839.33333333334</v>
      </c>
      <c r="C91" s="29">
        <v>1179.0219999999999</v>
      </c>
      <c r="D91" s="31">
        <v>2664.2950000000001</v>
      </c>
      <c r="E91" s="30">
        <v>108.914</v>
      </c>
      <c r="F91" s="8">
        <v>99.27</v>
      </c>
      <c r="G91" s="8">
        <f t="shared" si="12"/>
        <v>37.664130403076378</v>
      </c>
      <c r="H91" s="2">
        <f t="shared" si="13"/>
        <v>-0.11101146258938321</v>
      </c>
      <c r="I91">
        <f t="shared" si="10"/>
        <v>-8.7207690274719329</v>
      </c>
      <c r="J91" s="2">
        <v>-5.6073000000000004</v>
      </c>
      <c r="K91" s="2">
        <f t="shared" si="11"/>
        <v>847.40371384459593</v>
      </c>
      <c r="L91" s="2">
        <f t="shared" si="15"/>
        <v>-0.30050909133398918</v>
      </c>
      <c r="M91">
        <v>-0.80262048106809203</v>
      </c>
      <c r="N91">
        <f t="shared" si="14"/>
        <v>0.27282753866881715</v>
      </c>
    </row>
    <row r="92" spans="1:14" x14ac:dyDescent="0.3">
      <c r="A92" s="1">
        <v>2007.25</v>
      </c>
      <c r="B92" s="28">
        <v>231482</v>
      </c>
      <c r="C92" s="29">
        <v>1185.692</v>
      </c>
      <c r="D92" s="31">
        <v>2699.2170000000001</v>
      </c>
      <c r="E92" s="30">
        <v>108.39400000000001</v>
      </c>
      <c r="F92" s="8">
        <v>99.474000000000004</v>
      </c>
      <c r="G92" s="8">
        <f t="shared" si="12"/>
        <v>38.073623117331096</v>
      </c>
      <c r="H92" s="2">
        <f t="shared" si="13"/>
        <v>1.0813542400461174</v>
      </c>
      <c r="I92">
        <f t="shared" si="10"/>
        <v>-8.7127356599597192</v>
      </c>
      <c r="J92" s="2">
        <v>-5.5961999999999996</v>
      </c>
      <c r="K92" s="2">
        <f t="shared" si="11"/>
        <v>859.24783467193754</v>
      </c>
      <c r="L92" s="2">
        <f t="shared" si="15"/>
        <v>1.3880174888249108</v>
      </c>
      <c r="M92">
        <v>0.178317826423606</v>
      </c>
      <c r="N92">
        <f t="shared" si="14"/>
        <v>1.7099776349174185</v>
      </c>
    </row>
    <row r="93" spans="1:14" x14ac:dyDescent="0.3">
      <c r="A93" s="1">
        <v>2007.5</v>
      </c>
      <c r="B93" s="28">
        <v>232210</v>
      </c>
      <c r="C93" s="29">
        <v>1191.8589999999999</v>
      </c>
      <c r="D93" s="31">
        <v>2685.9690000000001</v>
      </c>
      <c r="E93" s="30">
        <v>107.64700000000001</v>
      </c>
      <c r="F93" s="8">
        <v>99.995000000000005</v>
      </c>
      <c r="G93" s="8">
        <f t="shared" si="12"/>
        <v>37.932953309532508</v>
      </c>
      <c r="H93" s="2">
        <f t="shared" si="13"/>
        <v>-0.37015209742192745</v>
      </c>
      <c r="I93">
        <f t="shared" si="10"/>
        <v>-8.7195771988689295</v>
      </c>
      <c r="J93" s="2">
        <v>-5.6002999999999998</v>
      </c>
      <c r="K93" s="2">
        <f t="shared" si="11"/>
        <v>858.42336796119832</v>
      </c>
      <c r="L93" s="2">
        <f t="shared" si="15"/>
        <v>-9.5998206500969019E-2</v>
      </c>
      <c r="M93">
        <v>-0.84500716792812802</v>
      </c>
      <c r="N93">
        <f t="shared" si="14"/>
        <v>0.44689221806166551</v>
      </c>
    </row>
    <row r="94" spans="1:14" x14ac:dyDescent="0.3">
      <c r="A94" s="1">
        <v>2007.75</v>
      </c>
      <c r="B94" s="28">
        <v>232936.66666666666</v>
      </c>
      <c r="C94" s="29">
        <v>1195.5989999999999</v>
      </c>
      <c r="D94" s="31">
        <v>2642.56</v>
      </c>
      <c r="E94" s="30">
        <v>107.19499999999999</v>
      </c>
      <c r="F94" s="8">
        <v>99.603999999999999</v>
      </c>
      <c r="G94" s="8">
        <f t="shared" si="12"/>
        <v>37.684157384517</v>
      </c>
      <c r="H94" s="2">
        <f t="shared" si="13"/>
        <v>-0.65804371659949901</v>
      </c>
      <c r="I94">
        <f t="shared" si="10"/>
        <v>-8.7292821011118615</v>
      </c>
      <c r="J94" s="2">
        <v>-5.6159999999999997</v>
      </c>
      <c r="K94" s="2">
        <f t="shared" si="11"/>
        <v>847.69582856614363</v>
      </c>
      <c r="L94" s="2">
        <f t="shared" si="15"/>
        <v>-1.2575534923062293</v>
      </c>
      <c r="M94">
        <v>-1.37063744010813</v>
      </c>
      <c r="N94">
        <f t="shared" si="14"/>
        <v>-0.54173852687810808</v>
      </c>
    </row>
    <row r="95" spans="1:14" x14ac:dyDescent="0.3">
      <c r="A95" s="1">
        <v>2008</v>
      </c>
      <c r="B95" s="28">
        <v>232806.66666666666</v>
      </c>
      <c r="C95" s="29">
        <v>1153.509</v>
      </c>
      <c r="D95" s="31">
        <v>2563.701</v>
      </c>
      <c r="E95" s="30">
        <v>106.89400000000001</v>
      </c>
      <c r="F95" s="8">
        <v>99.242999999999995</v>
      </c>
      <c r="G95" s="8">
        <f t="shared" si="12"/>
        <v>36.623710738423533</v>
      </c>
      <c r="H95" s="2">
        <f t="shared" si="13"/>
        <v>-2.8543912569443997</v>
      </c>
      <c r="I95">
        <f t="shared" si="10"/>
        <v>-8.7572677662773302</v>
      </c>
      <c r="J95" s="2">
        <v>-5.6481000000000003</v>
      </c>
      <c r="K95" s="2">
        <f t="shared" si="11"/>
        <v>820.45874693999974</v>
      </c>
      <c r="L95" s="2">
        <f t="shared" si="15"/>
        <v>-3.2658247403976048</v>
      </c>
      <c r="M95">
        <v>-2.0668268648361998</v>
      </c>
      <c r="N95">
        <f t="shared" si="14"/>
        <v>-2.2510318548020383</v>
      </c>
    </row>
    <row r="96" spans="1:14" x14ac:dyDescent="0.3">
      <c r="A96" s="1">
        <v>2008.25</v>
      </c>
      <c r="B96" s="28">
        <v>233410</v>
      </c>
      <c r="C96" s="29">
        <v>1137.729</v>
      </c>
      <c r="D96" s="31">
        <v>2540.5949999999998</v>
      </c>
      <c r="E96" s="30">
        <v>106.197</v>
      </c>
      <c r="F96" s="8">
        <v>100.16500000000001</v>
      </c>
      <c r="G96" s="8">
        <f t="shared" si="12"/>
        <v>36.077480970207453</v>
      </c>
      <c r="H96" s="2">
        <f t="shared" si="13"/>
        <v>-1.5026990178235167</v>
      </c>
      <c r="I96">
        <f t="shared" si="10"/>
        <v>-8.7748829679600995</v>
      </c>
      <c r="J96" s="2">
        <v>-5.6641000000000004</v>
      </c>
      <c r="K96" s="2">
        <f t="shared" si="11"/>
        <v>809.52838942039057</v>
      </c>
      <c r="L96" s="2">
        <f t="shared" si="15"/>
        <v>-1.3411788495465871</v>
      </c>
      <c r="M96">
        <v>-1.61472941109824</v>
      </c>
      <c r="N96">
        <f t="shared" si="14"/>
        <v>-0.61291430321412155</v>
      </c>
    </row>
    <row r="97" spans="1:14" x14ac:dyDescent="0.3">
      <c r="A97" s="1">
        <v>2008.5</v>
      </c>
      <c r="B97" s="28">
        <v>234110.33333333334</v>
      </c>
      <c r="C97" s="29">
        <v>1095.819</v>
      </c>
      <c r="D97" s="31">
        <v>2498.2420000000002</v>
      </c>
      <c r="E97" s="30">
        <v>105.85599999999999</v>
      </c>
      <c r="F97" s="8">
        <v>100.511</v>
      </c>
      <c r="G97" s="8">
        <f t="shared" si="12"/>
        <v>35.207387019730177</v>
      </c>
      <c r="H97" s="2">
        <f t="shared" si="13"/>
        <v>-2.4412955756238031</v>
      </c>
      <c r="I97">
        <f t="shared" si="10"/>
        <v>-8.8022918740835561</v>
      </c>
      <c r="J97" s="2">
        <v>-5.6962000000000002</v>
      </c>
      <c r="K97" s="2">
        <f t="shared" si="11"/>
        <v>786.30738668470565</v>
      </c>
      <c r="L97" s="2">
        <f t="shared" si="15"/>
        <v>-2.9104049632780793</v>
      </c>
      <c r="M97">
        <v>-3.5548318034677302</v>
      </c>
      <c r="N97">
        <f t="shared" si="14"/>
        <v>-1.948524584322521</v>
      </c>
    </row>
    <row r="98" spans="1:14" x14ac:dyDescent="0.3">
      <c r="A98" s="1">
        <v>2008.75</v>
      </c>
      <c r="B98" s="28">
        <v>234825</v>
      </c>
      <c r="C98" s="29">
        <v>1007.986</v>
      </c>
      <c r="D98" s="31">
        <v>2307.915</v>
      </c>
      <c r="E98" s="30">
        <v>105.101</v>
      </c>
      <c r="F98" s="8">
        <v>102.73699999999999</v>
      </c>
      <c r="G98" s="8">
        <f t="shared" si="12"/>
        <v>32.054943435865056</v>
      </c>
      <c r="H98" s="2">
        <f t="shared" si="13"/>
        <v>-9.3804506260549037</v>
      </c>
      <c r="I98">
        <f t="shared" si="10"/>
        <v>-8.8991444220213687</v>
      </c>
      <c r="J98" s="2">
        <v>-5.7866</v>
      </c>
      <c r="K98" s="2">
        <f t="shared" si="11"/>
        <v>720.53632811018542</v>
      </c>
      <c r="L98" s="2">
        <f t="shared" si="15"/>
        <v>-8.735195832273579</v>
      </c>
      <c r="M98">
        <v>-6.3078988039387296</v>
      </c>
      <c r="N98">
        <f t="shared" si="14"/>
        <v>-6.9061597535699537</v>
      </c>
    </row>
    <row r="99" spans="1:14" x14ac:dyDescent="0.3">
      <c r="A99" s="1">
        <v>2009</v>
      </c>
      <c r="B99" s="28">
        <v>234912.66666666666</v>
      </c>
      <c r="C99" s="29">
        <v>1004.48</v>
      </c>
      <c r="D99" s="31">
        <v>2014.8779999999999</v>
      </c>
      <c r="E99" s="30">
        <v>104.536</v>
      </c>
      <c r="F99" s="8">
        <v>101.411</v>
      </c>
      <c r="G99" s="8">
        <f t="shared" si="12"/>
        <v>29.477374910405242</v>
      </c>
      <c r="H99" s="2">
        <f t="shared" si="13"/>
        <v>-8.3828395943520206</v>
      </c>
      <c r="I99">
        <f t="shared" ref="I99:I130" si="16">LN(G99/B99)</f>
        <v>-8.9833460759508057</v>
      </c>
      <c r="J99" s="2">
        <v>-5.8689</v>
      </c>
      <c r="K99" s="2">
        <f t="shared" ref="K99:K130" si="17">EXP(J99)*B99</f>
        <v>663.85854546858752</v>
      </c>
      <c r="L99" s="2">
        <f t="shared" si="15"/>
        <v>-8.192674201408412</v>
      </c>
      <c r="M99">
        <v>-11.9985847113874</v>
      </c>
      <c r="N99">
        <f t="shared" si="14"/>
        <v>-6.4444050952918168</v>
      </c>
    </row>
    <row r="100" spans="1:14" x14ac:dyDescent="0.3">
      <c r="A100" s="1">
        <v>2009.25</v>
      </c>
      <c r="B100" s="28">
        <v>235459.33333333334</v>
      </c>
      <c r="C100" s="29">
        <v>994.7</v>
      </c>
      <c r="D100" s="31">
        <v>1863.65</v>
      </c>
      <c r="E100" s="30">
        <v>104.26300000000001</v>
      </c>
      <c r="F100" s="8">
        <v>99.539000000000001</v>
      </c>
      <c r="G100" s="8">
        <f t="shared" si="12"/>
        <v>28.263109297287599</v>
      </c>
      <c r="H100" s="2">
        <f t="shared" ref="H100:H115" si="18">(LN(G100)-LN(G99))*100</f>
        <v>-4.2065621019702792</v>
      </c>
      <c r="I100">
        <f t="shared" si="16"/>
        <v>-9.0277360994128149</v>
      </c>
      <c r="J100" s="2">
        <v>-5.9139999999999997</v>
      </c>
      <c r="K100" s="2">
        <f t="shared" si="17"/>
        <v>636.06037958665036</v>
      </c>
      <c r="L100" s="2">
        <f t="shared" si="15"/>
        <v>-4.277559755769289</v>
      </c>
      <c r="M100">
        <v>-4.2350103238016201</v>
      </c>
      <c r="N100">
        <f t="shared" ref="N100:N108" si="19">$Q$3*L100+$R$3</f>
        <v>-3.1121465638063022</v>
      </c>
    </row>
    <row r="101" spans="1:14" x14ac:dyDescent="0.3">
      <c r="A101" s="1">
        <v>2009.5</v>
      </c>
      <c r="B101" s="28">
        <v>236093</v>
      </c>
      <c r="C101" s="29">
        <v>1035.104</v>
      </c>
      <c r="D101" s="31">
        <v>1841.4159999999999</v>
      </c>
      <c r="E101" s="30">
        <v>103.46299999999999</v>
      </c>
      <c r="F101" s="8">
        <v>98.575999999999993</v>
      </c>
      <c r="G101" s="8">
        <f t="shared" si="12"/>
        <v>28.684746905460841</v>
      </c>
      <c r="H101" s="2">
        <f t="shared" si="18"/>
        <v>1.4808118900280665</v>
      </c>
      <c r="I101">
        <f t="shared" si="16"/>
        <v>-9.0156155594016312</v>
      </c>
      <c r="J101" s="2">
        <v>-5.9053000000000004</v>
      </c>
      <c r="K101" s="2">
        <f t="shared" si="17"/>
        <v>643.3449655158206</v>
      </c>
      <c r="L101" s="2">
        <f t="shared" si="15"/>
        <v>1.1387578889095806</v>
      </c>
      <c r="M101">
        <v>-1.2443700611474999</v>
      </c>
      <c r="N101">
        <f t="shared" si="19"/>
        <v>1.4978261282615426</v>
      </c>
    </row>
    <row r="102" spans="1:14" x14ac:dyDescent="0.3">
      <c r="A102" s="1">
        <v>2009.75</v>
      </c>
      <c r="B102" s="28">
        <v>236739</v>
      </c>
      <c r="C102" s="29">
        <v>1014.201</v>
      </c>
      <c r="D102" s="31">
        <v>1998.71</v>
      </c>
      <c r="E102" s="30">
        <v>103.81699999999999</v>
      </c>
      <c r="F102" s="8">
        <v>97.941000000000003</v>
      </c>
      <c r="G102" s="8">
        <f t="shared" si="12"/>
        <v>30.176408609846476</v>
      </c>
      <c r="H102" s="2">
        <f t="shared" si="18"/>
        <v>5.0694932469303566</v>
      </c>
      <c r="I102">
        <f t="shared" si="16"/>
        <v>-8.9676531002080022</v>
      </c>
      <c r="J102" s="2">
        <v>-5.8651</v>
      </c>
      <c r="K102" s="2">
        <f t="shared" si="17"/>
        <v>671.56683872338169</v>
      </c>
      <c r="L102" s="2">
        <f t="shared" si="15"/>
        <v>4.2932473275674177</v>
      </c>
      <c r="M102">
        <v>-0.52674458408639602</v>
      </c>
      <c r="N102">
        <f t="shared" si="19"/>
        <v>4.1826963895017784</v>
      </c>
    </row>
    <row r="103" spans="1:14" x14ac:dyDescent="0.3">
      <c r="A103" s="1">
        <v>2010</v>
      </c>
      <c r="B103" s="28">
        <v>236996.33333333334</v>
      </c>
      <c r="C103" s="29">
        <v>1021.085</v>
      </c>
      <c r="D103" s="31">
        <v>2038.1610000000001</v>
      </c>
      <c r="E103" s="30">
        <v>103.255</v>
      </c>
      <c r="F103" s="8">
        <v>97.652000000000001</v>
      </c>
      <c r="G103" s="8">
        <f t="shared" si="12"/>
        <v>30.760641190189972</v>
      </c>
      <c r="H103" s="2">
        <f t="shared" si="18"/>
        <v>1.9175542107137122</v>
      </c>
      <c r="I103">
        <f t="shared" si="16"/>
        <v>-8.9495639594753733</v>
      </c>
      <c r="J103" s="2">
        <v>-5.8407</v>
      </c>
      <c r="K103" s="2">
        <f t="shared" si="17"/>
        <v>688.90263589562585</v>
      </c>
      <c r="L103" s="2">
        <f t="shared" si="15"/>
        <v>2.5486401374509526</v>
      </c>
      <c r="M103">
        <v>0.22640577989800501</v>
      </c>
      <c r="N103">
        <f t="shared" si="19"/>
        <v>2.6978145874303339</v>
      </c>
    </row>
    <row r="104" spans="1:14" x14ac:dyDescent="0.3">
      <c r="A104" s="1">
        <v>2010.25</v>
      </c>
      <c r="B104" s="28">
        <v>237506</v>
      </c>
      <c r="C104" s="29">
        <v>1043.9010000000001</v>
      </c>
      <c r="D104" s="31">
        <v>2148.7950000000001</v>
      </c>
      <c r="E104" s="30">
        <v>102.336</v>
      </c>
      <c r="F104" s="8">
        <v>97.819000000000003</v>
      </c>
      <c r="G104" s="8">
        <f t="shared" si="12"/>
        <v>32.167772544680247</v>
      </c>
      <c r="H104" s="2">
        <f t="shared" si="18"/>
        <v>4.4729109358385255</v>
      </c>
      <c r="I104">
        <f t="shared" si="16"/>
        <v>-8.9069830665823897</v>
      </c>
      <c r="J104" s="2">
        <v>-5.7995999999999999</v>
      </c>
      <c r="K104" s="2">
        <f t="shared" si="17"/>
        <v>719.35009985483464</v>
      </c>
      <c r="L104" s="2">
        <f t="shared" si="15"/>
        <v>4.3248216465401335</v>
      </c>
      <c r="M104">
        <v>3.67265725551602</v>
      </c>
      <c r="N104">
        <f t="shared" si="19"/>
        <v>4.2095701361657785</v>
      </c>
    </row>
    <row r="105" spans="1:14" x14ac:dyDescent="0.3">
      <c r="A105" s="1">
        <v>2010.5</v>
      </c>
      <c r="B105" s="28">
        <v>238103.66666666666</v>
      </c>
      <c r="C105" s="29">
        <v>1052.423</v>
      </c>
      <c r="D105" s="31">
        <v>2236.4949999999999</v>
      </c>
      <c r="E105" s="30">
        <v>101.577</v>
      </c>
      <c r="F105" s="8">
        <v>97.465000000000003</v>
      </c>
      <c r="G105" s="8">
        <f t="shared" si="12"/>
        <v>33.307487074629023</v>
      </c>
      <c r="H105" s="2">
        <f t="shared" si="18"/>
        <v>3.4817110077047353</v>
      </c>
      <c r="I105">
        <f t="shared" si="16"/>
        <v>-8.8746792232581093</v>
      </c>
      <c r="J105" s="2">
        <v>-5.7755000000000001</v>
      </c>
      <c r="K105" s="2">
        <f t="shared" si="17"/>
        <v>738.75137653490026</v>
      </c>
      <c r="L105" s="2">
        <f t="shared" si="15"/>
        <v>2.6613266752765874</v>
      </c>
      <c r="N105">
        <f t="shared" si="19"/>
        <v>2.7937251111881491</v>
      </c>
    </row>
    <row r="106" spans="1:14" x14ac:dyDescent="0.3">
      <c r="A106" s="1">
        <v>2010.75</v>
      </c>
      <c r="B106" s="28">
        <v>238711.33333333334</v>
      </c>
      <c r="C106" s="29">
        <v>1078.441</v>
      </c>
      <c r="D106" s="31">
        <v>2238.44</v>
      </c>
      <c r="E106" s="30">
        <v>101.259</v>
      </c>
      <c r="F106" s="8">
        <v>97.861000000000004</v>
      </c>
      <c r="G106" s="8">
        <f t="shared" si="12"/>
        <v>33.523990193716273</v>
      </c>
      <c r="H106" s="2">
        <f t="shared" si="18"/>
        <v>0.64790989310155034</v>
      </c>
      <c r="I106">
        <f t="shared" si="16"/>
        <v>-8.8707489828808352</v>
      </c>
      <c r="J106" s="2">
        <v>-5.7737999999999996</v>
      </c>
      <c r="K106" s="2">
        <f t="shared" si="17"/>
        <v>741.89690435945101</v>
      </c>
      <c r="L106" s="2">
        <f t="shared" si="15"/>
        <v>0.424885855374324</v>
      </c>
      <c r="N106">
        <f t="shared" si="19"/>
        <v>0.89023056313408566</v>
      </c>
    </row>
    <row r="107" spans="1:14" x14ac:dyDescent="0.3">
      <c r="A107" s="1">
        <v>2011</v>
      </c>
      <c r="B107" s="28">
        <v>238851.66666666666</v>
      </c>
      <c r="C107" s="29">
        <v>1087.9269999999999</v>
      </c>
      <c r="D107" s="31">
        <v>2205.962</v>
      </c>
      <c r="E107" s="30">
        <v>101.27200000000001</v>
      </c>
      <c r="F107" s="8">
        <v>98.293999999999997</v>
      </c>
      <c r="G107" s="8">
        <f t="shared" si="12"/>
        <v>33.185112684897433</v>
      </c>
      <c r="H107" s="2">
        <f t="shared" si="18"/>
        <v>-1.0159945471570619</v>
      </c>
      <c r="I107">
        <f t="shared" si="16"/>
        <v>-8.8814966344241597</v>
      </c>
      <c r="J107" s="2">
        <v>-5.7827999999999999</v>
      </c>
      <c r="K107" s="2">
        <f t="shared" si="17"/>
        <v>735.6820268740729</v>
      </c>
      <c r="L107" s="2">
        <f t="shared" si="15"/>
        <v>-0.84122939282460507</v>
      </c>
      <c r="N107">
        <f t="shared" si="19"/>
        <v>-0.18739396004024211</v>
      </c>
    </row>
    <row r="108" spans="1:14" x14ac:dyDescent="0.3">
      <c r="A108" s="1">
        <v>2011.25</v>
      </c>
      <c r="B108" s="28">
        <v>239316</v>
      </c>
      <c r="C108" s="29">
        <v>1082.903</v>
      </c>
      <c r="D108" s="31">
        <v>2297.3519999999999</v>
      </c>
      <c r="E108" s="30">
        <v>101.527</v>
      </c>
      <c r="F108" s="8">
        <v>98.343000000000004</v>
      </c>
      <c r="G108" s="8">
        <f t="shared" si="12"/>
        <v>34.026762999477825</v>
      </c>
      <c r="H108" s="2">
        <f t="shared" si="18"/>
        <v>2.5045999772146832</v>
      </c>
      <c r="I108">
        <f t="shared" si="16"/>
        <v>-8.8583927713193535</v>
      </c>
      <c r="J108" s="2">
        <v>-5.7636000000000003</v>
      </c>
      <c r="K108" s="2">
        <f t="shared" si="17"/>
        <v>751.40150295279989</v>
      </c>
      <c r="L108" s="2">
        <f t="shared" si="15"/>
        <v>2.1142136667338995</v>
      </c>
      <c r="N108">
        <f t="shared" si="19"/>
        <v>2.328062608669538</v>
      </c>
    </row>
    <row r="109" spans="1:14" x14ac:dyDescent="0.3">
      <c r="A109" s="1">
        <v>2011.5</v>
      </c>
      <c r="B109" s="28">
        <v>239871</v>
      </c>
      <c r="C109" s="29">
        <v>1090.7550000000001</v>
      </c>
      <c r="D109" s="31">
        <v>2322.84</v>
      </c>
      <c r="E109" s="30">
        <v>101.36499999999999</v>
      </c>
      <c r="F109" s="8">
        <v>99.105999999999995</v>
      </c>
      <c r="G109" s="8">
        <f t="shared" si="12"/>
        <v>34.198602037010858</v>
      </c>
      <c r="H109" s="2">
        <f t="shared" si="18"/>
        <v>0.50374051004458131</v>
      </c>
      <c r="I109">
        <f t="shared" si="16"/>
        <v>-8.8556717906969045</v>
      </c>
      <c r="J109" s="2">
        <v>-5.7575000000000003</v>
      </c>
      <c r="K109" s="2">
        <f t="shared" si="17"/>
        <v>757.75230498906626</v>
      </c>
      <c r="L109" s="2">
        <f t="shared" si="15"/>
        <v>0.84164244779980635</v>
      </c>
    </row>
    <row r="110" spans="1:14" x14ac:dyDescent="0.3">
      <c r="A110" s="1">
        <v>2011.75</v>
      </c>
      <c r="B110" s="28">
        <v>240431.33333333334</v>
      </c>
      <c r="C110" s="29">
        <v>1112.4090000000001</v>
      </c>
      <c r="D110" s="31">
        <v>2504.0949999999998</v>
      </c>
      <c r="E110" s="30">
        <v>100.95699999999999</v>
      </c>
      <c r="F110" s="8">
        <v>99.194999999999993</v>
      </c>
      <c r="G110" s="8">
        <f t="shared" si="12"/>
        <v>36.262807132425984</v>
      </c>
      <c r="H110" s="2">
        <f t="shared" si="18"/>
        <v>5.8607851987401816</v>
      </c>
      <c r="I110">
        <f t="shared" si="16"/>
        <v>-8.7993971923651841</v>
      </c>
      <c r="J110" s="2">
        <v>-5.7031000000000001</v>
      </c>
      <c r="K110" s="2">
        <f t="shared" si="17"/>
        <v>801.98492543560087</v>
      </c>
      <c r="L110" s="2">
        <f t="shared" si="15"/>
        <v>5.6733253655681715</v>
      </c>
    </row>
    <row r="111" spans="1:14" x14ac:dyDescent="0.3">
      <c r="A111" s="1">
        <v>2012</v>
      </c>
      <c r="B111" s="28">
        <v>242436</v>
      </c>
      <c r="C111" s="29">
        <v>1138.0930000000001</v>
      </c>
      <c r="D111" s="31">
        <v>2567.75</v>
      </c>
      <c r="E111" s="30">
        <v>100.819</v>
      </c>
      <c r="F111" s="8">
        <v>99.635000000000005</v>
      </c>
      <c r="G111" s="8">
        <f t="shared" si="12"/>
        <v>37.060043587027863</v>
      </c>
      <c r="H111" s="2">
        <f t="shared" si="18"/>
        <v>2.1746777867362788</v>
      </c>
      <c r="I111">
        <f t="shared" si="16"/>
        <v>-8.7859536400244629</v>
      </c>
      <c r="J111" s="2">
        <v>-5.6870000000000003</v>
      </c>
      <c r="K111" s="2">
        <f t="shared" si="17"/>
        <v>821.79669682446365</v>
      </c>
      <c r="L111" s="2">
        <f t="shared" si="15"/>
        <v>2.4403225526640426</v>
      </c>
    </row>
    <row r="112" spans="1:14" x14ac:dyDescent="0.3">
      <c r="A112" s="1">
        <v>2012.25</v>
      </c>
      <c r="B112" s="28">
        <v>242968.33333333334</v>
      </c>
      <c r="C112" s="29">
        <v>1133.557</v>
      </c>
      <c r="D112" s="31">
        <v>2636.8629999999998</v>
      </c>
      <c r="E112" s="30">
        <v>100.226</v>
      </c>
      <c r="F112" s="8">
        <v>100.014</v>
      </c>
      <c r="G112" s="8">
        <f t="shared" si="12"/>
        <v>37.674948287356706</v>
      </c>
      <c r="H112" s="2">
        <f t="shared" si="18"/>
        <v>1.6455974936175455</v>
      </c>
      <c r="I112">
        <f t="shared" si="16"/>
        <v>-8.7716910264169421</v>
      </c>
      <c r="J112" s="2">
        <v>-5.6894999999999998</v>
      </c>
      <c r="K112" s="2">
        <f t="shared" si="17"/>
        <v>821.54474080893669</v>
      </c>
      <c r="L112" s="2">
        <f t="shared" si="15"/>
        <v>-3.0663867134528289E-2</v>
      </c>
    </row>
    <row r="113" spans="1:12" x14ac:dyDescent="0.3">
      <c r="A113" s="1">
        <v>2012.5</v>
      </c>
      <c r="B113" s="28">
        <v>243564</v>
      </c>
      <c r="C113" s="29">
        <v>1141.673</v>
      </c>
      <c r="D113" s="31">
        <v>2644.1190000000001</v>
      </c>
      <c r="E113" s="30">
        <v>99.649000000000001</v>
      </c>
      <c r="F113" s="8">
        <v>99.835999999999999</v>
      </c>
      <c r="G113" s="8">
        <f t="shared" si="12"/>
        <v>37.941568657641028</v>
      </c>
      <c r="H113" s="2">
        <f t="shared" si="18"/>
        <v>0.70519374858970529</v>
      </c>
      <c r="I113">
        <f t="shared" si="16"/>
        <v>-8.7670877112464751</v>
      </c>
      <c r="J113" s="2">
        <v>-5.6748000000000003</v>
      </c>
      <c r="K113" s="2">
        <f t="shared" si="17"/>
        <v>835.75459274755292</v>
      </c>
      <c r="L113" s="2">
        <f t="shared" si="15"/>
        <v>1.7148622315430018</v>
      </c>
    </row>
    <row r="114" spans="1:12" x14ac:dyDescent="0.3">
      <c r="A114" s="1">
        <v>2012.75</v>
      </c>
      <c r="B114" s="28">
        <v>244169</v>
      </c>
      <c r="C114" s="29">
        <v>1163.5609999999999</v>
      </c>
      <c r="D114" s="31">
        <v>2638.2820000000002</v>
      </c>
      <c r="E114" s="30">
        <v>99.305999999999997</v>
      </c>
      <c r="F114" s="8">
        <v>100.51</v>
      </c>
      <c r="G114" s="8">
        <f t="shared" si="12"/>
        <v>37.965875815909904</v>
      </c>
      <c r="H114" s="2">
        <f t="shared" si="18"/>
        <v>6.4044203485691398E-2</v>
      </c>
      <c r="I114">
        <f t="shared" si="16"/>
        <v>-8.7689281360395732</v>
      </c>
      <c r="J114" s="2">
        <v>-5.6730999999999998</v>
      </c>
      <c r="K114" s="2">
        <f t="shared" si="17"/>
        <v>839.25608593864388</v>
      </c>
      <c r="L114" s="2">
        <f t="shared" si="15"/>
        <v>0.41808668279550432</v>
      </c>
    </row>
    <row r="115" spans="1:12" x14ac:dyDescent="0.3">
      <c r="A115" s="1">
        <v>2013</v>
      </c>
      <c r="B115" s="28">
        <v>244828.66666666666</v>
      </c>
      <c r="C115" s="29">
        <v>1188.7670000000001</v>
      </c>
      <c r="D115" s="31">
        <v>2738.2359999999999</v>
      </c>
      <c r="E115" s="30">
        <v>98.924000000000007</v>
      </c>
      <c r="F115" s="8">
        <v>100.568</v>
      </c>
      <c r="G115" s="8">
        <f t="shared" si="12"/>
        <v>39.244679251812101</v>
      </c>
      <c r="H115" s="2">
        <f t="shared" si="18"/>
        <v>3.3128123141872301</v>
      </c>
      <c r="I115">
        <f t="shared" si="16"/>
        <v>-8.7384980505849903</v>
      </c>
      <c r="J115" s="2">
        <v>-5.6635</v>
      </c>
      <c r="K115" s="2">
        <f t="shared" si="17"/>
        <v>849.6410151523371</v>
      </c>
      <c r="L115" s="2">
        <f t="shared" si="15"/>
        <v>1.2298037687290098</v>
      </c>
    </row>
    <row r="116" spans="1:12" x14ac:dyDescent="0.3">
      <c r="A116" s="1">
        <v>2013.25</v>
      </c>
      <c r="B116" s="28">
        <v>245363.33333333334</v>
      </c>
      <c r="C116" s="29">
        <v>1185.454</v>
      </c>
      <c r="D116" s="31">
        <v>2775.2759999999998</v>
      </c>
      <c r="E116" s="30">
        <v>98.204999999999998</v>
      </c>
      <c r="F116" s="8">
        <v>100.8</v>
      </c>
      <c r="G116" s="8">
        <f t="shared" si="12"/>
        <v>39.603718369736775</v>
      </c>
      <c r="H116" s="2"/>
      <c r="I116">
        <f t="shared" si="16"/>
        <v>-8.7315723720977427</v>
      </c>
      <c r="J116" s="2">
        <v>-5.6459000000000001</v>
      </c>
      <c r="K116" s="2">
        <f t="shared" si="17"/>
        <v>866.61549050068413</v>
      </c>
      <c r="L116" s="2">
        <f t="shared" si="15"/>
        <v>1.9781459014818203</v>
      </c>
    </row>
    <row r="117" spans="1:12" x14ac:dyDescent="0.3">
      <c r="B117" s="28">
        <v>245961</v>
      </c>
      <c r="C117" s="29">
        <v>1188.9459999999999</v>
      </c>
      <c r="D117" s="31">
        <v>2879.9949999999999</v>
      </c>
      <c r="E117" s="30">
        <v>97.667000000000002</v>
      </c>
      <c r="F117" s="8">
        <v>100.708</v>
      </c>
      <c r="G117" s="8">
        <f t="shared" ref="G117:G131" si="20">C117/E117+D117/F117</f>
        <v>40.770946827467903</v>
      </c>
      <c r="H117" s="2"/>
      <c r="I117">
        <f t="shared" si="16"/>
        <v>-8.7049585255675979</v>
      </c>
      <c r="K117" s="2">
        <f t="shared" si="17"/>
        <v>245961</v>
      </c>
      <c r="L117" s="2">
        <f t="shared" si="15"/>
        <v>564.83328815851905</v>
      </c>
    </row>
    <row r="118" spans="1:12" x14ac:dyDescent="0.3">
      <c r="B118" s="28">
        <v>246564.33333333334</v>
      </c>
      <c r="C118" s="29">
        <v>1194.4860000000001</v>
      </c>
      <c r="D118" s="31">
        <v>2910.5459999999998</v>
      </c>
      <c r="E118" s="30">
        <v>97.075999999999993</v>
      </c>
      <c r="F118" s="8">
        <v>101.408</v>
      </c>
      <c r="G118" s="8">
        <f t="shared" si="20"/>
        <v>41.005992966268039</v>
      </c>
      <c r="H118" s="2"/>
      <c r="I118">
        <f t="shared" si="16"/>
        <v>-8.7016599996356376</v>
      </c>
      <c r="K118" s="2">
        <f t="shared" si="17"/>
        <v>246564.33333333334</v>
      </c>
      <c r="L118" s="2">
        <f t="shared" si="15"/>
        <v>0.24499598062597272</v>
      </c>
    </row>
    <row r="119" spans="1:12" x14ac:dyDescent="0.3">
      <c r="B119" s="28">
        <v>247086</v>
      </c>
      <c r="C119" s="29">
        <v>1203.518</v>
      </c>
      <c r="D119" s="31">
        <v>2899.2159999999999</v>
      </c>
      <c r="E119" s="30">
        <v>96.274000000000001</v>
      </c>
      <c r="F119" s="8">
        <v>102.14700000000001</v>
      </c>
      <c r="G119" s="8">
        <f t="shared" si="20"/>
        <v>40.883747670281785</v>
      </c>
      <c r="H119" s="2"/>
      <c r="I119">
        <f t="shared" si="16"/>
        <v>-8.7067591165452178</v>
      </c>
      <c r="K119" s="2">
        <f t="shared" si="17"/>
        <v>247086</v>
      </c>
      <c r="L119" s="2">
        <f t="shared" si="15"/>
        <v>0.21135075806828496</v>
      </c>
    </row>
    <row r="120" spans="1:12" x14ac:dyDescent="0.3">
      <c r="B120" s="28">
        <v>247625</v>
      </c>
      <c r="C120" s="29">
        <v>1239.425</v>
      </c>
      <c r="D120" s="31">
        <v>3030.4250000000002</v>
      </c>
      <c r="E120" s="30">
        <v>95.706999999999994</v>
      </c>
      <c r="F120" s="8">
        <v>102.446</v>
      </c>
      <c r="G120" s="8">
        <f t="shared" si="20"/>
        <v>42.530908112450611</v>
      </c>
      <c r="H120" s="2"/>
      <c r="I120">
        <f t="shared" si="16"/>
        <v>-8.6694397226836841</v>
      </c>
      <c r="K120" s="2">
        <f t="shared" si="17"/>
        <v>247625</v>
      </c>
      <c r="L120" s="2">
        <f t="shared" si="15"/>
        <v>0.21790508530283859</v>
      </c>
    </row>
    <row r="121" spans="1:12" x14ac:dyDescent="0.3">
      <c r="B121" s="28">
        <v>248232.66666666666</v>
      </c>
      <c r="C121" s="29">
        <v>1255.633</v>
      </c>
      <c r="D121" s="31">
        <v>3107.62</v>
      </c>
      <c r="E121" s="30">
        <v>95.225999999999999</v>
      </c>
      <c r="F121" s="8">
        <v>102.95</v>
      </c>
      <c r="G121" s="8">
        <f t="shared" si="20"/>
        <v>43.371542323174701</v>
      </c>
      <c r="H121" s="2"/>
      <c r="I121">
        <f t="shared" si="16"/>
        <v>-8.6523182381844777</v>
      </c>
      <c r="K121" s="2">
        <f t="shared" si="17"/>
        <v>248232.66666666666</v>
      </c>
      <c r="L121" s="2">
        <f t="shared" si="15"/>
        <v>0.24509733809434664</v>
      </c>
    </row>
    <row r="122" spans="1:12" x14ac:dyDescent="0.3">
      <c r="B122" s="28">
        <v>248842.66666666666</v>
      </c>
      <c r="C122" s="29">
        <v>1269.7270000000001</v>
      </c>
      <c r="D122" s="31">
        <v>3139.4520000000002</v>
      </c>
      <c r="E122" s="30">
        <v>94.51</v>
      </c>
      <c r="F122" s="8">
        <v>103.89100000000001</v>
      </c>
      <c r="G122" s="8">
        <f t="shared" si="20"/>
        <v>43.653552867898433</v>
      </c>
      <c r="H122" s="2"/>
      <c r="I122">
        <f t="shared" si="16"/>
        <v>-8.6482914415354202</v>
      </c>
      <c r="K122" s="2">
        <f t="shared" si="17"/>
        <v>248842.66666666666</v>
      </c>
      <c r="L122" s="2">
        <f t="shared" si="15"/>
        <v>0.24543575804596429</v>
      </c>
    </row>
    <row r="123" spans="1:12" x14ac:dyDescent="0.3">
      <c r="B123" s="28">
        <v>249900.66666666666</v>
      </c>
      <c r="C123" s="29">
        <v>1282.1769999999999</v>
      </c>
      <c r="D123" s="31">
        <v>3235.7440000000001</v>
      </c>
      <c r="E123" s="30">
        <v>93.873999999999995</v>
      </c>
      <c r="F123" s="8">
        <v>103.827</v>
      </c>
      <c r="G123" s="8">
        <f t="shared" si="20"/>
        <v>44.823253502462507</v>
      </c>
      <c r="H123" s="2"/>
      <c r="I123">
        <f t="shared" si="16"/>
        <v>-8.6260917283986327</v>
      </c>
      <c r="K123" s="2">
        <f t="shared" si="17"/>
        <v>249900.66666666666</v>
      </c>
      <c r="L123" s="2">
        <f t="shared" si="15"/>
        <v>0.4242669590990289</v>
      </c>
    </row>
    <row r="124" spans="1:12" x14ac:dyDescent="0.3">
      <c r="B124" s="28">
        <v>250461.33333333334</v>
      </c>
      <c r="C124" s="29">
        <v>1307.6500000000001</v>
      </c>
      <c r="D124" s="31">
        <v>3231.7739999999999</v>
      </c>
      <c r="E124" s="30">
        <v>93.722999999999999</v>
      </c>
      <c r="F124" s="8">
        <v>103.619</v>
      </c>
      <c r="G124" s="8">
        <f t="shared" si="20"/>
        <v>45.141294662321371</v>
      </c>
      <c r="H124" s="2"/>
      <c r="I124">
        <f t="shared" si="16"/>
        <v>-8.6212623776198871</v>
      </c>
      <c r="K124" s="2">
        <f t="shared" si="17"/>
        <v>250461.33333333334</v>
      </c>
      <c r="L124" s="2">
        <f t="shared" si="15"/>
        <v>0.22410450886312105</v>
      </c>
    </row>
    <row r="125" spans="1:12" x14ac:dyDescent="0.3">
      <c r="B125" s="28">
        <v>251099</v>
      </c>
      <c r="C125" s="29">
        <v>1316.681</v>
      </c>
      <c r="D125" s="31">
        <v>3241.1959999999999</v>
      </c>
      <c r="E125" s="30">
        <v>93.168999999999997</v>
      </c>
      <c r="F125" s="8">
        <v>104.059</v>
      </c>
      <c r="G125" s="8">
        <f t="shared" si="20"/>
        <v>45.279854996049622</v>
      </c>
      <c r="H125" s="2"/>
      <c r="I125">
        <f t="shared" si="16"/>
        <v>-8.6207403311549093</v>
      </c>
      <c r="K125" s="2">
        <f t="shared" si="17"/>
        <v>251099</v>
      </c>
      <c r="L125" s="2">
        <f t="shared" si="15"/>
        <v>0.25427330187692831</v>
      </c>
    </row>
    <row r="126" spans="1:12" x14ac:dyDescent="0.3">
      <c r="B126" s="28">
        <v>251741.33333333334</v>
      </c>
      <c r="C126" s="29">
        <v>1317.079</v>
      </c>
      <c r="D126" s="31">
        <v>3183.5940000000001</v>
      </c>
      <c r="E126" s="30">
        <v>92.671999999999997</v>
      </c>
      <c r="F126" s="8">
        <v>103.79900000000001</v>
      </c>
      <c r="G126" s="8">
        <f t="shared" si="20"/>
        <v>44.883022668849257</v>
      </c>
      <c r="H126" s="2"/>
      <c r="I126">
        <f t="shared" si="16"/>
        <v>-8.6320977753359198</v>
      </c>
      <c r="K126" s="2">
        <f t="shared" si="17"/>
        <v>251741.33333333334</v>
      </c>
      <c r="L126" s="2">
        <f t="shared" si="15"/>
        <v>0.25548216407269564</v>
      </c>
    </row>
    <row r="127" spans="1:12" x14ac:dyDescent="0.3">
      <c r="B127" s="28">
        <v>252580.66666666666</v>
      </c>
      <c r="C127" s="29">
        <v>1330.0160000000001</v>
      </c>
      <c r="D127" s="31">
        <v>3149.1080000000002</v>
      </c>
      <c r="E127" s="30">
        <v>92.265000000000001</v>
      </c>
      <c r="F127" s="8">
        <v>103.09</v>
      </c>
      <c r="G127" s="8">
        <f t="shared" si="20"/>
        <v>44.962346058149834</v>
      </c>
      <c r="H127" s="2"/>
      <c r="I127">
        <f t="shared" si="16"/>
        <v>-8.6336605633917252</v>
      </c>
      <c r="K127" s="2">
        <f t="shared" si="17"/>
        <v>252580.66666666666</v>
      </c>
      <c r="L127" s="2">
        <f t="shared" si="15"/>
        <v>0.33285643230769324</v>
      </c>
    </row>
    <row r="128" spans="1:12" x14ac:dyDescent="0.3">
      <c r="B128" s="28">
        <v>253180</v>
      </c>
      <c r="C128" s="29">
        <v>1343.2660000000001</v>
      </c>
      <c r="D128" s="31">
        <v>3152.9209999999998</v>
      </c>
      <c r="E128" s="30">
        <v>91.611999999999995</v>
      </c>
      <c r="F128" s="8">
        <v>103.65900000000001</v>
      </c>
      <c r="G128" s="8">
        <f t="shared" si="20"/>
        <v>45.078833498067823</v>
      </c>
      <c r="H128" s="2"/>
      <c r="I128">
        <f t="shared" si="16"/>
        <v>-8.6334431646169545</v>
      </c>
      <c r="K128" s="2">
        <f t="shared" si="17"/>
        <v>253180</v>
      </c>
      <c r="L128" s="2">
        <f t="shared" si="15"/>
        <v>0.23700285663696974</v>
      </c>
    </row>
    <row r="129" spans="2:12" x14ac:dyDescent="0.3">
      <c r="B129" s="28">
        <v>253855</v>
      </c>
      <c r="C129" s="29">
        <v>1364.932</v>
      </c>
      <c r="D129" s="31">
        <v>3166.6060000000002</v>
      </c>
      <c r="E129" s="30">
        <v>90.724000000000004</v>
      </c>
      <c r="F129" s="8">
        <v>103.97499999999999</v>
      </c>
      <c r="G129" s="8">
        <f t="shared" si="20"/>
        <v>45.500339020941517</v>
      </c>
      <c r="H129" s="2"/>
      <c r="I129">
        <f t="shared" si="16"/>
        <v>-8.6267987399139763</v>
      </c>
      <c r="K129" s="2">
        <f t="shared" si="17"/>
        <v>253855</v>
      </c>
      <c r="L129" s="2">
        <f t="shared" si="15"/>
        <v>0.266253966200658</v>
      </c>
    </row>
    <row r="130" spans="2:12" x14ac:dyDescent="0.3">
      <c r="B130" s="28">
        <v>254534.33333333334</v>
      </c>
      <c r="C130" s="29">
        <v>1372.366</v>
      </c>
      <c r="D130" s="31">
        <v>3246.201</v>
      </c>
      <c r="E130" s="30">
        <v>89.944000000000003</v>
      </c>
      <c r="F130" s="8">
        <v>104.247</v>
      </c>
      <c r="G130" s="8">
        <f t="shared" si="20"/>
        <v>46.397519787058464</v>
      </c>
      <c r="H130" s="2"/>
      <c r="I130">
        <f t="shared" si="16"/>
        <v>-8.6099450059779805</v>
      </c>
      <c r="K130" s="2">
        <f t="shared" si="17"/>
        <v>254534.33333333334</v>
      </c>
      <c r="L130" s="2">
        <f t="shared" si="15"/>
        <v>0.26724940635887151</v>
      </c>
    </row>
    <row r="131" spans="2:12" x14ac:dyDescent="0.3">
      <c r="B131" s="28">
        <v>254247.33333333334</v>
      </c>
      <c r="C131" s="29">
        <v>1385.1289999999999</v>
      </c>
      <c r="D131" s="31">
        <v>3288.2289999999998</v>
      </c>
      <c r="E131" s="30">
        <v>90.021000000000001</v>
      </c>
      <c r="F131" s="8">
        <v>104.711</v>
      </c>
      <c r="G131" s="8">
        <f t="shared" si="20"/>
        <v>46.789631393608225</v>
      </c>
      <c r="H131" s="2"/>
      <c r="I131">
        <f t="shared" ref="I131:I143" si="21">LN(G131/B131)</f>
        <v>-8.6004011985325004</v>
      </c>
      <c r="K131" s="2">
        <f t="shared" ref="K131:K162" si="22">EXP(J131)*B131</f>
        <v>254247.33333333334</v>
      </c>
      <c r="L131" s="2">
        <f t="shared" si="15"/>
        <v>-0.11281854250828616</v>
      </c>
    </row>
    <row r="132" spans="2:12" x14ac:dyDescent="0.3">
      <c r="B132" s="28">
        <v>254770.66666666666</v>
      </c>
      <c r="C132" s="29">
        <v>1398.6990000000001</v>
      </c>
      <c r="D132" s="31">
        <v>3334.971</v>
      </c>
      <c r="E132" s="30">
        <v>89.24</v>
      </c>
      <c r="F132" s="8">
        <v>105.273</v>
      </c>
      <c r="G132" s="8">
        <f t="shared" ref="G132:G143" si="23">C132/E132+D132/F132</f>
        <v>47.352716097204706</v>
      </c>
      <c r="H132" s="2"/>
      <c r="I132">
        <f t="shared" si="21"/>
        <v>-8.5904948929564036</v>
      </c>
      <c r="K132" s="2">
        <f t="shared" si="22"/>
        <v>254770.66666666666</v>
      </c>
      <c r="L132" s="2">
        <f t="shared" si="15"/>
        <v>0.20562475893903809</v>
      </c>
    </row>
    <row r="133" spans="2:12" x14ac:dyDescent="0.3">
      <c r="B133" s="28">
        <v>255356.66666666666</v>
      </c>
      <c r="C133" s="29">
        <v>1415.904</v>
      </c>
      <c r="D133" s="31">
        <v>3401.8150000000001</v>
      </c>
      <c r="E133" s="30">
        <v>88.653999999999996</v>
      </c>
      <c r="F133" s="8">
        <v>105.47499999999999</v>
      </c>
      <c r="G133" s="8">
        <f t="shared" si="23"/>
        <v>48.223458370825973</v>
      </c>
      <c r="H133" s="2"/>
      <c r="I133">
        <f t="shared" si="21"/>
        <v>-8.5745709488377031</v>
      </c>
      <c r="K133" s="2">
        <f t="shared" si="22"/>
        <v>255356.66666666666</v>
      </c>
      <c r="L133" s="2">
        <f t="shared" ref="L133:L143" si="24">(LN(K133)-LN(K132))*100</f>
        <v>0.22974666106616581</v>
      </c>
    </row>
    <row r="134" spans="2:12" x14ac:dyDescent="0.3">
      <c r="B134" s="28">
        <v>255941.33333333334</v>
      </c>
      <c r="C134" s="29">
        <v>1450.547</v>
      </c>
      <c r="D134" s="31">
        <v>3457.732</v>
      </c>
      <c r="E134" s="30">
        <v>88.245999999999995</v>
      </c>
      <c r="F134" s="8">
        <v>105.997</v>
      </c>
      <c r="G134" s="8">
        <f t="shared" si="23"/>
        <v>49.058574689787235</v>
      </c>
      <c r="H134" s="2"/>
      <c r="I134">
        <f t="shared" si="21"/>
        <v>-8.5596885445131967</v>
      </c>
      <c r="K134" s="2">
        <f t="shared" si="22"/>
        <v>255941.33333333334</v>
      </c>
      <c r="L134" s="2">
        <f t="shared" si="24"/>
        <v>0.22869908409557382</v>
      </c>
    </row>
    <row r="135" spans="2:12" x14ac:dyDescent="0.3">
      <c r="B135" s="28">
        <v>256937</v>
      </c>
      <c r="C135" s="29">
        <v>1454.807</v>
      </c>
      <c r="D135" s="31">
        <v>3542.4119999999998</v>
      </c>
      <c r="E135" s="30">
        <v>88.012</v>
      </c>
      <c r="F135" s="8">
        <v>106.96299999999999</v>
      </c>
      <c r="G135" s="8">
        <f t="shared" si="23"/>
        <v>49.647749945995585</v>
      </c>
      <c r="H135" s="2"/>
      <c r="I135">
        <f t="shared" si="21"/>
        <v>-8.5516331264837699</v>
      </c>
      <c r="K135" s="2">
        <f t="shared" si="22"/>
        <v>256937</v>
      </c>
      <c r="L135" s="2">
        <f t="shared" si="24"/>
        <v>0.3882667107461657</v>
      </c>
    </row>
    <row r="136" spans="2:12" x14ac:dyDescent="0.3">
      <c r="B136" s="28">
        <v>257456</v>
      </c>
      <c r="C136" s="29">
        <v>1476.67</v>
      </c>
      <c r="D136" s="31">
        <v>3561.5920000000001</v>
      </c>
      <c r="E136" s="30">
        <v>87.628</v>
      </c>
      <c r="F136" s="8">
        <v>108.039</v>
      </c>
      <c r="G136" s="8">
        <f t="shared" si="23"/>
        <v>49.817376508726333</v>
      </c>
      <c r="H136" s="2"/>
      <c r="I136">
        <f t="shared" si="21"/>
        <v>-8.550240261650762</v>
      </c>
      <c r="K136" s="2">
        <f t="shared" si="22"/>
        <v>257456</v>
      </c>
      <c r="L136" s="2">
        <f t="shared" si="24"/>
        <v>0.20179130591309047</v>
      </c>
    </row>
    <row r="137" spans="2:12" x14ac:dyDescent="0.3">
      <c r="B137" s="28">
        <v>258066.33333333334</v>
      </c>
      <c r="C137" s="29">
        <v>1485.2329999999999</v>
      </c>
      <c r="D137" s="31">
        <v>3683.9810000000002</v>
      </c>
      <c r="E137" s="30">
        <v>87.373000000000005</v>
      </c>
      <c r="F137" s="8">
        <v>108.218</v>
      </c>
      <c r="G137" s="8">
        <f t="shared" si="23"/>
        <v>51.040984253235649</v>
      </c>
      <c r="H137" s="2"/>
      <c r="I137">
        <f t="shared" si="21"/>
        <v>-8.5283430139918579</v>
      </c>
      <c r="K137" s="2">
        <f t="shared" si="22"/>
        <v>258066.33333333334</v>
      </c>
      <c r="L137" s="2">
        <f t="shared" si="24"/>
        <v>0.2367826101906445</v>
      </c>
    </row>
    <row r="138" spans="2:12" x14ac:dyDescent="0.3">
      <c r="B138" s="28">
        <v>258703.33333333334</v>
      </c>
      <c r="C138" s="29">
        <v>1485.6289999999999</v>
      </c>
      <c r="D138" s="31">
        <v>3725.2339999999999</v>
      </c>
      <c r="E138" s="30">
        <v>87.120999999999995</v>
      </c>
      <c r="F138" s="8">
        <v>108.624</v>
      </c>
      <c r="G138" s="8">
        <f t="shared" si="23"/>
        <v>51.347238642199827</v>
      </c>
      <c r="H138" s="2"/>
      <c r="I138">
        <f t="shared" si="21"/>
        <v>-8.5248260933249203</v>
      </c>
      <c r="K138" s="2">
        <f t="shared" si="22"/>
        <v>258703.33333333334</v>
      </c>
      <c r="L138" s="2">
        <f t="shared" si="24"/>
        <v>0.24653162277807894</v>
      </c>
    </row>
    <row r="139" spans="2:12" x14ac:dyDescent="0.3">
      <c r="B139" s="28">
        <v>258389.33333333334</v>
      </c>
      <c r="C139" s="29">
        <v>1485.35</v>
      </c>
      <c r="D139" s="31">
        <v>3783.364</v>
      </c>
      <c r="E139" s="30">
        <v>87.049000000000007</v>
      </c>
      <c r="F139" s="8">
        <v>108.68300000000001</v>
      </c>
      <c r="G139" s="8">
        <f t="shared" si="23"/>
        <v>51.874378897886601</v>
      </c>
      <c r="H139" s="2"/>
      <c r="I139">
        <f t="shared" si="21"/>
        <v>-8.5133977649423951</v>
      </c>
      <c r="K139" s="2">
        <f t="shared" si="22"/>
        <v>258389.33333333334</v>
      </c>
      <c r="L139" s="2">
        <f t="shared" si="24"/>
        <v>-0.12144826598277092</v>
      </c>
    </row>
    <row r="140" spans="2:12" x14ac:dyDescent="0.3">
      <c r="B140" s="28">
        <v>258863.66666666666</v>
      </c>
      <c r="C140" s="29">
        <v>1524.617</v>
      </c>
      <c r="D140" s="31">
        <v>3749.471</v>
      </c>
      <c r="E140" s="30">
        <v>86.66</v>
      </c>
      <c r="F140" s="8">
        <v>109.485</v>
      </c>
      <c r="G140" s="8">
        <f t="shared" si="23"/>
        <v>51.839523514624062</v>
      </c>
      <c r="H140" s="2"/>
      <c r="I140">
        <f t="shared" si="21"/>
        <v>-8.5159039580267972</v>
      </c>
      <c r="K140" s="2">
        <f t="shared" si="22"/>
        <v>258863.66666666666</v>
      </c>
      <c r="L140" s="2">
        <f t="shared" si="24"/>
        <v>0.1834048198055882</v>
      </c>
    </row>
    <row r="141" spans="2:12" x14ac:dyDescent="0.3">
      <c r="B141" s="28">
        <v>259431.66666666666</v>
      </c>
      <c r="C141" s="29">
        <v>1549.7260000000001</v>
      </c>
      <c r="D141" s="31">
        <v>3744.607</v>
      </c>
      <c r="E141" s="30">
        <v>86.388999999999996</v>
      </c>
      <c r="F141" s="8">
        <v>109.614</v>
      </c>
      <c r="G141" s="8">
        <f t="shared" si="23"/>
        <v>52.10068594423344</v>
      </c>
      <c r="H141" s="2"/>
      <c r="I141">
        <f t="shared" si="21"/>
        <v>-8.5130705054118962</v>
      </c>
      <c r="K141" s="2">
        <f t="shared" si="22"/>
        <v>259431.66666666666</v>
      </c>
      <c r="L141" s="2">
        <f t="shared" si="24"/>
        <v>0.21918014338879743</v>
      </c>
    </row>
    <row r="142" spans="2:12" x14ac:dyDescent="0.3">
      <c r="B142" s="28">
        <v>260015.33333333334</v>
      </c>
      <c r="C142" s="29">
        <v>1547.6289999999999</v>
      </c>
      <c r="D142" s="31">
        <v>3698.2730000000001</v>
      </c>
      <c r="E142" s="30">
        <v>85.686999999999998</v>
      </c>
      <c r="F142" s="8">
        <v>109.956</v>
      </c>
      <c r="G142" s="8">
        <f t="shared" si="23"/>
        <v>51.695538502365025</v>
      </c>
      <c r="H142" s="2"/>
      <c r="I142">
        <f t="shared" si="21"/>
        <v>-8.5231244007194</v>
      </c>
      <c r="K142" s="2">
        <f t="shared" si="22"/>
        <v>260015.33333333334</v>
      </c>
      <c r="L142" s="2">
        <f t="shared" si="24"/>
        <v>0.22472626169847132</v>
      </c>
    </row>
    <row r="143" spans="2:12" x14ac:dyDescent="0.3">
      <c r="B143" s="28">
        <v>259629.33333333334</v>
      </c>
      <c r="C143" s="29">
        <v>1475.354</v>
      </c>
      <c r="D143" s="31">
        <v>3659.5340000000001</v>
      </c>
      <c r="E143" s="30">
        <v>85.337999999999994</v>
      </c>
      <c r="F143" s="8">
        <v>110.395</v>
      </c>
      <c r="G143" s="8">
        <f t="shared" si="23"/>
        <v>50.437813462883241</v>
      </c>
      <c r="H143" s="2"/>
      <c r="I143">
        <f t="shared" si="21"/>
        <v>-8.5462690908906325</v>
      </c>
      <c r="K143" s="2">
        <f t="shared" si="22"/>
        <v>259629.33333333334</v>
      </c>
      <c r="L143" s="2">
        <f t="shared" si="24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V142"/>
  <sheetViews>
    <sheetView zoomScale="70" zoomScaleNormal="70" workbookViewId="0">
      <selection activeCell="H4" sqref="H4"/>
    </sheetView>
  </sheetViews>
  <sheetFormatPr defaultRowHeight="14.4" x14ac:dyDescent="0.3"/>
  <cols>
    <col min="1" max="1" width="11.77734375" style="3" customWidth="1"/>
    <col min="4" max="6" width="11.77734375" style="3" customWidth="1"/>
    <col min="8" max="9" width="11.77734375" customWidth="1"/>
    <col min="10" max="10" width="9" bestFit="1" customWidth="1"/>
    <col min="11" max="11" width="12.6640625" bestFit="1" customWidth="1"/>
  </cols>
  <sheetData>
    <row r="1" spans="1:22" ht="28.8" x14ac:dyDescent="0.3">
      <c r="B1" s="3" t="s">
        <v>93</v>
      </c>
      <c r="C1" s="3" t="s">
        <v>101</v>
      </c>
      <c r="E1" s="64" t="s">
        <v>89</v>
      </c>
      <c r="F1" s="64"/>
      <c r="G1" s="3" t="s">
        <v>98</v>
      </c>
      <c r="H1" s="3" t="s">
        <v>517</v>
      </c>
      <c r="I1" s="3"/>
      <c r="J1" s="3"/>
      <c r="K1" s="3"/>
    </row>
    <row r="2" spans="1:22" ht="27.6" x14ac:dyDescent="0.3">
      <c r="A2" s="4"/>
      <c r="B2" s="26" t="s">
        <v>33</v>
      </c>
      <c r="C2" s="26" t="s">
        <v>145</v>
      </c>
      <c r="D2" s="26" t="s">
        <v>146</v>
      </c>
      <c r="E2" s="26" t="s">
        <v>5</v>
      </c>
      <c r="F2" s="26" t="s">
        <v>146</v>
      </c>
      <c r="G2" s="5" t="s">
        <v>119</v>
      </c>
      <c r="H2" s="5" t="s">
        <v>141</v>
      </c>
      <c r="I2" s="5"/>
      <c r="J2" s="5"/>
      <c r="K2" s="5"/>
      <c r="L2" s="5"/>
      <c r="N2" s="5"/>
      <c r="O2" s="5"/>
      <c r="V2" s="26"/>
    </row>
    <row r="3" spans="1:22" x14ac:dyDescent="0.3">
      <c r="A3" s="1">
        <v>1985</v>
      </c>
      <c r="B3" s="8">
        <v>74.906000000000006</v>
      </c>
      <c r="C3">
        <f>LN(B3)</f>
        <v>4.3162339941238734</v>
      </c>
      <c r="D3" s="2"/>
      <c r="E3" s="2">
        <v>4.3113999999999999</v>
      </c>
      <c r="F3" s="2"/>
      <c r="G3" s="45">
        <v>5.8276381490440003E-2</v>
      </c>
    </row>
    <row r="4" spans="1:22" x14ac:dyDescent="0.3">
      <c r="A4" s="1">
        <v>1985.25</v>
      </c>
      <c r="B4" s="8">
        <v>74.965999999999994</v>
      </c>
      <c r="C4">
        <f t="shared" ref="C4:C67" si="0">LN(B4)</f>
        <v>4.3170346774163555</v>
      </c>
      <c r="D4" s="2">
        <f>(C4-C3)*100</f>
        <v>8.0068329248206283E-2</v>
      </c>
      <c r="E4" s="2">
        <v>4.3121</v>
      </c>
      <c r="F4" s="2">
        <f>(E4-E3)*100</f>
        <v>7.0000000000014495E-2</v>
      </c>
      <c r="G4" s="45">
        <v>0.253714094121891</v>
      </c>
      <c r="H4">
        <f>$J$6*G4+$K$6</f>
        <v>0.16907927047729476</v>
      </c>
    </row>
    <row r="5" spans="1:22" x14ac:dyDescent="0.3">
      <c r="A5" s="1">
        <v>1985.5</v>
      </c>
      <c r="B5" s="8">
        <v>75.587999999999994</v>
      </c>
      <c r="C5">
        <f t="shared" si="0"/>
        <v>4.3252975404277922</v>
      </c>
      <c r="D5" s="2">
        <f t="shared" ref="D5:F68" si="1">(C5-C4)*100</f>
        <v>0.82628630114367496</v>
      </c>
      <c r="E5" s="2">
        <v>4.3205</v>
      </c>
      <c r="F5" s="2">
        <f t="shared" si="1"/>
        <v>0.83999999999999631</v>
      </c>
      <c r="G5" s="45">
        <v>0.93075122883341699</v>
      </c>
      <c r="H5">
        <f t="shared" ref="H5:H68" si="2">$J$6*G5+$K$6</f>
        <v>0.84829263302444113</v>
      </c>
      <c r="J5" s="55" t="s">
        <v>531</v>
      </c>
    </row>
    <row r="6" spans="1:22" x14ac:dyDescent="0.3">
      <c r="A6" s="1">
        <v>1985.75</v>
      </c>
      <c r="B6" s="8">
        <v>76.299000000000007</v>
      </c>
      <c r="C6">
        <f t="shared" si="0"/>
        <v>4.3346598320446299</v>
      </c>
      <c r="D6" s="2">
        <f t="shared" si="1"/>
        <v>0.93622916168376591</v>
      </c>
      <c r="E6" s="2">
        <v>4.3297999999999996</v>
      </c>
      <c r="F6" s="2">
        <f t="shared" si="1"/>
        <v>0.92999999999996419</v>
      </c>
      <c r="G6" s="45">
        <v>1.13710187235302</v>
      </c>
      <c r="H6">
        <f t="shared" si="2"/>
        <v>1.0553065577605418</v>
      </c>
      <c r="J6">
        <f t="array" ref="J6:K10">LINEST(F4:F104, G4:G104, TRUE, TRUE)</f>
        <v>1.0032143404313378</v>
      </c>
      <c r="K6">
        <v>-8.5450347115332503E-2</v>
      </c>
    </row>
    <row r="7" spans="1:22" x14ac:dyDescent="0.3">
      <c r="A7" s="1">
        <v>1986</v>
      </c>
      <c r="B7" s="8">
        <v>76.997</v>
      </c>
      <c r="C7">
        <f t="shared" si="0"/>
        <v>4.343766460055722</v>
      </c>
      <c r="D7" s="2">
        <f t="shared" si="1"/>
        <v>0.91066280110920772</v>
      </c>
      <c r="E7" s="2">
        <v>4.3392999999999997</v>
      </c>
      <c r="F7" s="2">
        <f t="shared" si="1"/>
        <v>0.95000000000000639</v>
      </c>
      <c r="G7" s="45">
        <v>0.80144218193809302</v>
      </c>
      <c r="H7">
        <f t="shared" si="2"/>
        <v>0.71856794283154379</v>
      </c>
      <c r="J7">
        <v>8.129340101994427E-2</v>
      </c>
      <c r="K7">
        <v>6.4897500899798219E-2</v>
      </c>
    </row>
    <row r="8" spans="1:22" x14ac:dyDescent="0.3">
      <c r="A8" s="1">
        <v>1986.25</v>
      </c>
      <c r="B8" s="8">
        <v>78.284000000000006</v>
      </c>
      <c r="C8">
        <f t="shared" si="0"/>
        <v>4.3603432398427229</v>
      </c>
      <c r="D8" s="2">
        <f t="shared" si="1"/>
        <v>1.6576779787000895</v>
      </c>
      <c r="E8" s="2">
        <v>4.3555000000000001</v>
      </c>
      <c r="F8" s="2">
        <f t="shared" si="1"/>
        <v>1.6200000000000436</v>
      </c>
      <c r="G8" s="45">
        <v>0.459079295425182</v>
      </c>
      <c r="H8">
        <f t="shared" si="2"/>
        <v>0.37510458545032477</v>
      </c>
      <c r="J8" s="37">
        <v>0.60603588853144585</v>
      </c>
      <c r="K8">
        <v>0.57280778361390583</v>
      </c>
    </row>
    <row r="9" spans="1:22" x14ac:dyDescent="0.3">
      <c r="A9" s="1">
        <v>1986.5</v>
      </c>
      <c r="B9" s="8">
        <v>78.813999999999993</v>
      </c>
      <c r="C9">
        <f t="shared" si="0"/>
        <v>4.3670906460578998</v>
      </c>
      <c r="D9" s="2">
        <f t="shared" si="1"/>
        <v>0.67474062151768877</v>
      </c>
      <c r="E9" s="2">
        <v>4.3620000000000001</v>
      </c>
      <c r="F9" s="2">
        <f t="shared" si="1"/>
        <v>0.64999999999999503</v>
      </c>
      <c r="G9" s="45">
        <v>0.50883389787693101</v>
      </c>
      <c r="H9">
        <f t="shared" si="2"/>
        <v>0.42501911613237953</v>
      </c>
      <c r="J9">
        <v>152.29192512222545</v>
      </c>
      <c r="K9">
        <v>99</v>
      </c>
    </row>
    <row r="10" spans="1:22" x14ac:dyDescent="0.3">
      <c r="A10" s="1">
        <v>1986.75</v>
      </c>
      <c r="B10" s="8">
        <v>79.373999999999995</v>
      </c>
      <c r="C10">
        <f t="shared" si="0"/>
        <v>4.3741708587082977</v>
      </c>
      <c r="D10" s="2">
        <f t="shared" si="1"/>
        <v>0.70802126503979324</v>
      </c>
      <c r="E10" s="2">
        <v>4.3686999999999996</v>
      </c>
      <c r="F10" s="2">
        <f t="shared" si="1"/>
        <v>0.66999999999994841</v>
      </c>
      <c r="G10" s="45">
        <v>0.53642279728067299</v>
      </c>
      <c r="H10">
        <f t="shared" si="2"/>
        <v>0.45269669565093107</v>
      </c>
      <c r="J10">
        <v>49.96831424821994</v>
      </c>
      <c r="K10">
        <v>32.482766939898838</v>
      </c>
    </row>
    <row r="11" spans="1:22" x14ac:dyDescent="0.3">
      <c r="A11" s="1">
        <v>1987</v>
      </c>
      <c r="B11" s="8">
        <v>78.811999999999998</v>
      </c>
      <c r="C11">
        <f t="shared" si="0"/>
        <v>4.3670652695337218</v>
      </c>
      <c r="D11" s="2">
        <f t="shared" si="1"/>
        <v>-0.71055891745759325</v>
      </c>
      <c r="E11" s="2">
        <v>4.3621999999999996</v>
      </c>
      <c r="F11" s="2">
        <f t="shared" si="1"/>
        <v>-0.64999999999999503</v>
      </c>
      <c r="G11" s="45">
        <v>-0.28010601701212501</v>
      </c>
      <c r="H11">
        <f t="shared" si="2"/>
        <v>-0.36645672022300058</v>
      </c>
    </row>
    <row r="12" spans="1:22" x14ac:dyDescent="0.3">
      <c r="A12" s="1">
        <v>1987.25</v>
      </c>
      <c r="B12" s="8">
        <v>78.561999999999998</v>
      </c>
      <c r="C12">
        <f t="shared" si="0"/>
        <v>4.3638881219706276</v>
      </c>
      <c r="D12" s="2">
        <f t="shared" si="1"/>
        <v>-0.31771475630941737</v>
      </c>
      <c r="E12" s="2">
        <v>4.359</v>
      </c>
      <c r="F12" s="2">
        <f t="shared" si="1"/>
        <v>-0.31999999999996476</v>
      </c>
      <c r="G12" s="45">
        <v>0.112744288824962</v>
      </c>
      <c r="H12">
        <f t="shared" si="2"/>
        <v>2.7656340235601998E-2</v>
      </c>
      <c r="J12" s="50" t="s">
        <v>527</v>
      </c>
      <c r="K12" s="50"/>
    </row>
    <row r="13" spans="1:22" x14ac:dyDescent="0.3">
      <c r="A13" s="1">
        <v>1987.5</v>
      </c>
      <c r="B13" s="8">
        <v>78.582999999999998</v>
      </c>
      <c r="C13">
        <f t="shared" si="0"/>
        <v>4.3641553910549122</v>
      </c>
      <c r="D13" s="2">
        <f t="shared" si="1"/>
        <v>2.6726908428464924E-2</v>
      </c>
      <c r="E13" s="2">
        <v>4.3600000000000003</v>
      </c>
      <c r="F13" s="2">
        <f t="shared" si="1"/>
        <v>0.1000000000000334</v>
      </c>
      <c r="G13" s="45">
        <v>0.23323267081815499</v>
      </c>
      <c r="H13">
        <f t="shared" si="2"/>
        <v>0.14853201290654219</v>
      </c>
      <c r="J13" s="50">
        <f t="array" ref="J13:K17">LINEST(G4:G104, D4:D104, TRUE, TRUE)</f>
        <v>0.61260846206195252</v>
      </c>
      <c r="K13" s="50">
        <v>0.20234911936702202</v>
      </c>
    </row>
    <row r="14" spans="1:22" x14ac:dyDescent="0.3">
      <c r="A14" s="1">
        <v>1987.75</v>
      </c>
      <c r="B14" s="8">
        <v>78.891999999999996</v>
      </c>
      <c r="C14">
        <f t="shared" si="0"/>
        <v>4.3680798285412568</v>
      </c>
      <c r="D14" s="2">
        <f t="shared" si="1"/>
        <v>0.39244374863445231</v>
      </c>
      <c r="E14" s="2">
        <v>4.3636999999999997</v>
      </c>
      <c r="F14" s="2">
        <f t="shared" si="1"/>
        <v>0.36999999999993705</v>
      </c>
      <c r="G14" s="45">
        <v>0.42736746984764101</v>
      </c>
      <c r="H14">
        <f t="shared" si="2"/>
        <v>0.34329082726967836</v>
      </c>
      <c r="J14" s="50">
        <v>5.0763127471488541E-2</v>
      </c>
      <c r="K14" s="50">
        <v>4.7226934020113048E-2</v>
      </c>
    </row>
    <row r="15" spans="1:22" x14ac:dyDescent="0.3">
      <c r="A15" s="1">
        <v>1988</v>
      </c>
      <c r="B15" s="8">
        <v>79.733999999999995</v>
      </c>
      <c r="C15">
        <f t="shared" si="0"/>
        <v>4.3786960945774256</v>
      </c>
      <c r="D15" s="2">
        <f t="shared" si="1"/>
        <v>1.0616266036168831</v>
      </c>
      <c r="E15" s="2">
        <v>4.3741000000000003</v>
      </c>
      <c r="F15" s="2">
        <f t="shared" si="1"/>
        <v>1.0400000000000631</v>
      </c>
      <c r="G15" s="45">
        <v>0.96116652512417</v>
      </c>
      <c r="H15">
        <f t="shared" si="2"/>
        <v>0.87880569443179257</v>
      </c>
      <c r="J15" s="51">
        <v>0.59531740118409326</v>
      </c>
      <c r="K15" s="50">
        <v>0.45049843373050885</v>
      </c>
    </row>
    <row r="16" spans="1:22" x14ac:dyDescent="0.3">
      <c r="A16" s="1">
        <v>1988.25</v>
      </c>
      <c r="B16" s="8">
        <v>79.856999999999999</v>
      </c>
      <c r="C16">
        <f t="shared" si="0"/>
        <v>4.3802375351894201</v>
      </c>
      <c r="D16" s="2">
        <f t="shared" si="1"/>
        <v>0.15414406119944601</v>
      </c>
      <c r="E16" s="2">
        <v>4.3752000000000004</v>
      </c>
      <c r="F16" s="2">
        <f t="shared" si="1"/>
        <v>0.11000000000001009</v>
      </c>
      <c r="G16" s="45">
        <v>0.21319789384198301</v>
      </c>
      <c r="H16">
        <f t="shared" si="2"/>
        <v>0.12843283733670285</v>
      </c>
      <c r="J16" s="50">
        <v>145.63616743015896</v>
      </c>
      <c r="K16" s="50">
        <v>99</v>
      </c>
    </row>
    <row r="17" spans="1:11" x14ac:dyDescent="0.3">
      <c r="A17" s="1">
        <v>1988.5</v>
      </c>
      <c r="B17" s="8">
        <v>79.942999999999998</v>
      </c>
      <c r="C17">
        <f t="shared" si="0"/>
        <v>4.3813138807251235</v>
      </c>
      <c r="D17" s="2">
        <f t="shared" si="1"/>
        <v>0.10763455357034601</v>
      </c>
      <c r="E17" s="2">
        <v>4.3765000000000001</v>
      </c>
      <c r="F17" s="2">
        <f t="shared" si="1"/>
        <v>0.12999999999996348</v>
      </c>
      <c r="G17" s="45">
        <v>-2.5845008615172901E-2</v>
      </c>
      <c r="H17">
        <f t="shared" si="2"/>
        <v>-0.11137843038664544</v>
      </c>
      <c r="J17" s="50">
        <v>29.556691066307138</v>
      </c>
      <c r="K17" s="50">
        <v>20.091935040570526</v>
      </c>
    </row>
    <row r="18" spans="1:11" x14ac:dyDescent="0.3">
      <c r="A18" s="1">
        <v>1988.75</v>
      </c>
      <c r="B18" s="8">
        <v>79.796999999999997</v>
      </c>
      <c r="C18">
        <f t="shared" si="0"/>
        <v>4.3794859097641288</v>
      </c>
      <c r="D18" s="2">
        <f t="shared" si="1"/>
        <v>-0.18279709609947403</v>
      </c>
      <c r="E18" s="2">
        <v>4.3743999999999996</v>
      </c>
      <c r="F18" s="2">
        <f t="shared" si="1"/>
        <v>-0.21000000000004349</v>
      </c>
      <c r="G18" s="45">
        <v>-0.16051032963013101</v>
      </c>
      <c r="H18">
        <f t="shared" si="2"/>
        <v>-0.246476611587641</v>
      </c>
    </row>
    <row r="19" spans="1:11" x14ac:dyDescent="0.3">
      <c r="A19" s="1">
        <v>1989</v>
      </c>
      <c r="B19" s="8">
        <v>79.22</v>
      </c>
      <c r="C19">
        <f t="shared" si="0"/>
        <v>4.3722287921937708</v>
      </c>
      <c r="D19" s="2">
        <f t="shared" si="1"/>
        <v>-0.72571175703579627</v>
      </c>
      <c r="E19" s="2">
        <v>4.3684000000000003</v>
      </c>
      <c r="F19" s="2">
        <f t="shared" si="1"/>
        <v>-0.59999999999993392</v>
      </c>
      <c r="G19" s="45">
        <v>-0.78791538848966602</v>
      </c>
      <c r="H19">
        <f t="shared" si="2"/>
        <v>-0.87589836389469411</v>
      </c>
      <c r="J19" s="52" t="s">
        <v>518</v>
      </c>
      <c r="K19" s="50"/>
    </row>
    <row r="20" spans="1:11" x14ac:dyDescent="0.3">
      <c r="A20" s="1">
        <v>1989.25</v>
      </c>
      <c r="B20" s="8">
        <v>78.364999999999995</v>
      </c>
      <c r="C20">
        <f t="shared" si="0"/>
        <v>4.3613773991060309</v>
      </c>
      <c r="D20" s="2">
        <f t="shared" si="1"/>
        <v>-1.0851393087739858</v>
      </c>
      <c r="E20" s="2">
        <v>4.3569000000000004</v>
      </c>
      <c r="F20" s="2">
        <f t="shared" si="1"/>
        <v>-1.1499999999999844</v>
      </c>
      <c r="G20" s="45">
        <v>-0.71723993217390003</v>
      </c>
      <c r="H20">
        <f t="shared" si="2"/>
        <v>-0.80499573260218915</v>
      </c>
      <c r="J20" s="50">
        <f t="array" ref="J20:K24">LINEST(C3:C103, E3:E103, TRUE, TRUE)</f>
        <v>0.9968809779120984</v>
      </c>
      <c r="K20" s="50">
        <v>1.7030734855230101E-2</v>
      </c>
    </row>
    <row r="21" spans="1:11" x14ac:dyDescent="0.3">
      <c r="A21" s="1">
        <v>1989.5</v>
      </c>
      <c r="B21" s="8">
        <v>78.507000000000005</v>
      </c>
      <c r="C21">
        <f t="shared" si="0"/>
        <v>4.3631877927873006</v>
      </c>
      <c r="D21" s="2">
        <f t="shared" si="1"/>
        <v>0.1810393681269673</v>
      </c>
      <c r="E21" s="2">
        <v>4.3582999999999998</v>
      </c>
      <c r="F21" s="2">
        <f t="shared" si="1"/>
        <v>0.13999999999994017</v>
      </c>
      <c r="G21" s="45">
        <v>0.12106735216663</v>
      </c>
      <c r="H21">
        <f t="shared" si="2"/>
        <v>3.6006156736281714E-2</v>
      </c>
      <c r="J21" s="50">
        <v>1.9682950805233932E-3</v>
      </c>
      <c r="K21" s="50">
        <v>8.7944318115117694E-3</v>
      </c>
    </row>
    <row r="22" spans="1:11" x14ac:dyDescent="0.3">
      <c r="A22" s="1">
        <v>1989.75</v>
      </c>
      <c r="B22" s="8">
        <v>78.94</v>
      </c>
      <c r="C22">
        <f t="shared" si="0"/>
        <v>4.3686880702347013</v>
      </c>
      <c r="D22" s="2">
        <f t="shared" si="1"/>
        <v>0.55002774474006699</v>
      </c>
      <c r="E22" s="2">
        <v>4.3635999999999999</v>
      </c>
      <c r="F22" s="2">
        <f t="shared" si="1"/>
        <v>0.53000000000000824</v>
      </c>
      <c r="G22" s="45">
        <v>0.70487479971073297</v>
      </c>
      <c r="H22">
        <f t="shared" si="2"/>
        <v>0.62169016016314183</v>
      </c>
      <c r="J22" s="51">
        <v>0.99961420072450868</v>
      </c>
      <c r="K22" s="50">
        <v>1.8529662178324942E-3</v>
      </c>
    </row>
    <row r="23" spans="1:11" x14ac:dyDescent="0.3">
      <c r="A23" s="1">
        <v>1990</v>
      </c>
      <c r="B23" s="8">
        <v>79.212000000000003</v>
      </c>
      <c r="C23">
        <f t="shared" si="0"/>
        <v>4.3721278024946342</v>
      </c>
      <c r="D23" s="2">
        <f t="shared" si="1"/>
        <v>0.34397322599328817</v>
      </c>
      <c r="E23" s="2">
        <v>4.3681999999999999</v>
      </c>
      <c r="F23" s="2">
        <f t="shared" si="1"/>
        <v>0.45999999999999375</v>
      </c>
      <c r="G23" s="45">
        <v>0.70832124979604205</v>
      </c>
      <c r="H23">
        <f t="shared" si="2"/>
        <v>0.62514768831230472</v>
      </c>
      <c r="J23" s="50">
        <v>256511.1241997793</v>
      </c>
      <c r="K23" s="50">
        <v>99</v>
      </c>
    </row>
    <row r="24" spans="1:11" x14ac:dyDescent="0.3">
      <c r="A24" s="1">
        <v>1990.25</v>
      </c>
      <c r="B24" s="8">
        <v>80.028999999999996</v>
      </c>
      <c r="C24">
        <f t="shared" si="0"/>
        <v>4.3823890689866305</v>
      </c>
      <c r="D24" s="2">
        <f t="shared" si="1"/>
        <v>1.0261266491996324</v>
      </c>
      <c r="E24" s="2">
        <v>4.3796999999999997</v>
      </c>
      <c r="F24" s="2">
        <f t="shared" si="1"/>
        <v>1.1499999999999844</v>
      </c>
      <c r="G24" s="45">
        <v>0.97499286674403396</v>
      </c>
      <c r="H24">
        <f t="shared" si="2"/>
        <v>0.89267647862054278</v>
      </c>
      <c r="J24" s="50">
        <v>0.88072679059567893</v>
      </c>
      <c r="K24" s="50">
        <v>3.3991489663841735E-4</v>
      </c>
    </row>
    <row r="25" spans="1:11" x14ac:dyDescent="0.3">
      <c r="A25" s="1">
        <v>1990.5</v>
      </c>
      <c r="B25" s="8">
        <v>79.793999999999997</v>
      </c>
      <c r="C25">
        <f t="shared" si="0"/>
        <v>4.3794483136590809</v>
      </c>
      <c r="D25" s="2">
        <f t="shared" si="1"/>
        <v>-0.29407553275495601</v>
      </c>
      <c r="E25" s="2">
        <v>4.3773</v>
      </c>
      <c r="F25" s="2">
        <f t="shared" si="1"/>
        <v>-0.23999999999997357</v>
      </c>
      <c r="G25" s="45">
        <v>0.64128910580961396</v>
      </c>
      <c r="H25">
        <f t="shared" si="2"/>
        <v>0.55790008019526183</v>
      </c>
    </row>
    <row r="26" spans="1:11" x14ac:dyDescent="0.3">
      <c r="A26" s="1">
        <v>1990.75</v>
      </c>
      <c r="B26" s="8">
        <v>79.171999999999997</v>
      </c>
      <c r="C26">
        <f t="shared" si="0"/>
        <v>4.3716227009584889</v>
      </c>
      <c r="D26" s="2">
        <f t="shared" si="1"/>
        <v>-0.78256127005920106</v>
      </c>
      <c r="E26" s="2">
        <v>4.3701999999999996</v>
      </c>
      <c r="F26" s="2">
        <f t="shared" si="1"/>
        <v>-0.71000000000003283</v>
      </c>
      <c r="G26" s="45">
        <v>8.5192947118380796E-2</v>
      </c>
      <c r="H26">
        <f t="shared" si="2"/>
        <v>1.6439137435736439E-5</v>
      </c>
      <c r="J26" s="45"/>
      <c r="K26" s="45"/>
    </row>
    <row r="27" spans="1:11" x14ac:dyDescent="0.3">
      <c r="A27" s="1">
        <v>1991</v>
      </c>
      <c r="B27" s="8">
        <v>79.224000000000004</v>
      </c>
      <c r="C27">
        <f t="shared" si="0"/>
        <v>4.3722792832190018</v>
      </c>
      <c r="D27" s="2">
        <f t="shared" si="1"/>
        <v>6.5658226051290569E-2</v>
      </c>
      <c r="E27" s="2">
        <v>4.3723999999999998</v>
      </c>
      <c r="F27" s="2">
        <f t="shared" si="1"/>
        <v>0.22000000000002018</v>
      </c>
      <c r="G27" s="45">
        <v>-0.198156421299576</v>
      </c>
      <c r="H27">
        <f t="shared" si="2"/>
        <v>-0.28424371061162096</v>
      </c>
      <c r="J27" s="45"/>
      <c r="K27" s="45"/>
    </row>
    <row r="28" spans="1:11" x14ac:dyDescent="0.3">
      <c r="A28" s="1">
        <v>1991.25</v>
      </c>
      <c r="B28" s="8">
        <v>80.372</v>
      </c>
      <c r="C28">
        <f t="shared" si="0"/>
        <v>4.3866658568223063</v>
      </c>
      <c r="D28" s="2">
        <f t="shared" si="1"/>
        <v>1.438657360330442</v>
      </c>
      <c r="E28" s="2">
        <v>4.3864000000000001</v>
      </c>
      <c r="F28" s="2">
        <f t="shared" si="1"/>
        <v>1.4000000000000234</v>
      </c>
      <c r="G28" s="45">
        <v>1.20619150898078</v>
      </c>
      <c r="H28">
        <f t="shared" si="2"/>
        <v>1.1246182720007007</v>
      </c>
      <c r="J28" s="45"/>
      <c r="K28" s="45"/>
    </row>
    <row r="29" spans="1:11" x14ac:dyDescent="0.3">
      <c r="A29" s="1">
        <v>1991.5</v>
      </c>
      <c r="B29" s="8">
        <v>80.849999999999994</v>
      </c>
      <c r="C29">
        <f t="shared" si="0"/>
        <v>4.3925955860231154</v>
      </c>
      <c r="D29" s="2">
        <f t="shared" si="1"/>
        <v>0.59297292008091418</v>
      </c>
      <c r="E29" s="2">
        <v>4.3920000000000003</v>
      </c>
      <c r="F29" s="2">
        <f t="shared" si="1"/>
        <v>0.56000000000002714</v>
      </c>
      <c r="G29" s="45">
        <v>0.358771128910084</v>
      </c>
      <c r="H29">
        <f t="shared" si="2"/>
        <v>0.27447399434000391</v>
      </c>
      <c r="J29" s="45"/>
      <c r="K29" s="45"/>
    </row>
    <row r="30" spans="1:11" x14ac:dyDescent="0.3">
      <c r="A30" s="1">
        <v>1991.75</v>
      </c>
      <c r="B30" s="8">
        <v>81.328000000000003</v>
      </c>
      <c r="C30">
        <f t="shared" si="0"/>
        <v>4.3984903607045469</v>
      </c>
      <c r="D30" s="2">
        <f t="shared" si="1"/>
        <v>0.58947746814315138</v>
      </c>
      <c r="E30" s="2">
        <v>4.3971999999999998</v>
      </c>
      <c r="F30" s="2">
        <f t="shared" si="1"/>
        <v>0.51999999999994273</v>
      </c>
      <c r="G30" s="45">
        <v>0.53948526321507995</v>
      </c>
      <c r="H30">
        <f t="shared" si="2"/>
        <v>0.45576900539341059</v>
      </c>
      <c r="J30" s="45"/>
      <c r="K30" s="45"/>
    </row>
    <row r="31" spans="1:11" x14ac:dyDescent="0.3">
      <c r="A31" s="1">
        <v>1992</v>
      </c>
      <c r="B31" s="8">
        <v>83.007999999999996</v>
      </c>
      <c r="C31">
        <f t="shared" si="0"/>
        <v>4.4189369886939787</v>
      </c>
      <c r="D31" s="2">
        <f t="shared" si="1"/>
        <v>2.0446627989431754</v>
      </c>
      <c r="E31" s="2">
        <v>4.4162999999999997</v>
      </c>
      <c r="F31" s="2">
        <f t="shared" si="1"/>
        <v>1.9099999999999895</v>
      </c>
      <c r="G31" s="45">
        <v>1.34621515013825</v>
      </c>
      <c r="H31">
        <f t="shared" si="2"/>
        <v>1.2650919968092864</v>
      </c>
      <c r="J31" s="45"/>
      <c r="K31" s="45"/>
    </row>
    <row r="32" spans="1:11" x14ac:dyDescent="0.3">
      <c r="A32" s="1">
        <v>1992.25</v>
      </c>
      <c r="B32" s="8">
        <v>83.213999999999999</v>
      </c>
      <c r="C32">
        <f t="shared" si="0"/>
        <v>4.4214156029022531</v>
      </c>
      <c r="D32" s="2">
        <f t="shared" si="1"/>
        <v>0.24786142082744433</v>
      </c>
      <c r="E32" s="2">
        <v>4.4184000000000001</v>
      </c>
      <c r="F32" s="2">
        <f t="shared" si="1"/>
        <v>0.21000000000004349</v>
      </c>
      <c r="G32" s="45">
        <v>0.20327637540021201</v>
      </c>
      <c r="H32">
        <f t="shared" si="2"/>
        <v>0.11847942775706422</v>
      </c>
    </row>
    <row r="33" spans="1:10" x14ac:dyDescent="0.3">
      <c r="A33" s="1">
        <v>1992.5</v>
      </c>
      <c r="B33" s="8">
        <v>83.64</v>
      </c>
      <c r="C33">
        <f t="shared" si="0"/>
        <v>4.4265218745604331</v>
      </c>
      <c r="D33" s="2">
        <f t="shared" si="1"/>
        <v>0.51062716581800061</v>
      </c>
      <c r="E33" s="2">
        <v>4.4236000000000004</v>
      </c>
      <c r="F33" s="2">
        <f t="shared" si="1"/>
        <v>0.52000000000003155</v>
      </c>
      <c r="G33" s="45">
        <v>1.0692130797519299</v>
      </c>
      <c r="H33">
        <f t="shared" si="2"/>
        <v>0.98719954746855931</v>
      </c>
      <c r="J33" t="s">
        <v>120</v>
      </c>
    </row>
    <row r="34" spans="1:10" x14ac:dyDescent="0.3">
      <c r="A34" s="1">
        <v>1992.75</v>
      </c>
      <c r="B34" s="8">
        <v>83.462000000000003</v>
      </c>
      <c r="C34">
        <f t="shared" si="0"/>
        <v>4.4243914384516501</v>
      </c>
      <c r="D34" s="2">
        <f t="shared" si="1"/>
        <v>-0.21304361087830515</v>
      </c>
      <c r="E34" s="2">
        <v>4.4226000000000001</v>
      </c>
      <c r="F34" s="2">
        <f t="shared" si="1"/>
        <v>-0.1000000000000334</v>
      </c>
      <c r="G34" s="45">
        <v>-0.207941093223482</v>
      </c>
      <c r="H34">
        <f t="shared" si="2"/>
        <v>-0.29405983380209932</v>
      </c>
      <c r="J34" t="s">
        <v>121</v>
      </c>
    </row>
    <row r="35" spans="1:10" x14ac:dyDescent="0.3">
      <c r="A35" s="1">
        <v>1993</v>
      </c>
      <c r="B35" s="8">
        <v>82.42</v>
      </c>
      <c r="C35">
        <f t="shared" si="0"/>
        <v>4.4118281259106711</v>
      </c>
      <c r="D35" s="2">
        <f t="shared" si="1"/>
        <v>-1.2563312540978977</v>
      </c>
      <c r="E35" s="2">
        <v>4.4082999999999997</v>
      </c>
      <c r="F35" s="2">
        <f t="shared" si="1"/>
        <v>-1.4300000000000423</v>
      </c>
      <c r="G35" s="45">
        <v>-0.44403129202219199</v>
      </c>
      <c r="H35">
        <f t="shared" si="2"/>
        <v>-0.53090890687225056</v>
      </c>
      <c r="J35" t="s">
        <v>122</v>
      </c>
    </row>
    <row r="36" spans="1:10" x14ac:dyDescent="0.3">
      <c r="A36" s="1">
        <v>1993.25</v>
      </c>
      <c r="B36" s="8">
        <v>82.432000000000002</v>
      </c>
      <c r="C36">
        <f t="shared" si="0"/>
        <v>4.411973711041834</v>
      </c>
      <c r="D36" s="2">
        <f t="shared" si="1"/>
        <v>1.4558513116291749E-2</v>
      </c>
      <c r="E36" s="2">
        <v>4.4090999999999996</v>
      </c>
      <c r="F36" s="2">
        <f t="shared" si="1"/>
        <v>7.9999999999991189E-2</v>
      </c>
      <c r="G36" s="45">
        <v>-0.169284954819343</v>
      </c>
      <c r="H36">
        <f t="shared" si="2"/>
        <v>-0.25527944140936853</v>
      </c>
    </row>
    <row r="37" spans="1:10" x14ac:dyDescent="0.3">
      <c r="A37" s="1">
        <v>1993.5</v>
      </c>
      <c r="B37" s="8">
        <v>82.162000000000006</v>
      </c>
      <c r="C37">
        <f t="shared" si="0"/>
        <v>4.4086929080698845</v>
      </c>
      <c r="D37" s="2">
        <f t="shared" si="1"/>
        <v>-0.3280802971949548</v>
      </c>
      <c r="E37" s="2">
        <v>4.4059999999999997</v>
      </c>
      <c r="F37" s="2">
        <f t="shared" si="1"/>
        <v>-0.30999999999998806</v>
      </c>
      <c r="G37" s="45">
        <v>-2.44394145541771E-2</v>
      </c>
      <c r="H37">
        <f t="shared" si="2"/>
        <v>-0.10996831826782932</v>
      </c>
    </row>
    <row r="38" spans="1:10" x14ac:dyDescent="0.3">
      <c r="A38" s="1">
        <v>1993.75</v>
      </c>
      <c r="B38" s="8">
        <v>82.206999999999994</v>
      </c>
      <c r="C38">
        <f t="shared" si="0"/>
        <v>4.4092404565872361</v>
      </c>
      <c r="D38" s="2">
        <f t="shared" si="1"/>
        <v>5.4754851735161481E-2</v>
      </c>
      <c r="E38" s="2">
        <v>4.4082999999999997</v>
      </c>
      <c r="F38" s="2">
        <f t="shared" si="1"/>
        <v>0.22999999999999687</v>
      </c>
      <c r="G38" s="45">
        <v>-0.112990553438047</v>
      </c>
      <c r="H38">
        <f t="shared" si="2"/>
        <v>-0.19880409065765464</v>
      </c>
    </row>
    <row r="39" spans="1:10" x14ac:dyDescent="0.3">
      <c r="A39" s="1">
        <v>1994</v>
      </c>
      <c r="B39" s="8">
        <v>81.498999999999995</v>
      </c>
      <c r="C39">
        <f t="shared" si="0"/>
        <v>4.4005907502328903</v>
      </c>
      <c r="D39" s="2">
        <f t="shared" si="1"/>
        <v>-0.86497063543458097</v>
      </c>
      <c r="E39" s="2">
        <v>4.4013</v>
      </c>
      <c r="F39" s="2">
        <f t="shared" si="1"/>
        <v>-0.69999999999996732</v>
      </c>
      <c r="G39" s="45">
        <v>0.60055230158316397</v>
      </c>
      <c r="H39">
        <f t="shared" si="2"/>
        <v>0.51703233401194326</v>
      </c>
    </row>
    <row r="40" spans="1:10" x14ac:dyDescent="0.3">
      <c r="A40" s="1">
        <v>1994.25</v>
      </c>
      <c r="B40" s="8">
        <v>81.710999999999999</v>
      </c>
      <c r="C40">
        <f t="shared" si="0"/>
        <v>4.4031886317258397</v>
      </c>
      <c r="D40" s="2">
        <f t="shared" si="1"/>
        <v>0.25978814929494831</v>
      </c>
      <c r="E40" s="2">
        <v>4.4039999999999999</v>
      </c>
      <c r="F40" s="2">
        <f t="shared" si="1"/>
        <v>0.26999999999999247</v>
      </c>
      <c r="G40" s="45">
        <v>-0.63412456929330696</v>
      </c>
      <c r="H40">
        <f t="shared" si="2"/>
        <v>-0.7216132086502236</v>
      </c>
    </row>
    <row r="41" spans="1:10" x14ac:dyDescent="0.3">
      <c r="A41" s="1">
        <v>1994.5</v>
      </c>
      <c r="B41" s="8">
        <v>81.070999999999998</v>
      </c>
      <c r="C41">
        <f t="shared" si="0"/>
        <v>4.3953253139426591</v>
      </c>
      <c r="D41" s="2">
        <f t="shared" si="1"/>
        <v>-0.78633177831806123</v>
      </c>
      <c r="E41" s="2">
        <v>4.3952</v>
      </c>
      <c r="F41" s="2">
        <f t="shared" si="1"/>
        <v>-0.8799999999999919</v>
      </c>
      <c r="G41" s="45">
        <v>-0.59426370073891099</v>
      </c>
      <c r="H41">
        <f t="shared" si="2"/>
        <v>-0.68162421369440507</v>
      </c>
    </row>
    <row r="42" spans="1:10" x14ac:dyDescent="0.3">
      <c r="A42" s="1">
        <v>1994.75</v>
      </c>
      <c r="B42" s="8">
        <v>81.349000000000004</v>
      </c>
      <c r="C42">
        <f t="shared" si="0"/>
        <v>4.3987485410264933</v>
      </c>
      <c r="D42" s="2">
        <f t="shared" si="1"/>
        <v>0.3423227083834135</v>
      </c>
      <c r="E42" s="2">
        <v>4.3966000000000003</v>
      </c>
      <c r="F42" s="2">
        <f t="shared" si="1"/>
        <v>0.14000000000002899</v>
      </c>
      <c r="G42" s="45">
        <v>4.1036223286305198E-2</v>
      </c>
      <c r="H42">
        <f t="shared" si="2"/>
        <v>-4.4282219437368729E-2</v>
      </c>
    </row>
    <row r="43" spans="1:10" x14ac:dyDescent="0.3">
      <c r="A43" s="1">
        <v>1995</v>
      </c>
      <c r="B43" s="8">
        <v>81.34</v>
      </c>
      <c r="C43">
        <f t="shared" si="0"/>
        <v>4.3986379004790788</v>
      </c>
      <c r="D43" s="2">
        <f t="shared" si="1"/>
        <v>-1.106405474144978E-2</v>
      </c>
      <c r="E43" s="2">
        <v>4.3940999999999999</v>
      </c>
      <c r="F43" s="2">
        <f t="shared" si="1"/>
        <v>-0.25000000000003908</v>
      </c>
      <c r="G43" s="45">
        <v>0.16606238346591101</v>
      </c>
      <c r="H43">
        <f t="shared" si="2"/>
        <v>8.1145817383877328E-2</v>
      </c>
    </row>
    <row r="44" spans="1:10" x14ac:dyDescent="0.3">
      <c r="A44" s="1">
        <v>1995.25</v>
      </c>
      <c r="B44" s="8">
        <v>81.387</v>
      </c>
      <c r="C44">
        <f t="shared" si="0"/>
        <v>4.3992155550945622</v>
      </c>
      <c r="D44" s="2">
        <f t="shared" si="1"/>
        <v>5.77654615483425E-2</v>
      </c>
      <c r="E44" s="2">
        <v>4.3929</v>
      </c>
      <c r="F44" s="2">
        <f t="shared" si="1"/>
        <v>-0.11999999999998678</v>
      </c>
      <c r="G44" s="45">
        <v>0.107912782292303</v>
      </c>
      <c r="H44">
        <f t="shared" si="2"/>
        <v>2.2809303596150798E-2</v>
      </c>
    </row>
    <row r="45" spans="1:10" x14ac:dyDescent="0.3">
      <c r="A45" s="1">
        <v>1995.5</v>
      </c>
      <c r="B45" s="8">
        <v>81.450999999999993</v>
      </c>
      <c r="C45">
        <f t="shared" si="0"/>
        <v>4.4000016124435275</v>
      </c>
      <c r="D45" s="2">
        <f t="shared" si="1"/>
        <v>7.8605734896530777E-2</v>
      </c>
      <c r="E45" s="2">
        <v>4.3939000000000004</v>
      </c>
      <c r="F45" s="2">
        <f t="shared" si="1"/>
        <v>0.1000000000000334</v>
      </c>
      <c r="G45" s="45">
        <v>0.17694245183465601</v>
      </c>
      <c r="H45">
        <f t="shared" si="2"/>
        <v>9.2060857996275697E-2</v>
      </c>
    </row>
    <row r="46" spans="1:10" x14ac:dyDescent="0.3">
      <c r="A46" s="1">
        <v>1995.75</v>
      </c>
      <c r="B46" s="8">
        <v>81.706000000000003</v>
      </c>
      <c r="C46">
        <f t="shared" si="0"/>
        <v>4.4031274385819001</v>
      </c>
      <c r="D46" s="2">
        <f t="shared" si="1"/>
        <v>0.31258261383726449</v>
      </c>
      <c r="E46" s="2">
        <v>4.3997000000000002</v>
      </c>
      <c r="F46" s="2">
        <f t="shared" si="1"/>
        <v>0.57999999999998053</v>
      </c>
      <c r="G46" s="45">
        <v>0.37056622815055601</v>
      </c>
      <c r="H46">
        <f t="shared" si="2"/>
        <v>0.28630700704485618</v>
      </c>
    </row>
    <row r="47" spans="1:10" x14ac:dyDescent="0.3">
      <c r="A47" s="1">
        <v>1996</v>
      </c>
      <c r="B47" s="8">
        <v>81.977999999999994</v>
      </c>
      <c r="C47">
        <f t="shared" si="0"/>
        <v>4.4064509185844054</v>
      </c>
      <c r="D47" s="2">
        <f t="shared" si="1"/>
        <v>0.33234800025052635</v>
      </c>
      <c r="E47" s="2">
        <v>4.4066999999999998</v>
      </c>
      <c r="F47" s="2">
        <f t="shared" si="1"/>
        <v>0.69999999999996732</v>
      </c>
      <c r="G47" s="45">
        <v>0.41483222282902699</v>
      </c>
      <c r="H47">
        <f t="shared" si="2"/>
        <v>0.33071528769975556</v>
      </c>
    </row>
    <row r="48" spans="1:10" x14ac:dyDescent="0.3">
      <c r="A48" s="1">
        <v>1996.25</v>
      </c>
      <c r="B48" s="8">
        <v>82.042000000000002</v>
      </c>
      <c r="C48">
        <f t="shared" si="0"/>
        <v>4.4072313112590562</v>
      </c>
      <c r="D48" s="2">
        <f t="shared" si="1"/>
        <v>7.8039267465079831E-2</v>
      </c>
      <c r="E48" s="2">
        <v>4.4089</v>
      </c>
      <c r="F48" s="2">
        <f t="shared" si="1"/>
        <v>0.22000000000002018</v>
      </c>
      <c r="G48" s="45">
        <v>0.577810174756894</v>
      </c>
      <c r="H48">
        <f t="shared" si="2"/>
        <v>0.49421710624792092</v>
      </c>
    </row>
    <row r="49" spans="1:8" x14ac:dyDescent="0.3">
      <c r="A49" s="1">
        <v>1996.5</v>
      </c>
      <c r="B49" s="8">
        <v>82.257999999999996</v>
      </c>
      <c r="C49">
        <f t="shared" si="0"/>
        <v>4.4098606493532921</v>
      </c>
      <c r="D49" s="2">
        <f t="shared" si="1"/>
        <v>0.26293380942359335</v>
      </c>
      <c r="E49" s="2">
        <v>4.4115000000000002</v>
      </c>
      <c r="F49" s="2">
        <f t="shared" si="1"/>
        <v>0.26000000000001577</v>
      </c>
      <c r="G49" s="45">
        <v>0.22713288245882701</v>
      </c>
      <c r="H49">
        <f t="shared" si="2"/>
        <v>0.14241261775086822</v>
      </c>
    </row>
    <row r="50" spans="1:8" x14ac:dyDescent="0.3">
      <c r="A50" s="1">
        <v>1996.75</v>
      </c>
      <c r="B50" s="8">
        <v>82.054000000000002</v>
      </c>
      <c r="C50">
        <f t="shared" si="0"/>
        <v>4.4073775671095508</v>
      </c>
      <c r="D50" s="2">
        <f t="shared" si="1"/>
        <v>-0.24830822437413858</v>
      </c>
      <c r="E50" s="2">
        <v>4.4081000000000001</v>
      </c>
      <c r="F50" s="2">
        <f t="shared" si="1"/>
        <v>-0.34000000000000696</v>
      </c>
      <c r="G50" s="45">
        <v>-5.6865983391651803E-2</v>
      </c>
      <c r="H50">
        <f t="shared" si="2"/>
        <v>-0.14249911713656788</v>
      </c>
    </row>
    <row r="51" spans="1:8" x14ac:dyDescent="0.3">
      <c r="A51" s="1">
        <v>1997</v>
      </c>
      <c r="B51" s="8">
        <v>82.566000000000003</v>
      </c>
      <c r="C51">
        <f t="shared" si="0"/>
        <v>4.4135979735111999</v>
      </c>
      <c r="D51" s="2">
        <f t="shared" si="1"/>
        <v>0.62204064016491145</v>
      </c>
      <c r="E51" s="2">
        <v>4.4119000000000002</v>
      </c>
      <c r="F51" s="2">
        <f t="shared" si="1"/>
        <v>0.38000000000000256</v>
      </c>
      <c r="G51" s="45">
        <v>0.11676558727229</v>
      </c>
      <c r="H51">
        <f t="shared" si="2"/>
        <v>3.1690564505115731E-2</v>
      </c>
    </row>
    <row r="52" spans="1:8" x14ac:dyDescent="0.3">
      <c r="A52" s="1">
        <v>1997.25</v>
      </c>
      <c r="B52" s="8">
        <v>83.106999999999999</v>
      </c>
      <c r="C52">
        <f t="shared" si="0"/>
        <v>4.420128934174171</v>
      </c>
      <c r="D52" s="2">
        <f t="shared" si="1"/>
        <v>0.6530960662971097</v>
      </c>
      <c r="E52" s="2">
        <v>4.4173</v>
      </c>
      <c r="F52" s="2">
        <f t="shared" si="1"/>
        <v>0.53999999999998494</v>
      </c>
      <c r="G52" s="45">
        <v>0.34311845674553998</v>
      </c>
      <c r="H52">
        <f t="shared" si="2"/>
        <v>0.25877100915846291</v>
      </c>
    </row>
    <row r="53" spans="1:8" x14ac:dyDescent="0.3">
      <c r="A53" s="1">
        <v>1997.5</v>
      </c>
      <c r="B53" s="8">
        <v>83.578000000000003</v>
      </c>
      <c r="C53">
        <f t="shared" si="0"/>
        <v>4.4257803275638041</v>
      </c>
      <c r="D53" s="2">
        <f t="shared" si="1"/>
        <v>0.56513933896331636</v>
      </c>
      <c r="E53" s="2">
        <v>4.4222999999999999</v>
      </c>
      <c r="F53" s="2">
        <f t="shared" si="1"/>
        <v>0.49999999999998934</v>
      </c>
      <c r="G53" s="45">
        <v>0.73159824739461299</v>
      </c>
      <c r="H53">
        <f t="shared" si="2"/>
        <v>0.64849950610537688</v>
      </c>
    </row>
    <row r="54" spans="1:8" x14ac:dyDescent="0.3">
      <c r="A54" s="1">
        <v>1997.75</v>
      </c>
      <c r="B54" s="8">
        <v>84.65</v>
      </c>
      <c r="C54">
        <f t="shared" si="0"/>
        <v>4.4385251085791442</v>
      </c>
      <c r="D54" s="2">
        <f t="shared" si="1"/>
        <v>1.2744781015340045</v>
      </c>
      <c r="E54" s="2">
        <v>4.4351000000000003</v>
      </c>
      <c r="F54" s="2">
        <f t="shared" si="1"/>
        <v>1.2800000000000367</v>
      </c>
      <c r="G54" s="45">
        <v>1.3858806790556999</v>
      </c>
      <c r="H54">
        <f t="shared" si="2"/>
        <v>1.304885024240066</v>
      </c>
    </row>
    <row r="55" spans="1:8" x14ac:dyDescent="0.3">
      <c r="A55" s="1">
        <v>1998</v>
      </c>
      <c r="B55" s="8">
        <v>85.947999999999993</v>
      </c>
      <c r="C55">
        <f t="shared" si="0"/>
        <v>4.453742462215482</v>
      </c>
      <c r="D55" s="2">
        <f t="shared" si="1"/>
        <v>1.5217353636337805</v>
      </c>
      <c r="E55" s="2">
        <v>4.4513999999999996</v>
      </c>
      <c r="F55" s="2">
        <f t="shared" si="1"/>
        <v>1.6299999999999315</v>
      </c>
      <c r="G55" s="45">
        <v>1.7437335502848501</v>
      </c>
      <c r="H55">
        <f t="shared" si="2"/>
        <v>1.6638881564216785</v>
      </c>
    </row>
    <row r="56" spans="1:8" x14ac:dyDescent="0.3">
      <c r="A56" s="1">
        <v>1998.25</v>
      </c>
      <c r="B56" s="8">
        <v>86.786000000000001</v>
      </c>
      <c r="C56">
        <f t="shared" si="0"/>
        <v>4.4634453183350411</v>
      </c>
      <c r="D56" s="2">
        <f t="shared" si="1"/>
        <v>0.97028561195591223</v>
      </c>
      <c r="E56" s="2">
        <v>4.4617000000000004</v>
      </c>
      <c r="F56" s="2">
        <f t="shared" si="1"/>
        <v>1.0300000000000864</v>
      </c>
      <c r="G56" s="45">
        <v>1.10858417882349</v>
      </c>
      <c r="H56">
        <f t="shared" si="2"/>
        <v>1.0266971986556914</v>
      </c>
    </row>
    <row r="57" spans="1:8" x14ac:dyDescent="0.3">
      <c r="A57" s="1">
        <v>1998.5</v>
      </c>
      <c r="B57" s="8">
        <v>87.822000000000003</v>
      </c>
      <c r="C57">
        <f t="shared" si="0"/>
        <v>4.4753120387298653</v>
      </c>
      <c r="D57" s="2">
        <f t="shared" si="1"/>
        <v>1.1866720394824171</v>
      </c>
      <c r="E57" s="2">
        <v>4.4726999999999997</v>
      </c>
      <c r="F57" s="2">
        <f t="shared" si="1"/>
        <v>1.0999999999999233</v>
      </c>
      <c r="G57" s="45">
        <v>1.2020926974413499</v>
      </c>
      <c r="H57">
        <f t="shared" si="2"/>
        <v>1.1205062854856191</v>
      </c>
    </row>
    <row r="58" spans="1:8" x14ac:dyDescent="0.3">
      <c r="A58" s="1">
        <v>1998.75</v>
      </c>
      <c r="B58" s="8">
        <v>87.950999999999993</v>
      </c>
      <c r="C58">
        <f t="shared" si="0"/>
        <v>4.4767798412155742</v>
      </c>
      <c r="D58" s="2">
        <f t="shared" si="1"/>
        <v>0.14678024857088801</v>
      </c>
      <c r="E58" s="2">
        <v>4.4721000000000002</v>
      </c>
      <c r="F58" s="2">
        <f t="shared" si="1"/>
        <v>-5.9999999999948983E-2</v>
      </c>
      <c r="G58" s="45">
        <v>0.109547111919172</v>
      </c>
      <c r="H58">
        <f t="shared" si="2"/>
        <v>2.444888651481758E-2</v>
      </c>
    </row>
    <row r="59" spans="1:8" x14ac:dyDescent="0.3">
      <c r="A59" s="1">
        <v>1999</v>
      </c>
      <c r="B59" s="8">
        <v>89.204999999999998</v>
      </c>
      <c r="C59">
        <f t="shared" si="0"/>
        <v>4.4909370918266669</v>
      </c>
      <c r="D59" s="2">
        <f t="shared" si="1"/>
        <v>1.4157250611092742</v>
      </c>
      <c r="E59" s="2">
        <v>4.4844999999999997</v>
      </c>
      <c r="F59" s="2">
        <f t="shared" si="1"/>
        <v>1.2399999999999523</v>
      </c>
      <c r="G59" s="45">
        <v>1.27242646291218</v>
      </c>
      <c r="H59">
        <f t="shared" si="2"/>
        <v>1.1910661276224903</v>
      </c>
    </row>
    <row r="60" spans="1:8" x14ac:dyDescent="0.3">
      <c r="A60" s="1">
        <v>1999.25</v>
      </c>
      <c r="B60" s="8">
        <v>88.899000000000001</v>
      </c>
      <c r="C60">
        <f t="shared" si="0"/>
        <v>4.4875008938626673</v>
      </c>
      <c r="D60" s="2">
        <f t="shared" si="1"/>
        <v>-0.34361979639996321</v>
      </c>
      <c r="E60" s="2">
        <v>4.4795999999999996</v>
      </c>
      <c r="F60" s="2">
        <f t="shared" si="1"/>
        <v>-0.49000000000001265</v>
      </c>
      <c r="G60" s="45">
        <v>-0.20020648300201499</v>
      </c>
      <c r="H60">
        <f t="shared" si="2"/>
        <v>-0.28630036191027686</v>
      </c>
    </row>
    <row r="61" spans="1:8" x14ac:dyDescent="0.3">
      <c r="A61" s="1">
        <v>1999.5</v>
      </c>
      <c r="B61" s="8">
        <v>89.007999999999996</v>
      </c>
      <c r="C61">
        <f t="shared" si="0"/>
        <v>4.4887262533329375</v>
      </c>
      <c r="D61" s="2">
        <f t="shared" si="1"/>
        <v>0.12253594702702486</v>
      </c>
      <c r="E61" s="2">
        <v>4.4802</v>
      </c>
      <c r="F61" s="2">
        <f t="shared" si="1"/>
        <v>6.0000000000037801E-2</v>
      </c>
      <c r="G61" s="45">
        <v>0.48742498551229402</v>
      </c>
      <c r="H61">
        <f t="shared" si="2"/>
        <v>0.40354138823513797</v>
      </c>
    </row>
    <row r="62" spans="1:8" x14ac:dyDescent="0.3">
      <c r="A62" s="1">
        <v>1999.75</v>
      </c>
      <c r="B62" s="8">
        <v>90.1</v>
      </c>
      <c r="C62">
        <f t="shared" si="0"/>
        <v>4.5009201646142918</v>
      </c>
      <c r="D62" s="2">
        <f t="shared" si="1"/>
        <v>1.2193911281354275</v>
      </c>
      <c r="E62" s="2">
        <v>4.4935</v>
      </c>
      <c r="F62" s="2">
        <f t="shared" si="1"/>
        <v>1.330000000000009</v>
      </c>
      <c r="G62" s="45">
        <v>1.6848949492988601</v>
      </c>
      <c r="H62">
        <f t="shared" si="2"/>
        <v>1.6048604281416159</v>
      </c>
    </row>
    <row r="63" spans="1:8" x14ac:dyDescent="0.3">
      <c r="A63" s="1">
        <v>2000</v>
      </c>
      <c r="B63" s="8">
        <v>92.361999999999995</v>
      </c>
      <c r="C63">
        <f t="shared" si="0"/>
        <v>4.525715638647684</v>
      </c>
      <c r="D63" s="2">
        <f t="shared" si="1"/>
        <v>2.4795474033392217</v>
      </c>
      <c r="E63" s="2">
        <v>4.5208000000000004</v>
      </c>
      <c r="F63" s="2">
        <f t="shared" si="1"/>
        <v>2.7300000000000324</v>
      </c>
      <c r="G63" s="45">
        <v>2.8747727396028999</v>
      </c>
      <c r="H63">
        <f t="shared" si="2"/>
        <v>2.798562890735381</v>
      </c>
    </row>
    <row r="64" spans="1:8" x14ac:dyDescent="0.3">
      <c r="A64" s="1">
        <v>2000.25</v>
      </c>
      <c r="B64" s="8">
        <v>91.88</v>
      </c>
      <c r="C64">
        <f t="shared" si="0"/>
        <v>4.5204833778208977</v>
      </c>
      <c r="D64" s="2">
        <f t="shared" si="1"/>
        <v>-0.52322608267862947</v>
      </c>
      <c r="E64" s="2">
        <v>4.5163000000000002</v>
      </c>
      <c r="F64" s="2">
        <f t="shared" si="1"/>
        <v>-0.45000000000001705</v>
      </c>
      <c r="G64" s="45">
        <v>-0.18500936396399001</v>
      </c>
      <c r="H64">
        <f t="shared" si="2"/>
        <v>-0.27105439415808807</v>
      </c>
    </row>
    <row r="65" spans="1:8" x14ac:dyDescent="0.3">
      <c r="A65" s="1">
        <v>2000.5</v>
      </c>
      <c r="B65" s="8">
        <v>92.811000000000007</v>
      </c>
      <c r="C65">
        <f t="shared" si="0"/>
        <v>4.5305651672502565</v>
      </c>
      <c r="D65" s="2">
        <f t="shared" si="1"/>
        <v>1.0081789429358778</v>
      </c>
      <c r="E65" s="2">
        <v>4.5270999999999999</v>
      </c>
      <c r="F65" s="2">
        <f t="shared" si="1"/>
        <v>1.0799999999999699</v>
      </c>
      <c r="G65" s="45">
        <v>1.48171379939032</v>
      </c>
      <c r="H65">
        <f t="shared" si="2"/>
        <v>1.401026184848039</v>
      </c>
    </row>
    <row r="66" spans="1:8" x14ac:dyDescent="0.3">
      <c r="A66" s="1">
        <v>2000.75</v>
      </c>
      <c r="B66" s="8">
        <v>92.695999999999998</v>
      </c>
      <c r="C66">
        <f t="shared" si="0"/>
        <v>4.5293253216947615</v>
      </c>
      <c r="D66" s="2">
        <f t="shared" si="1"/>
        <v>-0.1239845555494945</v>
      </c>
      <c r="E66" s="2">
        <v>4.5256999999999996</v>
      </c>
      <c r="F66" s="2">
        <f t="shared" si="1"/>
        <v>-0.14000000000002899</v>
      </c>
      <c r="G66" s="45">
        <v>8.4815736533595795E-2</v>
      </c>
      <c r="H66">
        <f t="shared" si="2"/>
        <v>-3.6198393058307909E-4</v>
      </c>
    </row>
    <row r="67" spans="1:8" x14ac:dyDescent="0.3">
      <c r="A67" s="1">
        <v>2001</v>
      </c>
      <c r="B67" s="8">
        <v>93.881</v>
      </c>
      <c r="C67">
        <f t="shared" si="0"/>
        <v>4.5420280228221293</v>
      </c>
      <c r="D67" s="2">
        <f t="shared" si="1"/>
        <v>1.270270112736771</v>
      </c>
      <c r="E67" s="2">
        <v>4.5403000000000002</v>
      </c>
      <c r="F67" s="2">
        <f t="shared" si="1"/>
        <v>1.4600000000000612</v>
      </c>
      <c r="G67" s="45">
        <v>1.5731276639896901</v>
      </c>
      <c r="H67">
        <f t="shared" si="2"/>
        <v>1.4927338847283758</v>
      </c>
    </row>
    <row r="68" spans="1:8" x14ac:dyDescent="0.3">
      <c r="A68" s="1">
        <v>2001.25</v>
      </c>
      <c r="B68" s="8">
        <v>93.572000000000003</v>
      </c>
      <c r="C68">
        <f t="shared" ref="C68:C131" si="3">LN(B68)</f>
        <v>4.5387311934315209</v>
      </c>
      <c r="D68" s="2">
        <f t="shared" si="1"/>
        <v>-0.32968293906083801</v>
      </c>
      <c r="E68" s="2">
        <v>4.5358000000000001</v>
      </c>
      <c r="F68" s="2">
        <f t="shared" si="1"/>
        <v>-0.45000000000001705</v>
      </c>
      <c r="G68" s="45">
        <v>-0.38891005874531998</v>
      </c>
      <c r="H68">
        <f t="shared" si="2"/>
        <v>-0.47561049518663151</v>
      </c>
    </row>
    <row r="69" spans="1:8" x14ac:dyDescent="0.3">
      <c r="A69" s="1">
        <v>2001.5</v>
      </c>
      <c r="B69" s="8">
        <v>93.448999999999998</v>
      </c>
      <c r="C69">
        <f t="shared" si="3"/>
        <v>4.5374158329347392</v>
      </c>
      <c r="D69" s="2">
        <f t="shared" ref="D69:F132" si="4">(C69-C68)*100</f>
        <v>-0.13153604967817145</v>
      </c>
      <c r="E69" s="2">
        <v>4.5342000000000002</v>
      </c>
      <c r="F69" s="2">
        <f t="shared" si="4"/>
        <v>-0.15999999999998238</v>
      </c>
      <c r="G69" s="45">
        <v>2.2109869155316202E-2</v>
      </c>
      <c r="H69">
        <f t="shared" ref="H69:H108" si="5">$J$6*G69+$K$6</f>
        <v>-6.3269409313658778E-2</v>
      </c>
    </row>
    <row r="70" spans="1:8" x14ac:dyDescent="0.3">
      <c r="A70" s="1">
        <v>2001.75</v>
      </c>
      <c r="B70" s="8">
        <v>94.406999999999996</v>
      </c>
      <c r="C70">
        <f t="shared" si="3"/>
        <v>4.547615222944664</v>
      </c>
      <c r="D70" s="2">
        <f t="shared" si="4"/>
        <v>1.0199390009924869</v>
      </c>
      <c r="E70" s="2">
        <v>4.5439999999999996</v>
      </c>
      <c r="F70" s="2">
        <f t="shared" si="4"/>
        <v>0.97999999999993648</v>
      </c>
      <c r="G70" s="45">
        <v>0.70716991388629302</v>
      </c>
      <c r="H70">
        <f t="shared" si="5"/>
        <v>0.62399265161699091</v>
      </c>
    </row>
    <row r="71" spans="1:8" x14ac:dyDescent="0.3">
      <c r="A71" s="1">
        <v>2002</v>
      </c>
      <c r="B71" s="8">
        <v>94.522000000000006</v>
      </c>
      <c r="C71">
        <f t="shared" si="3"/>
        <v>4.5488326116378008</v>
      </c>
      <c r="D71" s="2">
        <f t="shared" si="4"/>
        <v>0.12173886931368116</v>
      </c>
      <c r="E71" s="2">
        <v>4.5457000000000001</v>
      </c>
      <c r="F71" s="2">
        <f t="shared" si="4"/>
        <v>0.17000000000004789</v>
      </c>
      <c r="G71" s="45">
        <v>0.67874671391786501</v>
      </c>
      <c r="H71">
        <f t="shared" si="5"/>
        <v>0.59547808980771644</v>
      </c>
    </row>
    <row r="72" spans="1:8" x14ac:dyDescent="0.3">
      <c r="A72" s="1">
        <v>2002.25</v>
      </c>
      <c r="B72" s="8">
        <v>94.596000000000004</v>
      </c>
      <c r="C72">
        <f t="shared" si="3"/>
        <v>4.5496151918657715</v>
      </c>
      <c r="D72" s="2">
        <f t="shared" si="4"/>
        <v>7.8258022797061955E-2</v>
      </c>
      <c r="E72" s="2">
        <v>4.5467000000000004</v>
      </c>
      <c r="F72" s="2">
        <f t="shared" si="4"/>
        <v>0.1000000000000334</v>
      </c>
      <c r="G72" s="45">
        <v>0.51018240841467899</v>
      </c>
      <c r="H72">
        <f t="shared" si="5"/>
        <v>0.42637196124207111</v>
      </c>
    </row>
    <row r="73" spans="1:8" x14ac:dyDescent="0.3">
      <c r="A73" s="1">
        <v>2002.5</v>
      </c>
      <c r="B73" s="8">
        <v>94.561999999999998</v>
      </c>
      <c r="C73">
        <f t="shared" si="3"/>
        <v>4.5492557040263337</v>
      </c>
      <c r="D73" s="2">
        <f t="shared" si="4"/>
        <v>-3.5948783943773321E-2</v>
      </c>
      <c r="E73" s="2">
        <v>4.5461999999999998</v>
      </c>
      <c r="F73" s="2">
        <f t="shared" si="4"/>
        <v>-5.0000000000061107E-2</v>
      </c>
      <c r="G73" s="45">
        <v>9.7382592341056798E-2</v>
      </c>
      <c r="H73">
        <f t="shared" si="5"/>
        <v>1.2245266029594637E-2</v>
      </c>
    </row>
    <row r="74" spans="1:8" x14ac:dyDescent="0.3">
      <c r="A74" s="1">
        <v>2002.75</v>
      </c>
      <c r="B74" s="8">
        <v>94.265000000000001</v>
      </c>
      <c r="C74">
        <f t="shared" si="3"/>
        <v>4.5461099648585463</v>
      </c>
      <c r="D74" s="2">
        <f t="shared" si="4"/>
        <v>-0.31457391677873758</v>
      </c>
      <c r="E74" s="2">
        <v>4.5426000000000002</v>
      </c>
      <c r="F74" s="2">
        <f t="shared" si="4"/>
        <v>-0.35999999999996035</v>
      </c>
      <c r="G74" s="45">
        <v>-0.103661268393359</v>
      </c>
      <c r="H74">
        <f t="shared" si="5"/>
        <v>-0.18944481811485203</v>
      </c>
    </row>
    <row r="75" spans="1:8" x14ac:dyDescent="0.3">
      <c r="A75" s="1">
        <v>2003</v>
      </c>
      <c r="B75" s="8">
        <v>93.891000000000005</v>
      </c>
      <c r="C75">
        <f t="shared" si="3"/>
        <v>4.5421345349752666</v>
      </c>
      <c r="D75" s="2">
        <f t="shared" si="4"/>
        <v>-0.39754298832797019</v>
      </c>
      <c r="E75" s="2">
        <v>4.5388999999999999</v>
      </c>
      <c r="F75" s="2">
        <f t="shared" si="4"/>
        <v>-0.37000000000002586</v>
      </c>
      <c r="G75" s="45">
        <v>0.853081652565719</v>
      </c>
      <c r="H75">
        <f t="shared" si="5"/>
        <v>0.77037340029746093</v>
      </c>
    </row>
    <row r="76" spans="1:8" x14ac:dyDescent="0.3">
      <c r="A76" s="1">
        <v>2003.25</v>
      </c>
      <c r="B76" s="8">
        <v>95.662000000000006</v>
      </c>
      <c r="C76">
        <f t="shared" si="3"/>
        <v>4.5608211454139003</v>
      </c>
      <c r="D76" s="2">
        <f t="shared" si="4"/>
        <v>1.8686610438633622</v>
      </c>
      <c r="E76" s="2">
        <v>4.5580999999999996</v>
      </c>
      <c r="F76" s="2">
        <f t="shared" si="4"/>
        <v>1.9199999999999662</v>
      </c>
      <c r="G76" s="45">
        <v>1.39348385292886</v>
      </c>
      <c r="H76">
        <f t="shared" si="5"/>
        <v>1.3125126373024132</v>
      </c>
    </row>
    <row r="77" spans="1:8" x14ac:dyDescent="0.3">
      <c r="A77" s="1">
        <v>2003.5</v>
      </c>
      <c r="B77" s="8">
        <v>96.361999999999995</v>
      </c>
      <c r="C77">
        <f t="shared" si="3"/>
        <v>4.5681119330314859</v>
      </c>
      <c r="D77" s="2">
        <f t="shared" si="4"/>
        <v>0.72907876175856146</v>
      </c>
      <c r="E77" s="2">
        <v>4.5654000000000003</v>
      </c>
      <c r="F77" s="2">
        <f t="shared" si="4"/>
        <v>0.73000000000007503</v>
      </c>
      <c r="G77" s="45">
        <v>0.823345263156958</v>
      </c>
      <c r="H77">
        <f t="shared" si="5"/>
        <v>0.74054142800994138</v>
      </c>
    </row>
    <row r="78" spans="1:8" x14ac:dyDescent="0.3">
      <c r="A78" s="1">
        <v>2003.75</v>
      </c>
      <c r="B78" s="8">
        <v>97.331000000000003</v>
      </c>
      <c r="C78">
        <f t="shared" si="3"/>
        <v>4.5781175407100854</v>
      </c>
      <c r="D78" s="2">
        <f t="shared" si="4"/>
        <v>1.0005607678599482</v>
      </c>
      <c r="E78" s="2">
        <v>4.5750000000000002</v>
      </c>
      <c r="F78" s="2">
        <f t="shared" si="4"/>
        <v>0.95999999999998309</v>
      </c>
      <c r="G78" s="45">
        <v>0.28118879169905397</v>
      </c>
      <c r="H78">
        <f t="shared" si="5"/>
        <v>0.1966422810857188</v>
      </c>
    </row>
    <row r="79" spans="1:8" x14ac:dyDescent="0.3">
      <c r="A79" s="1">
        <v>2004</v>
      </c>
      <c r="B79" s="8">
        <v>96.334000000000003</v>
      </c>
      <c r="C79">
        <f t="shared" si="3"/>
        <v>4.567821319835601</v>
      </c>
      <c r="D79" s="2">
        <f t="shared" si="4"/>
        <v>-1.0296220874484341</v>
      </c>
      <c r="E79" s="2">
        <v>4.5650000000000004</v>
      </c>
      <c r="F79" s="2">
        <f t="shared" si="4"/>
        <v>-0.99999999999997868</v>
      </c>
      <c r="G79" s="45">
        <v>-1.3353983132259599</v>
      </c>
      <c r="H79">
        <f t="shared" si="5"/>
        <v>-1.425141085131435</v>
      </c>
    </row>
    <row r="80" spans="1:8" x14ac:dyDescent="0.3">
      <c r="A80" s="1">
        <v>2004.25</v>
      </c>
      <c r="B80" s="8">
        <v>97.442999999999998</v>
      </c>
      <c r="C80">
        <f t="shared" si="3"/>
        <v>4.5792675916649808</v>
      </c>
      <c r="D80" s="2">
        <f t="shared" si="4"/>
        <v>1.1446271829379739</v>
      </c>
      <c r="E80" s="2">
        <v>4.5769000000000002</v>
      </c>
      <c r="F80" s="2">
        <f t="shared" si="4"/>
        <v>1.18999999999998</v>
      </c>
      <c r="G80" s="45">
        <v>0.54307643475883005</v>
      </c>
      <c r="H80">
        <f t="shared" si="5"/>
        <v>0.45937172018504968</v>
      </c>
    </row>
    <row r="81" spans="1:8" x14ac:dyDescent="0.3">
      <c r="A81" s="1">
        <v>2004.5</v>
      </c>
      <c r="B81" s="8">
        <v>98.554000000000002</v>
      </c>
      <c r="C81">
        <f t="shared" si="3"/>
        <v>4.5906046213087759</v>
      </c>
      <c r="D81" s="2">
        <f t="shared" si="4"/>
        <v>1.1337029643795127</v>
      </c>
      <c r="E81" s="2">
        <v>4.5871000000000004</v>
      </c>
      <c r="F81" s="2">
        <f t="shared" si="4"/>
        <v>1.0200000000000209</v>
      </c>
      <c r="G81" s="45">
        <v>0.85764242854365302</v>
      </c>
      <c r="H81">
        <f t="shared" si="5"/>
        <v>0.77494883616201915</v>
      </c>
    </row>
    <row r="82" spans="1:8" x14ac:dyDescent="0.3">
      <c r="A82" s="1">
        <v>2004.75</v>
      </c>
      <c r="B82" s="8">
        <v>97.912999999999997</v>
      </c>
      <c r="C82">
        <f t="shared" si="3"/>
        <v>4.5840793292805992</v>
      </c>
      <c r="D82" s="2">
        <f t="shared" si="4"/>
        <v>-0.65252920281766436</v>
      </c>
      <c r="E82" s="2">
        <v>4.5807000000000002</v>
      </c>
      <c r="F82" s="2">
        <f t="shared" si="4"/>
        <v>-0.64000000000001833</v>
      </c>
      <c r="G82" s="45">
        <v>5.7507071548332699E-2</v>
      </c>
      <c r="H82">
        <f t="shared" si="5"/>
        <v>-2.775842826183416E-2</v>
      </c>
    </row>
    <row r="83" spans="1:8" x14ac:dyDescent="0.3">
      <c r="A83" s="1">
        <v>2005</v>
      </c>
      <c r="B83" s="8">
        <v>98.105999999999995</v>
      </c>
      <c r="C83">
        <f t="shared" si="3"/>
        <v>4.5860485267805045</v>
      </c>
      <c r="D83" s="2">
        <f t="shared" si="4"/>
        <v>0.19691974999052064</v>
      </c>
      <c r="E83" s="2">
        <v>4.5837000000000003</v>
      </c>
      <c r="F83" s="2">
        <f t="shared" si="4"/>
        <v>0.30000000000001137</v>
      </c>
      <c r="G83" s="45">
        <v>-0.146044479256074</v>
      </c>
      <c r="H83">
        <f t="shared" si="5"/>
        <v>-0.23196426304585299</v>
      </c>
    </row>
    <row r="84" spans="1:8" x14ac:dyDescent="0.3">
      <c r="A84" s="1">
        <v>2005.25</v>
      </c>
      <c r="B84" s="8">
        <v>98.001000000000005</v>
      </c>
      <c r="C84">
        <f t="shared" si="3"/>
        <v>4.5849776827001429</v>
      </c>
      <c r="D84" s="2">
        <f t="shared" si="4"/>
        <v>-0.10708440803615105</v>
      </c>
      <c r="E84" s="2">
        <v>4.5822000000000003</v>
      </c>
      <c r="F84" s="2">
        <f t="shared" si="4"/>
        <v>-0.15000000000000568</v>
      </c>
      <c r="G84" s="45">
        <v>-2.6333574587762101E-2</v>
      </c>
      <c r="H84">
        <f t="shared" si="5"/>
        <v>-0.11186856677659369</v>
      </c>
    </row>
    <row r="85" spans="1:8" x14ac:dyDescent="0.3">
      <c r="A85" s="1">
        <v>2005.5</v>
      </c>
      <c r="B85" s="8">
        <v>97.759</v>
      </c>
      <c r="C85">
        <f t="shared" si="3"/>
        <v>4.5825052662383978</v>
      </c>
      <c r="D85" s="2">
        <f t="shared" si="4"/>
        <v>-0.24724164617451194</v>
      </c>
      <c r="E85" s="2">
        <v>4.5795000000000003</v>
      </c>
      <c r="F85" s="2">
        <f t="shared" si="4"/>
        <v>-0.26999999999999247</v>
      </c>
      <c r="G85" s="45">
        <v>0.39354353927777602</v>
      </c>
      <c r="H85">
        <f t="shared" si="5"/>
        <v>0.30935817507223584</v>
      </c>
    </row>
    <row r="86" spans="1:8" x14ac:dyDescent="0.3">
      <c r="A86" s="1">
        <v>2005.75</v>
      </c>
      <c r="B86" s="8">
        <v>97.445999999999998</v>
      </c>
      <c r="C86">
        <f t="shared" si="3"/>
        <v>4.5792983784205203</v>
      </c>
      <c r="D86" s="2">
        <f t="shared" si="4"/>
        <v>-0.32068878178774796</v>
      </c>
      <c r="E86" s="2">
        <v>4.5765000000000002</v>
      </c>
      <c r="F86" s="2">
        <f t="shared" si="4"/>
        <v>-0.30000000000001137</v>
      </c>
      <c r="G86" s="45">
        <v>-0.23169524438132899</v>
      </c>
      <c r="H86">
        <f t="shared" si="5"/>
        <v>-0.31789033888842511</v>
      </c>
    </row>
    <row r="87" spans="1:8" x14ac:dyDescent="0.3">
      <c r="A87" s="1">
        <v>2006</v>
      </c>
      <c r="B87" s="8">
        <v>98.882000000000005</v>
      </c>
      <c r="C87">
        <f t="shared" si="3"/>
        <v>4.593927220042044</v>
      </c>
      <c r="D87" s="2">
        <f t="shared" si="4"/>
        <v>1.4628841621523669</v>
      </c>
      <c r="E87" s="2">
        <v>4.5922000000000001</v>
      </c>
      <c r="F87" s="2">
        <f t="shared" si="4"/>
        <v>1.5699999999999825</v>
      </c>
      <c r="G87" s="45">
        <v>0.57527412085932605</v>
      </c>
      <c r="H87">
        <f t="shared" si="5"/>
        <v>0.49167290060977398</v>
      </c>
    </row>
    <row r="88" spans="1:8" x14ac:dyDescent="0.3">
      <c r="A88" s="1">
        <v>2006.25</v>
      </c>
      <c r="B88" s="8">
        <v>98.048000000000002</v>
      </c>
      <c r="C88">
        <f t="shared" si="3"/>
        <v>4.5854571546780711</v>
      </c>
      <c r="D88" s="2">
        <f t="shared" si="4"/>
        <v>-0.84700653639728785</v>
      </c>
      <c r="E88" s="2">
        <v>4.5838000000000001</v>
      </c>
      <c r="F88" s="2">
        <f t="shared" si="4"/>
        <v>-0.83999999999999631</v>
      </c>
      <c r="G88" s="45">
        <v>-0.46866747176826301</v>
      </c>
      <c r="H88">
        <f t="shared" si="5"/>
        <v>-0.55562427568695316</v>
      </c>
    </row>
    <row r="89" spans="1:8" x14ac:dyDescent="0.3">
      <c r="A89" s="1">
        <v>2006.5</v>
      </c>
      <c r="B89" s="8">
        <v>97.302000000000007</v>
      </c>
      <c r="C89">
        <f t="shared" si="3"/>
        <v>4.5778195439652922</v>
      </c>
      <c r="D89" s="2">
        <f t="shared" si="4"/>
        <v>-0.76376107127789084</v>
      </c>
      <c r="E89" s="2">
        <v>4.5751999999999997</v>
      </c>
      <c r="F89" s="2">
        <f t="shared" si="4"/>
        <v>-0.86000000000003851</v>
      </c>
      <c r="G89" s="45">
        <v>-0.43016177800781202</v>
      </c>
      <c r="H89">
        <f t="shared" si="5"/>
        <v>-0.51699481151821125</v>
      </c>
    </row>
    <row r="90" spans="1:8" x14ac:dyDescent="0.3">
      <c r="A90" s="1">
        <v>2006.75</v>
      </c>
      <c r="B90" s="8">
        <v>99.415999999999997</v>
      </c>
      <c r="C90">
        <f t="shared" si="3"/>
        <v>4.5993130665036936</v>
      </c>
      <c r="D90" s="2">
        <f t="shared" si="4"/>
        <v>2.1493522538401422</v>
      </c>
      <c r="E90" s="2">
        <v>4.5972</v>
      </c>
      <c r="F90" s="2">
        <f t="shared" si="4"/>
        <v>2.2000000000000242</v>
      </c>
      <c r="G90" s="45">
        <v>1.86159272086226</v>
      </c>
      <c r="H90">
        <f t="shared" si="5"/>
        <v>1.7821261664962793</v>
      </c>
    </row>
    <row r="91" spans="1:8" x14ac:dyDescent="0.3">
      <c r="A91" s="1">
        <v>2007</v>
      </c>
      <c r="B91" s="8">
        <v>100.864</v>
      </c>
      <c r="C91">
        <f t="shared" si="3"/>
        <v>4.6137730747953594</v>
      </c>
      <c r="D91" s="2">
        <f t="shared" si="4"/>
        <v>1.4460008291665716</v>
      </c>
      <c r="E91" s="2">
        <v>4.6116999999999999</v>
      </c>
      <c r="F91" s="2">
        <f t="shared" si="4"/>
        <v>1.4499999999999957</v>
      </c>
      <c r="G91" s="45">
        <v>-0.134285425937578</v>
      </c>
      <c r="H91">
        <f t="shared" si="5"/>
        <v>-0.22016741212684107</v>
      </c>
    </row>
    <row r="92" spans="1:8" x14ac:dyDescent="0.3">
      <c r="A92" s="1">
        <v>2007.25</v>
      </c>
      <c r="B92" s="8">
        <v>99.69</v>
      </c>
      <c r="C92">
        <f t="shared" si="3"/>
        <v>4.6020653710346124</v>
      </c>
      <c r="D92" s="2">
        <f t="shared" si="4"/>
        <v>-1.1707703760746924</v>
      </c>
      <c r="E92" s="2">
        <v>4.6001000000000003</v>
      </c>
      <c r="F92" s="2">
        <f t="shared" si="4"/>
        <v>-1.1599999999999611</v>
      </c>
      <c r="G92" s="45">
        <v>-0.44173561030193698</v>
      </c>
      <c r="H92">
        <f t="shared" si="5"/>
        <v>-0.52860584604942473</v>
      </c>
    </row>
    <row r="93" spans="1:8" x14ac:dyDescent="0.3">
      <c r="A93" s="1">
        <v>2007.5</v>
      </c>
      <c r="B93" s="8">
        <v>99.438999999999993</v>
      </c>
      <c r="C93">
        <f t="shared" si="3"/>
        <v>4.5995443908365248</v>
      </c>
      <c r="D93" s="2">
        <f t="shared" si="4"/>
        <v>-0.25209801980876634</v>
      </c>
      <c r="E93" s="2">
        <v>4.5971000000000002</v>
      </c>
      <c r="F93" s="2">
        <f t="shared" si="4"/>
        <v>-0.30000000000001137</v>
      </c>
      <c r="G93" s="45">
        <v>0.179807463389343</v>
      </c>
      <c r="H93">
        <f t="shared" si="5"/>
        <v>9.4935078673439172E-2</v>
      </c>
    </row>
    <row r="94" spans="1:8" x14ac:dyDescent="0.3">
      <c r="A94" s="1">
        <v>2007.75</v>
      </c>
      <c r="B94" s="8">
        <v>99.328999999999994</v>
      </c>
      <c r="C94">
        <f t="shared" si="3"/>
        <v>4.5984375727246594</v>
      </c>
      <c r="D94" s="2">
        <f t="shared" si="4"/>
        <v>-0.11068181118654152</v>
      </c>
      <c r="E94" s="2">
        <v>4.5959000000000003</v>
      </c>
      <c r="F94" s="2">
        <f t="shared" si="4"/>
        <v>-0.11999999999998678</v>
      </c>
      <c r="G94" s="45">
        <v>1.3573192671619401</v>
      </c>
      <c r="H94">
        <f t="shared" si="5"/>
        <v>1.27623180624528</v>
      </c>
    </row>
    <row r="95" spans="1:8" x14ac:dyDescent="0.3">
      <c r="A95" s="1">
        <v>2008</v>
      </c>
      <c r="B95" s="8">
        <v>99.224000000000004</v>
      </c>
      <c r="C95">
        <f t="shared" si="3"/>
        <v>4.5973799205130286</v>
      </c>
      <c r="D95" s="2">
        <f t="shared" si="4"/>
        <v>-0.10576522116307885</v>
      </c>
      <c r="E95" s="2">
        <v>4.5946999999999996</v>
      </c>
      <c r="F95" s="2">
        <f t="shared" si="4"/>
        <v>-0.1200000000000756</v>
      </c>
      <c r="G95" s="45">
        <v>0.688245708146076</v>
      </c>
      <c r="H95">
        <f t="shared" si="5"/>
        <v>0.60500761703713213</v>
      </c>
    </row>
    <row r="96" spans="1:8" x14ac:dyDescent="0.3">
      <c r="A96" s="1">
        <v>2008.25</v>
      </c>
      <c r="B96" s="8">
        <v>98.102999999999994</v>
      </c>
      <c r="C96">
        <f t="shared" si="3"/>
        <v>4.5860179471434819</v>
      </c>
      <c r="D96" s="2">
        <f t="shared" si="4"/>
        <v>-1.1361973369546696</v>
      </c>
      <c r="E96" s="2">
        <v>4.5827</v>
      </c>
      <c r="F96" s="2">
        <f t="shared" si="4"/>
        <v>-1.1999999999999567</v>
      </c>
      <c r="G96" s="45">
        <v>-0.78592327620901403</v>
      </c>
      <c r="H96">
        <f t="shared" si="5"/>
        <v>-0.87389984828699463</v>
      </c>
    </row>
    <row r="97" spans="1:8" x14ac:dyDescent="0.3">
      <c r="A97" s="1">
        <v>2008.5</v>
      </c>
      <c r="B97" s="8">
        <v>97.546000000000006</v>
      </c>
      <c r="C97">
        <f t="shared" si="3"/>
        <v>4.5803240616153893</v>
      </c>
      <c r="D97" s="2">
        <f t="shared" si="4"/>
        <v>-0.56938855280925793</v>
      </c>
      <c r="E97" s="2">
        <v>4.5758999999999999</v>
      </c>
      <c r="F97" s="2">
        <f t="shared" si="4"/>
        <v>-0.68000000000001393</v>
      </c>
      <c r="G97" s="45">
        <v>-0.33052760397310699</v>
      </c>
      <c r="H97">
        <f t="shared" si="5"/>
        <v>-0.41704037932956345</v>
      </c>
    </row>
    <row r="98" spans="1:8" x14ac:dyDescent="0.3">
      <c r="A98" s="1">
        <v>2008.75</v>
      </c>
      <c r="B98" s="8">
        <v>100.836</v>
      </c>
      <c r="C98">
        <f t="shared" si="3"/>
        <v>4.6134954347340811</v>
      </c>
      <c r="D98" s="2">
        <f t="shared" si="4"/>
        <v>3.3171373118691783</v>
      </c>
      <c r="E98" s="2">
        <v>4.6101999999999999</v>
      </c>
      <c r="F98" s="2">
        <f t="shared" si="4"/>
        <v>3.4299999999999997</v>
      </c>
      <c r="G98" s="45">
        <v>0.624365298317901</v>
      </c>
      <c r="H98">
        <f t="shared" si="5"/>
        <v>0.540921873824876</v>
      </c>
    </row>
    <row r="99" spans="1:8" x14ac:dyDescent="0.3">
      <c r="A99" s="1">
        <v>2009</v>
      </c>
      <c r="B99" s="8">
        <v>98.899000000000001</v>
      </c>
      <c r="C99">
        <f t="shared" si="3"/>
        <v>4.5940991273540899</v>
      </c>
      <c r="D99" s="2">
        <f t="shared" si="4"/>
        <v>-1.9396307379991207</v>
      </c>
      <c r="E99" s="2">
        <v>4.5918000000000001</v>
      </c>
      <c r="F99" s="2">
        <f t="shared" si="4"/>
        <v>-1.839999999999975</v>
      </c>
      <c r="G99" s="45">
        <v>-1.1199446672339901</v>
      </c>
      <c r="H99">
        <f t="shared" si="5"/>
        <v>-1.2089948977740741</v>
      </c>
    </row>
    <row r="100" spans="1:8" x14ac:dyDescent="0.3">
      <c r="A100" s="1">
        <v>2009.25</v>
      </c>
      <c r="B100" s="8">
        <v>100.83</v>
      </c>
      <c r="C100">
        <f t="shared" si="3"/>
        <v>4.6134359304051236</v>
      </c>
      <c r="D100" s="2">
        <f t="shared" si="4"/>
        <v>1.9336803051033691</v>
      </c>
      <c r="E100" s="2">
        <v>4.6115000000000004</v>
      </c>
      <c r="F100" s="2">
        <f t="shared" si="4"/>
        <v>1.9700000000000273</v>
      </c>
      <c r="G100" s="45">
        <v>2.2296412714023699</v>
      </c>
      <c r="H100">
        <f t="shared" si="5"/>
        <v>2.1513577503730854</v>
      </c>
    </row>
    <row r="101" spans="1:8" x14ac:dyDescent="0.3">
      <c r="A101" s="1">
        <v>2009.5</v>
      </c>
      <c r="B101" s="8">
        <v>100.556</v>
      </c>
      <c r="C101">
        <f t="shared" si="3"/>
        <v>4.6107147862434417</v>
      </c>
      <c r="D101" s="2">
        <f t="shared" si="4"/>
        <v>-0.27211441616818988</v>
      </c>
      <c r="E101" s="2">
        <v>4.6094999999999997</v>
      </c>
      <c r="F101" s="2">
        <f t="shared" si="4"/>
        <v>-0.20000000000006679</v>
      </c>
      <c r="G101" s="45">
        <v>0.53098370819452601</v>
      </c>
      <c r="H101">
        <f t="shared" si="5"/>
        <v>0.44724012348082487</v>
      </c>
    </row>
    <row r="102" spans="1:8" x14ac:dyDescent="0.3">
      <c r="A102" s="1">
        <v>2009.75</v>
      </c>
      <c r="B102" s="8">
        <v>100.39100000000001</v>
      </c>
      <c r="C102">
        <f t="shared" si="3"/>
        <v>4.6090725618053323</v>
      </c>
      <c r="D102" s="2">
        <f t="shared" si="4"/>
        <v>-0.1642224438109352</v>
      </c>
      <c r="E102" s="2">
        <v>4.6075999999999997</v>
      </c>
      <c r="F102" s="2">
        <f t="shared" si="4"/>
        <v>-0.19000000000000128</v>
      </c>
      <c r="G102" s="45">
        <v>0.61776804991341205</v>
      </c>
      <c r="H102">
        <f t="shared" si="5"/>
        <v>0.53430341961810501</v>
      </c>
    </row>
    <row r="103" spans="1:8" x14ac:dyDescent="0.3">
      <c r="A103" s="1">
        <v>2010</v>
      </c>
      <c r="B103" s="8">
        <v>99.599000000000004</v>
      </c>
      <c r="C103">
        <f t="shared" si="3"/>
        <v>4.6011521243795075</v>
      </c>
      <c r="D103" s="2">
        <f t="shared" si="4"/>
        <v>-0.79204374258248222</v>
      </c>
      <c r="E103" s="2">
        <v>4.5991</v>
      </c>
      <c r="F103" s="2">
        <f t="shared" si="4"/>
        <v>-0.849999999999973</v>
      </c>
      <c r="G103" s="45">
        <v>-0.285585743694103</v>
      </c>
      <c r="H103">
        <f t="shared" si="5"/>
        <v>-0.37195406061200514</v>
      </c>
    </row>
    <row r="104" spans="1:8" x14ac:dyDescent="0.3">
      <c r="A104" s="1">
        <v>2010.25</v>
      </c>
      <c r="B104" s="8">
        <v>100.68600000000001</v>
      </c>
      <c r="C104">
        <f t="shared" si="3"/>
        <v>4.6120067632470798</v>
      </c>
      <c r="D104" s="2">
        <f t="shared" si="4"/>
        <v>1.0854638867572319</v>
      </c>
      <c r="E104" s="2">
        <v>4.6119000000000003</v>
      </c>
      <c r="F104" s="2">
        <f t="shared" si="4"/>
        <v>1.2800000000000367</v>
      </c>
      <c r="G104" s="45">
        <v>0.28360851738582898</v>
      </c>
      <c r="H104">
        <f t="shared" si="5"/>
        <v>0.19906978459460151</v>
      </c>
    </row>
    <row r="105" spans="1:8" x14ac:dyDescent="0.3">
      <c r="A105" s="1">
        <v>2010.5</v>
      </c>
      <c r="B105" s="8">
        <v>100.782</v>
      </c>
      <c r="C105">
        <f t="shared" si="3"/>
        <v>4.6129597682629209</v>
      </c>
      <c r="D105" s="2">
        <f t="shared" si="4"/>
        <v>9.5300501584105746E-2</v>
      </c>
      <c r="E105" s="2">
        <v>4.6140999999999996</v>
      </c>
      <c r="F105" s="2">
        <f t="shared" si="4"/>
        <v>0.21999999999993136</v>
      </c>
      <c r="H105">
        <f t="shared" si="5"/>
        <v>-8.5450347115332503E-2</v>
      </c>
    </row>
    <row r="106" spans="1:8" x14ac:dyDescent="0.3">
      <c r="A106" s="1">
        <v>2010.75</v>
      </c>
      <c r="B106" s="8">
        <v>100.518</v>
      </c>
      <c r="C106">
        <f t="shared" si="3"/>
        <v>4.6103368159394504</v>
      </c>
      <c r="D106" s="2">
        <f t="shared" si="4"/>
        <v>-0.26229523234704288</v>
      </c>
      <c r="E106" s="2">
        <v>4.6116000000000001</v>
      </c>
      <c r="F106" s="2">
        <f t="shared" si="4"/>
        <v>-0.24999999999995026</v>
      </c>
      <c r="H106">
        <f t="shared" si="5"/>
        <v>-8.5450347115332503E-2</v>
      </c>
    </row>
    <row r="107" spans="1:8" x14ac:dyDescent="0.3">
      <c r="A107" s="1">
        <v>2011</v>
      </c>
      <c r="B107" s="8">
        <v>101.256</v>
      </c>
      <c r="C107">
        <f t="shared" si="3"/>
        <v>4.6176519634901476</v>
      </c>
      <c r="D107" s="2">
        <f t="shared" si="4"/>
        <v>0.73151475506971764</v>
      </c>
      <c r="E107" s="2">
        <v>4.6167999999999996</v>
      </c>
      <c r="F107" s="2">
        <f t="shared" si="4"/>
        <v>0.51999999999994273</v>
      </c>
      <c r="H107">
        <f t="shared" si="5"/>
        <v>-8.5450347115332503E-2</v>
      </c>
    </row>
    <row r="108" spans="1:8" x14ac:dyDescent="0.3">
      <c r="A108" s="1">
        <v>2011.25</v>
      </c>
      <c r="B108" s="8">
        <v>99.45</v>
      </c>
      <c r="C108">
        <f t="shared" si="3"/>
        <v>4.5996550052999812</v>
      </c>
      <c r="D108" s="2">
        <f t="shared" si="4"/>
        <v>-1.7996958190166445</v>
      </c>
      <c r="E108" s="2">
        <v>4.6028000000000002</v>
      </c>
      <c r="F108" s="2">
        <f t="shared" si="4"/>
        <v>-1.3999999999999346</v>
      </c>
      <c r="H108">
        <f t="shared" si="5"/>
        <v>-8.5450347115332503E-2</v>
      </c>
    </row>
    <row r="109" spans="1:8" x14ac:dyDescent="0.3">
      <c r="A109" s="1">
        <v>2011.5</v>
      </c>
      <c r="B109" s="8">
        <v>99.52</v>
      </c>
      <c r="C109">
        <f t="shared" si="3"/>
        <v>4.6003586289908691</v>
      </c>
      <c r="D109" s="2">
        <f t="shared" si="4"/>
        <v>7.0362369088794452E-2</v>
      </c>
      <c r="E109" s="2">
        <v>4.6029</v>
      </c>
      <c r="F109" s="2">
        <f t="shared" si="4"/>
        <v>9.9999999999766942E-3</v>
      </c>
    </row>
    <row r="110" spans="1:8" x14ac:dyDescent="0.3">
      <c r="A110" s="1">
        <v>2011.75</v>
      </c>
      <c r="B110" s="8">
        <v>97.742000000000004</v>
      </c>
      <c r="C110">
        <f t="shared" si="3"/>
        <v>4.5823313540840571</v>
      </c>
      <c r="D110" s="2">
        <f t="shared" si="4"/>
        <v>-1.8027274906811996</v>
      </c>
      <c r="E110" s="2">
        <v>4.5876999999999999</v>
      </c>
      <c r="F110" s="2">
        <f t="shared" si="4"/>
        <v>-1.5200000000000102</v>
      </c>
    </row>
    <row r="111" spans="1:8" x14ac:dyDescent="0.3">
      <c r="A111" s="1">
        <v>2012</v>
      </c>
      <c r="B111" s="8">
        <v>99.46</v>
      </c>
      <c r="C111">
        <f t="shared" si="3"/>
        <v>4.5997555532865926</v>
      </c>
      <c r="D111" s="2">
        <f t="shared" si="4"/>
        <v>1.7424199202535462</v>
      </c>
      <c r="E111" s="2">
        <v>4.6033999999999997</v>
      </c>
      <c r="F111" s="2">
        <f t="shared" si="4"/>
        <v>1.5699999999999825</v>
      </c>
    </row>
    <row r="112" spans="1:8" x14ac:dyDescent="0.3">
      <c r="A112" s="1">
        <v>2012.25</v>
      </c>
      <c r="B112" s="8">
        <v>99.790999999999997</v>
      </c>
      <c r="C112">
        <f t="shared" si="3"/>
        <v>4.6030779988902033</v>
      </c>
      <c r="D112" s="2">
        <f t="shared" si="4"/>
        <v>0.33224456036107242</v>
      </c>
      <c r="E112" s="2">
        <v>4.6058000000000003</v>
      </c>
      <c r="F112" s="2">
        <f t="shared" si="4"/>
        <v>0.24000000000006239</v>
      </c>
    </row>
    <row r="113" spans="1:6" x14ac:dyDescent="0.3">
      <c r="A113" s="1">
        <v>2012.5</v>
      </c>
      <c r="B113" s="8">
        <v>99.4</v>
      </c>
      <c r="C113">
        <f t="shared" si="3"/>
        <v>4.5991521136625284</v>
      </c>
      <c r="D113" s="2">
        <f t="shared" si="4"/>
        <v>-0.39258852276748968</v>
      </c>
      <c r="E113" s="2">
        <v>4.6024000000000003</v>
      </c>
      <c r="F113" s="2">
        <f t="shared" si="4"/>
        <v>-0.34000000000000696</v>
      </c>
    </row>
    <row r="114" spans="1:6" x14ac:dyDescent="0.3">
      <c r="A114" s="1">
        <v>2012.75</v>
      </c>
      <c r="B114" s="8">
        <v>101.37</v>
      </c>
      <c r="C114">
        <f t="shared" si="3"/>
        <v>4.6187771893943079</v>
      </c>
      <c r="D114" s="2">
        <f t="shared" si="4"/>
        <v>1.9625075731779518</v>
      </c>
      <c r="E114" s="2">
        <v>4.6204999999999998</v>
      </c>
      <c r="F114" s="2">
        <f t="shared" si="4"/>
        <v>1.8099999999999561</v>
      </c>
    </row>
    <row r="115" spans="1:6" x14ac:dyDescent="0.3">
      <c r="A115" s="1">
        <v>2013</v>
      </c>
      <c r="B115" s="8">
        <v>99.497</v>
      </c>
      <c r="C115">
        <f t="shared" si="3"/>
        <v>4.6001274929562355</v>
      </c>
      <c r="D115" s="2">
        <f t="shared" si="4"/>
        <v>-1.8649696438072461</v>
      </c>
      <c r="E115" s="2">
        <v>4.6033999999999997</v>
      </c>
      <c r="F115" s="2">
        <f t="shared" si="4"/>
        <v>-1.7100000000000115</v>
      </c>
    </row>
    <row r="116" spans="1:6" x14ac:dyDescent="0.3">
      <c r="A116" s="1">
        <v>2013.25</v>
      </c>
      <c r="B116" s="8">
        <v>100.316</v>
      </c>
      <c r="C116">
        <f t="shared" si="3"/>
        <v>4.6083252036813915</v>
      </c>
      <c r="D116" s="2">
        <f t="shared" si="4"/>
        <v>0.8197710725156071</v>
      </c>
      <c r="E116" s="2">
        <v>4.6092000000000004</v>
      </c>
      <c r="F116" s="2">
        <f t="shared" si="4"/>
        <v>0.58000000000006935</v>
      </c>
    </row>
    <row r="117" spans="1:6" x14ac:dyDescent="0.3">
      <c r="B117" s="8">
        <v>99.512</v>
      </c>
      <c r="C117">
        <f t="shared" si="3"/>
        <v>4.6002782399076638</v>
      </c>
      <c r="D117" s="2">
        <f t="shared" si="4"/>
        <v>-0.80469637737277111</v>
      </c>
      <c r="F117"/>
    </row>
    <row r="118" spans="1:6" x14ac:dyDescent="0.3">
      <c r="B118" s="8">
        <v>99.858000000000004</v>
      </c>
      <c r="C118">
        <f t="shared" si="3"/>
        <v>4.6037491768326442</v>
      </c>
      <c r="D118" s="2">
        <f t="shared" si="4"/>
        <v>0.34709369249803501</v>
      </c>
      <c r="F118"/>
    </row>
    <row r="119" spans="1:6" x14ac:dyDescent="0.3">
      <c r="B119" s="8">
        <v>101.133</v>
      </c>
      <c r="C119">
        <f t="shared" si="3"/>
        <v>4.6164364822619843</v>
      </c>
      <c r="D119" s="2">
        <f t="shared" si="4"/>
        <v>1.2687305429340157</v>
      </c>
      <c r="F119"/>
    </row>
    <row r="120" spans="1:6" x14ac:dyDescent="0.3">
      <c r="B120" s="8">
        <v>100.143</v>
      </c>
      <c r="C120">
        <f t="shared" si="3"/>
        <v>4.606599164511783</v>
      </c>
      <c r="D120" s="2">
        <f t="shared" si="4"/>
        <v>-0.98373177502013576</v>
      </c>
      <c r="F120"/>
    </row>
    <row r="121" spans="1:6" x14ac:dyDescent="0.3">
      <c r="B121" s="8">
        <v>100.54600000000001</v>
      </c>
      <c r="C121">
        <f t="shared" si="3"/>
        <v>4.6106153342239864</v>
      </c>
      <c r="D121" s="2">
        <f t="shared" si="4"/>
        <v>0.40161697122034212</v>
      </c>
      <c r="F121"/>
    </row>
    <row r="122" spans="1:6" x14ac:dyDescent="0.3">
      <c r="B122" s="8">
        <v>101.843</v>
      </c>
      <c r="C122">
        <f t="shared" si="3"/>
        <v>4.6234324117885652</v>
      </c>
      <c r="D122" s="2">
        <f t="shared" si="4"/>
        <v>1.2817077564578838</v>
      </c>
      <c r="F122"/>
    </row>
    <row r="123" spans="1:6" x14ac:dyDescent="0.3">
      <c r="B123" s="8">
        <v>103.81699999999999</v>
      </c>
      <c r="C123">
        <f t="shared" si="3"/>
        <v>4.6426297338151388</v>
      </c>
      <c r="D123" s="2">
        <f t="shared" si="4"/>
        <v>1.9197322026573538</v>
      </c>
      <c r="F123"/>
    </row>
    <row r="124" spans="1:6" x14ac:dyDescent="0.3">
      <c r="B124" s="8">
        <v>103.922</v>
      </c>
      <c r="C124">
        <f t="shared" si="3"/>
        <v>4.6436406177506688</v>
      </c>
      <c r="D124" s="2">
        <f t="shared" si="4"/>
        <v>0.10108839355300603</v>
      </c>
      <c r="F124"/>
    </row>
    <row r="125" spans="1:6" x14ac:dyDescent="0.3">
      <c r="B125" s="8">
        <v>103.842</v>
      </c>
      <c r="C125">
        <f t="shared" si="3"/>
        <v>4.6428705131709167</v>
      </c>
      <c r="D125" s="2">
        <f t="shared" si="4"/>
        <v>-7.7010457975212887E-2</v>
      </c>
      <c r="F125"/>
    </row>
    <row r="126" spans="1:6" x14ac:dyDescent="0.3">
      <c r="B126" s="8">
        <v>103.789</v>
      </c>
      <c r="C126">
        <f t="shared" si="3"/>
        <v>4.642359992091202</v>
      </c>
      <c r="D126" s="2">
        <f t="shared" si="4"/>
        <v>-5.1052107971472083E-2</v>
      </c>
      <c r="F126"/>
    </row>
    <row r="127" spans="1:6" x14ac:dyDescent="0.3">
      <c r="B127" s="8">
        <v>103.79300000000001</v>
      </c>
      <c r="C127">
        <f t="shared" si="3"/>
        <v>4.6423985310782099</v>
      </c>
      <c r="D127" s="2">
        <f t="shared" si="4"/>
        <v>3.8538987007896708E-3</v>
      </c>
      <c r="F127"/>
    </row>
    <row r="128" spans="1:6" x14ac:dyDescent="0.3">
      <c r="B128" s="8">
        <v>103.419</v>
      </c>
      <c r="C128">
        <f t="shared" si="3"/>
        <v>4.6387886976117159</v>
      </c>
      <c r="D128" s="2">
        <f t="shared" si="4"/>
        <v>-0.36098334664940168</v>
      </c>
      <c r="F128"/>
    </row>
    <row r="129" spans="2:6" x14ac:dyDescent="0.3">
      <c r="B129" s="8">
        <v>103.405</v>
      </c>
      <c r="C129">
        <f t="shared" si="3"/>
        <v>4.63865331680464</v>
      </c>
      <c r="D129" s="2">
        <f t="shared" si="4"/>
        <v>-1.3538080707586886E-2</v>
      </c>
      <c r="F129"/>
    </row>
    <row r="130" spans="2:6" x14ac:dyDescent="0.3">
      <c r="B130" s="8">
        <v>103.83199999999999</v>
      </c>
      <c r="C130">
        <f t="shared" si="3"/>
        <v>4.6427742083854575</v>
      </c>
      <c r="D130" s="2">
        <f t="shared" si="4"/>
        <v>0.41208915808175206</v>
      </c>
      <c r="F130"/>
    </row>
    <row r="131" spans="2:6" x14ac:dyDescent="0.3">
      <c r="B131" s="8">
        <v>104.22199999999999</v>
      </c>
      <c r="C131">
        <f t="shared" si="3"/>
        <v>4.6465232394715699</v>
      </c>
      <c r="D131" s="2">
        <f t="shared" si="4"/>
        <v>0.37490310861123533</v>
      </c>
      <c r="F131"/>
    </row>
    <row r="132" spans="2:6" x14ac:dyDescent="0.3">
      <c r="B132" s="8">
        <v>104.667</v>
      </c>
      <c r="C132">
        <f t="shared" ref="C132:C142" si="6">LN(B132)</f>
        <v>4.6507838819484482</v>
      </c>
      <c r="D132" s="2">
        <f t="shared" si="4"/>
        <v>0.42606424768782958</v>
      </c>
      <c r="F132"/>
    </row>
    <row r="133" spans="2:6" x14ac:dyDescent="0.3">
      <c r="B133" s="8">
        <v>105.214</v>
      </c>
      <c r="C133">
        <f t="shared" si="6"/>
        <v>4.6559963712971806</v>
      </c>
      <c r="D133" s="2">
        <f t="shared" ref="D133:D142" si="7">(C133-C132)*100</f>
        <v>0.52124893487324186</v>
      </c>
      <c r="F133"/>
    </row>
    <row r="134" spans="2:6" x14ac:dyDescent="0.3">
      <c r="B134" s="8">
        <v>105.721</v>
      </c>
      <c r="C134">
        <f t="shared" si="6"/>
        <v>4.6608035486395183</v>
      </c>
      <c r="D134" s="2">
        <f t="shared" si="7"/>
        <v>0.48071773423377095</v>
      </c>
      <c r="F134"/>
    </row>
    <row r="135" spans="2:6" x14ac:dyDescent="0.3">
      <c r="B135" s="8">
        <v>105.952</v>
      </c>
      <c r="C135">
        <f t="shared" si="6"/>
        <v>4.6629861613648353</v>
      </c>
      <c r="D135" s="2">
        <f t="shared" si="7"/>
        <v>0.21826127253170569</v>
      </c>
      <c r="F135"/>
    </row>
    <row r="136" spans="2:6" x14ac:dyDescent="0.3">
      <c r="B136" s="8">
        <v>105.51</v>
      </c>
      <c r="C136">
        <f t="shared" si="6"/>
        <v>4.6588057351540009</v>
      </c>
      <c r="D136" s="2">
        <f t="shared" si="7"/>
        <v>-0.41804262108344759</v>
      </c>
      <c r="F136"/>
    </row>
    <row r="137" spans="2:6" x14ac:dyDescent="0.3">
      <c r="B137" s="8">
        <v>105.843</v>
      </c>
      <c r="C137">
        <f t="shared" si="6"/>
        <v>4.6619568640761999</v>
      </c>
      <c r="D137" s="2">
        <f t="shared" si="7"/>
        <v>0.31511289221990424</v>
      </c>
      <c r="F137"/>
    </row>
    <row r="138" spans="2:6" x14ac:dyDescent="0.3">
      <c r="B138" s="8">
        <v>105.749</v>
      </c>
      <c r="C138">
        <f t="shared" si="6"/>
        <v>4.6610683616169011</v>
      </c>
      <c r="D138" s="2">
        <f t="shared" si="7"/>
        <v>-8.8850245929883442E-2</v>
      </c>
      <c r="F138"/>
    </row>
    <row r="139" spans="2:6" x14ac:dyDescent="0.3">
      <c r="B139" s="8">
        <v>107.96299999999999</v>
      </c>
      <c r="C139">
        <f t="shared" si="6"/>
        <v>4.6817885758333784</v>
      </c>
      <c r="D139" s="2">
        <f t="shared" si="7"/>
        <v>2.0720214216477295</v>
      </c>
      <c r="F139"/>
    </row>
    <row r="140" spans="2:6" x14ac:dyDescent="0.3">
      <c r="B140" s="8">
        <v>107.87</v>
      </c>
      <c r="C140">
        <f t="shared" si="6"/>
        <v>4.6809267983873379</v>
      </c>
      <c r="D140" s="2">
        <f t="shared" si="7"/>
        <v>-8.6177744604043482E-2</v>
      </c>
      <c r="F140"/>
    </row>
    <row r="141" spans="2:6" x14ac:dyDescent="0.3">
      <c r="B141" s="8">
        <v>107.358</v>
      </c>
      <c r="C141">
        <f t="shared" si="6"/>
        <v>4.6761690441377795</v>
      </c>
      <c r="D141" s="2">
        <f t="shared" si="7"/>
        <v>-0.47577542495584879</v>
      </c>
      <c r="F141"/>
    </row>
    <row r="142" spans="2:6" x14ac:dyDescent="0.3">
      <c r="B142" s="8">
        <v>107.291</v>
      </c>
      <c r="C142">
        <f t="shared" si="6"/>
        <v>4.6755447691383534</v>
      </c>
      <c r="D142" s="2">
        <f t="shared" si="7"/>
        <v>-6.2427499942607767E-2</v>
      </c>
      <c r="F142"/>
    </row>
  </sheetData>
  <mergeCells count="1">
    <mergeCell ref="E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V116"/>
  <sheetViews>
    <sheetView zoomScale="80" zoomScaleNormal="80" workbookViewId="0">
      <selection activeCell="H15" sqref="H15"/>
    </sheetView>
  </sheetViews>
  <sheetFormatPr defaultRowHeight="14.4" x14ac:dyDescent="0.3"/>
  <cols>
    <col min="1" max="1" width="11.77734375" style="3" customWidth="1"/>
    <col min="3" max="3" width="11.77734375" style="3" customWidth="1"/>
    <col min="5" max="6" width="7.5546875" customWidth="1"/>
  </cols>
  <sheetData>
    <row r="1" spans="1:21" x14ac:dyDescent="0.3">
      <c r="B1" t="s">
        <v>93</v>
      </c>
      <c r="C1" s="3" t="s">
        <v>89</v>
      </c>
      <c r="D1" t="s">
        <v>98</v>
      </c>
      <c r="E1" t="s">
        <v>516</v>
      </c>
      <c r="U1" t="s">
        <v>131</v>
      </c>
    </row>
    <row r="2" spans="1:21" ht="41.4" x14ac:dyDescent="0.3">
      <c r="A2" s="4"/>
      <c r="B2" s="5" t="s">
        <v>538</v>
      </c>
      <c r="C2" s="5" t="s">
        <v>11</v>
      </c>
      <c r="D2" s="5" t="s">
        <v>512</v>
      </c>
      <c r="E2" s="5" t="s">
        <v>516</v>
      </c>
      <c r="F2" s="47"/>
      <c r="U2" t="s">
        <v>132</v>
      </c>
    </row>
    <row r="3" spans="1:21" x14ac:dyDescent="0.3">
      <c r="A3" s="1">
        <v>1985</v>
      </c>
      <c r="B3">
        <v>0.92559999999999998</v>
      </c>
      <c r="C3" s="2">
        <v>0.98839999999999995</v>
      </c>
      <c r="D3">
        <v>0.45249999999999968</v>
      </c>
      <c r="E3">
        <f t="shared" ref="E3:E34" si="0">D3*$G$4+$H$4</f>
        <v>1.3826278610142453</v>
      </c>
      <c r="G3" t="s">
        <v>542</v>
      </c>
    </row>
    <row r="4" spans="1:21" x14ac:dyDescent="0.3">
      <c r="A4" s="1">
        <v>1985.25</v>
      </c>
      <c r="B4">
        <v>1.1348</v>
      </c>
      <c r="C4" s="2">
        <v>1.1835</v>
      </c>
      <c r="D4">
        <v>0.55166666666666719</v>
      </c>
      <c r="E4">
        <f t="shared" si="0"/>
        <v>1.9283598786373612</v>
      </c>
      <c r="G4">
        <f t="array" ref="G4:H8">LINEST(C3:C104,D3:D104, TRUE, TRUE)</f>
        <v>5.5031800096448178</v>
      </c>
      <c r="H4">
        <v>-1.1075610933500328</v>
      </c>
    </row>
    <row r="5" spans="1:21" x14ac:dyDescent="0.3">
      <c r="A5" s="1">
        <v>1985.5</v>
      </c>
      <c r="B5">
        <v>1.1496999999999999</v>
      </c>
      <c r="C5" s="2">
        <v>1.1918</v>
      </c>
      <c r="D5">
        <v>0.53333333333333321</v>
      </c>
      <c r="E5">
        <f t="shared" si="0"/>
        <v>1.8274682451272029</v>
      </c>
      <c r="G5">
        <v>0.23045624402846604</v>
      </c>
      <c r="H5">
        <v>0.13499010669829795</v>
      </c>
    </row>
    <row r="6" spans="1:21" ht="14.4" customHeight="1" x14ac:dyDescent="0.3">
      <c r="A6" s="1">
        <v>1985.75</v>
      </c>
      <c r="B6">
        <v>1.3325</v>
      </c>
      <c r="C6" s="2">
        <v>1.3775999999999999</v>
      </c>
      <c r="D6">
        <v>0.5541666666666667</v>
      </c>
      <c r="E6">
        <f t="shared" si="0"/>
        <v>1.9421178286614704</v>
      </c>
      <c r="G6" s="37">
        <v>0.85079760925879422</v>
      </c>
      <c r="H6">
        <v>0.4316016457695076</v>
      </c>
    </row>
    <row r="7" spans="1:21" ht="14.4" customHeight="1" x14ac:dyDescent="0.3">
      <c r="A7" s="1">
        <v>1986</v>
      </c>
      <c r="B7">
        <v>1.6753</v>
      </c>
      <c r="C7" s="2">
        <v>1.7479</v>
      </c>
      <c r="D7">
        <v>0.61497131147540895</v>
      </c>
      <c r="E7">
        <f t="shared" si="0"/>
        <v>2.2767367344664944</v>
      </c>
      <c r="G7">
        <v>570.23054726684495</v>
      </c>
      <c r="H7">
        <v>100</v>
      </c>
    </row>
    <row r="8" spans="1:21" ht="14.4" customHeight="1" x14ac:dyDescent="0.3">
      <c r="A8" s="1">
        <v>1986.25</v>
      </c>
      <c r="B8">
        <v>1.7927999999999999</v>
      </c>
      <c r="C8" s="2">
        <v>1.8867</v>
      </c>
      <c r="D8">
        <v>0.66816406249999905</v>
      </c>
      <c r="E8">
        <f t="shared" si="0"/>
        <v>2.5694660185630323</v>
      </c>
      <c r="G8">
        <v>106.22253530004249</v>
      </c>
      <c r="H8">
        <v>18.627998063094754</v>
      </c>
    </row>
    <row r="9" spans="1:21" x14ac:dyDescent="0.3">
      <c r="A9" s="1">
        <v>1986.5</v>
      </c>
      <c r="B9">
        <v>2.0034999999999998</v>
      </c>
      <c r="C9" s="2">
        <v>2.1200999999999999</v>
      </c>
      <c r="D9">
        <v>0.71925781249999998</v>
      </c>
      <c r="E9">
        <f t="shared" si="0"/>
        <v>2.8506441221808272</v>
      </c>
    </row>
    <row r="10" spans="1:21" x14ac:dyDescent="0.3">
      <c r="A10" s="1">
        <v>1986.75</v>
      </c>
      <c r="B10">
        <v>1.9392</v>
      </c>
      <c r="C10" s="2">
        <v>2.0139999999999998</v>
      </c>
      <c r="D10">
        <v>0.70785912298387199</v>
      </c>
      <c r="E10">
        <f t="shared" si="0"/>
        <v>2.7879150818995244</v>
      </c>
    </row>
    <row r="11" spans="1:21" x14ac:dyDescent="0.3">
      <c r="A11" s="1">
        <v>1987</v>
      </c>
      <c r="B11">
        <v>1.8607</v>
      </c>
      <c r="C11" s="2">
        <v>1.9196</v>
      </c>
      <c r="D11">
        <v>0.61663141195134796</v>
      </c>
      <c r="E11">
        <f t="shared" si="0"/>
        <v>2.2858725662196839</v>
      </c>
    </row>
    <row r="12" spans="1:21" x14ac:dyDescent="0.3">
      <c r="A12" s="1">
        <v>1987.25</v>
      </c>
      <c r="B12">
        <v>1.6099000000000001</v>
      </c>
      <c r="C12" s="2">
        <v>1.6975</v>
      </c>
      <c r="D12">
        <v>0.504246031746031</v>
      </c>
      <c r="E12">
        <f t="shared" si="0"/>
        <v>1.667395588497451</v>
      </c>
    </row>
    <row r="13" spans="1:21" x14ac:dyDescent="0.3">
      <c r="A13" s="1">
        <v>1987.5</v>
      </c>
      <c r="B13">
        <v>1.6453</v>
      </c>
      <c r="C13" s="2">
        <v>1.6926000000000001</v>
      </c>
      <c r="D13">
        <v>0.50773437499999996</v>
      </c>
      <c r="E13">
        <f t="shared" si="0"/>
        <v>1.6865925693594723</v>
      </c>
    </row>
    <row r="14" spans="1:21" x14ac:dyDescent="0.3">
      <c r="A14" s="1">
        <v>1987.75</v>
      </c>
      <c r="B14">
        <v>1.4029</v>
      </c>
      <c r="C14" s="2">
        <v>1.5148999999999999</v>
      </c>
      <c r="D14">
        <v>0.56332787298387099</v>
      </c>
      <c r="E14">
        <f t="shared" si="0"/>
        <v>1.992533596130541</v>
      </c>
    </row>
    <row r="15" spans="1:21" x14ac:dyDescent="0.3">
      <c r="A15" s="1">
        <v>1988</v>
      </c>
      <c r="B15">
        <v>1.552</v>
      </c>
      <c r="C15" s="2">
        <v>1.6448</v>
      </c>
      <c r="D15">
        <v>0.58356758832565003</v>
      </c>
      <c r="E15">
        <f t="shared" si="0"/>
        <v>2.1039163930003211</v>
      </c>
    </row>
    <row r="16" spans="1:21" x14ac:dyDescent="0.3">
      <c r="A16" s="1">
        <v>1988.25</v>
      </c>
      <c r="B16">
        <v>1.4227000000000001</v>
      </c>
      <c r="C16" s="2">
        <v>1.4682999999999999</v>
      </c>
      <c r="D16">
        <v>0.51750000000000096</v>
      </c>
      <c r="E16">
        <f t="shared" si="0"/>
        <v>1.7403345616411656</v>
      </c>
    </row>
    <row r="17" spans="1:22" x14ac:dyDescent="0.3">
      <c r="A17" s="1">
        <v>1988.5</v>
      </c>
      <c r="B17">
        <v>1.3593</v>
      </c>
      <c r="C17" s="2">
        <v>1.3953</v>
      </c>
      <c r="D17">
        <v>0.49378906249999899</v>
      </c>
      <c r="E17">
        <f t="shared" si="0"/>
        <v>1.609849004381217</v>
      </c>
    </row>
    <row r="18" spans="1:22" x14ac:dyDescent="0.3">
      <c r="A18" s="1">
        <v>1988.75</v>
      </c>
      <c r="B18">
        <v>1.3882000000000001</v>
      </c>
      <c r="C18" s="2">
        <v>1.4658</v>
      </c>
      <c r="D18">
        <v>0.388237704918032</v>
      </c>
      <c r="E18">
        <f t="shared" si="0"/>
        <v>1.0289808833452645</v>
      </c>
    </row>
    <row r="19" spans="1:22" x14ac:dyDescent="0.3">
      <c r="A19" s="1">
        <v>1989</v>
      </c>
      <c r="B19">
        <v>1.3069</v>
      </c>
      <c r="C19" s="2">
        <v>1.3802000000000001</v>
      </c>
      <c r="D19">
        <v>0.35838048651507098</v>
      </c>
      <c r="E19">
        <f t="shared" si="0"/>
        <v>0.86467123588649009</v>
      </c>
    </row>
    <row r="20" spans="1:22" x14ac:dyDescent="0.3">
      <c r="A20" s="1">
        <v>1989.25</v>
      </c>
      <c r="B20">
        <v>1.5618000000000001</v>
      </c>
      <c r="C20" s="2">
        <v>1.6545000000000001</v>
      </c>
      <c r="D20">
        <v>0.40109374999999903</v>
      </c>
      <c r="E20">
        <f t="shared" si="0"/>
        <v>1.0997300136434378</v>
      </c>
    </row>
    <row r="21" spans="1:22" x14ac:dyDescent="0.3">
      <c r="A21" s="1">
        <v>1989.5</v>
      </c>
      <c r="B21">
        <v>1.5153000000000001</v>
      </c>
      <c r="C21" s="2">
        <v>1.6032</v>
      </c>
      <c r="D21">
        <v>0.44480158730158798</v>
      </c>
      <c r="E21">
        <f t="shared" si="0"/>
        <v>1.3402621101463505</v>
      </c>
      <c r="G21" s="9" t="s">
        <v>545</v>
      </c>
    </row>
    <row r="22" spans="1:22" x14ac:dyDescent="0.3">
      <c r="A22" s="1">
        <v>1989.75</v>
      </c>
      <c r="B22">
        <v>1.2645</v>
      </c>
      <c r="C22" s="2">
        <v>1.3749</v>
      </c>
      <c r="D22">
        <v>0.47659882232462802</v>
      </c>
      <c r="E22">
        <f t="shared" si="0"/>
        <v>1.5152480182871224</v>
      </c>
      <c r="G22" s="67" t="s">
        <v>541</v>
      </c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</row>
    <row r="23" spans="1:22" x14ac:dyDescent="0.3">
      <c r="A23" s="1">
        <v>1990</v>
      </c>
      <c r="B23">
        <v>1.1297999999999999</v>
      </c>
      <c r="C23" s="2">
        <v>1.2444999999999999</v>
      </c>
      <c r="D23">
        <v>0.41792114695340499</v>
      </c>
      <c r="E23">
        <f t="shared" si="0"/>
        <v>1.1923342081717798</v>
      </c>
      <c r="G23" s="67" t="s">
        <v>539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</row>
    <row r="24" spans="1:22" x14ac:dyDescent="0.3">
      <c r="A24" s="1">
        <v>1990.25</v>
      </c>
      <c r="B24">
        <v>0.82709999999999995</v>
      </c>
      <c r="C24" s="2">
        <v>0.94720000000000004</v>
      </c>
      <c r="D24">
        <v>0.40968253968253998</v>
      </c>
      <c r="E24">
        <f t="shared" si="0"/>
        <v>1.1469956693314411</v>
      </c>
      <c r="G24" s="67" t="s">
        <v>540</v>
      </c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</row>
    <row r="25" spans="1:22" x14ac:dyDescent="0.3">
      <c r="A25" s="1">
        <v>1990.5</v>
      </c>
      <c r="B25">
        <v>0.79120000000000001</v>
      </c>
      <c r="C25" s="2">
        <v>0.9113</v>
      </c>
      <c r="D25">
        <v>0.42654761904761701</v>
      </c>
      <c r="E25">
        <f t="shared" si="0"/>
        <v>1.2398072369544064</v>
      </c>
    </row>
    <row r="26" spans="1:22" x14ac:dyDescent="0.3">
      <c r="A26" s="1">
        <v>1990.75</v>
      </c>
      <c r="B26">
        <v>1.157</v>
      </c>
      <c r="C26" s="2">
        <v>1.2843</v>
      </c>
      <c r="D26">
        <v>0.54991431451612804</v>
      </c>
      <c r="E26">
        <f t="shared" si="0"/>
        <v>1.9187163693126561</v>
      </c>
    </row>
    <row r="27" spans="1:22" x14ac:dyDescent="0.3">
      <c r="A27" s="1">
        <v>1991</v>
      </c>
      <c r="B27">
        <v>1.1186</v>
      </c>
      <c r="C27" s="2">
        <v>1.2168000000000001</v>
      </c>
      <c r="D27">
        <v>0.54760997267759604</v>
      </c>
      <c r="E27">
        <f t="shared" si="0"/>
        <v>1.9060351613714583</v>
      </c>
    </row>
    <row r="28" spans="1:22" x14ac:dyDescent="0.3">
      <c r="A28" s="1">
        <v>1991.25</v>
      </c>
      <c r="B28">
        <v>1.0322</v>
      </c>
      <c r="C28" s="2">
        <v>1.1402000000000001</v>
      </c>
      <c r="D28">
        <v>0.44898437499999999</v>
      </c>
      <c r="E28">
        <f t="shared" si="0"/>
        <v>1.3632807437928396</v>
      </c>
    </row>
    <row r="29" spans="1:22" x14ac:dyDescent="0.3">
      <c r="A29" s="1">
        <v>1991.5</v>
      </c>
      <c r="B29">
        <v>1.0841000000000001</v>
      </c>
      <c r="C29" s="2">
        <v>1.1931</v>
      </c>
      <c r="D29">
        <v>0.43503906250000002</v>
      </c>
      <c r="E29">
        <f t="shared" si="0"/>
        <v>1.2865371788145896</v>
      </c>
    </row>
    <row r="30" spans="1:22" x14ac:dyDescent="0.3">
      <c r="A30" s="1">
        <v>1991.75</v>
      </c>
      <c r="B30">
        <v>1.1255999999999999</v>
      </c>
      <c r="C30" s="2">
        <v>1.2097</v>
      </c>
      <c r="D30">
        <v>0.51429687499999899</v>
      </c>
      <c r="E30">
        <f t="shared" si="0"/>
        <v>1.7227071881727614</v>
      </c>
    </row>
    <row r="31" spans="1:22" x14ac:dyDescent="0.3">
      <c r="A31" s="1">
        <v>1992</v>
      </c>
      <c r="B31">
        <v>0.9819</v>
      </c>
      <c r="C31" s="2">
        <v>1.0573999999999999</v>
      </c>
      <c r="D31">
        <v>0.47326612903225701</v>
      </c>
      <c r="E31">
        <f t="shared" si="0"/>
        <v>1.4969076071822689</v>
      </c>
    </row>
    <row r="32" spans="1:22" x14ac:dyDescent="0.3">
      <c r="A32" s="1">
        <v>1992.25</v>
      </c>
      <c r="B32">
        <v>0.92810000000000004</v>
      </c>
      <c r="C32" s="2">
        <v>1.0087999999999999</v>
      </c>
      <c r="D32">
        <v>0.43789682539682501</v>
      </c>
      <c r="E32">
        <f t="shared" si="0"/>
        <v>1.3022639624607015</v>
      </c>
    </row>
    <row r="33" spans="1:5" x14ac:dyDescent="0.3">
      <c r="A33" s="1">
        <v>1992.5</v>
      </c>
      <c r="B33">
        <v>1.0963000000000001</v>
      </c>
      <c r="C33" s="2">
        <v>1.1592</v>
      </c>
      <c r="D33">
        <v>0.521367187499999</v>
      </c>
      <c r="E33">
        <f t="shared" si="0"/>
        <v>1.7616163905847031</v>
      </c>
    </row>
    <row r="34" spans="1:5" x14ac:dyDescent="0.3">
      <c r="A34" s="1">
        <v>1992.75</v>
      </c>
      <c r="B34">
        <v>1.1475</v>
      </c>
      <c r="C34" s="2">
        <v>1.2209000000000001</v>
      </c>
      <c r="D34">
        <v>0.53175529233871</v>
      </c>
      <c r="E34">
        <f t="shared" si="0"/>
        <v>1.8187840014711922</v>
      </c>
    </row>
    <row r="35" spans="1:5" x14ac:dyDescent="0.3">
      <c r="A35" s="1">
        <v>1993</v>
      </c>
      <c r="B35">
        <v>1.1976</v>
      </c>
      <c r="C35" s="2">
        <v>1.2707999999999999</v>
      </c>
      <c r="D35">
        <v>0.53287017451084095</v>
      </c>
      <c r="E35">
        <f t="shared" ref="E35:E66" si="1">D35*$G$4+$H$4</f>
        <v>1.8249193987539727</v>
      </c>
    </row>
    <row r="36" spans="1:5" x14ac:dyDescent="0.3">
      <c r="A36" s="1">
        <v>1993.25</v>
      </c>
      <c r="B36">
        <v>1.1652</v>
      </c>
      <c r="C36" s="2">
        <v>1.2421</v>
      </c>
      <c r="D36">
        <v>0.53773809523809402</v>
      </c>
      <c r="E36">
        <f t="shared" si="1"/>
        <v>1.8517084427887271</v>
      </c>
    </row>
    <row r="37" spans="1:5" x14ac:dyDescent="0.3">
      <c r="A37" s="1">
        <v>1993.5</v>
      </c>
      <c r="B37">
        <v>1.1485000000000001</v>
      </c>
      <c r="C37" s="2">
        <v>1.2266999999999999</v>
      </c>
      <c r="D37">
        <v>0.50191406249999904</v>
      </c>
      <c r="E37">
        <f t="shared" si="1"/>
        <v>1.6545623419595816</v>
      </c>
    </row>
    <row r="38" spans="1:5" x14ac:dyDescent="0.3">
      <c r="A38" s="1">
        <v>1993.75</v>
      </c>
      <c r="B38">
        <v>1.0942000000000001</v>
      </c>
      <c r="C38" s="2">
        <v>1.1713</v>
      </c>
      <c r="D38">
        <v>0.48467993951612898</v>
      </c>
      <c r="E38">
        <f t="shared" si="1"/>
        <v>1.5597198608709875</v>
      </c>
    </row>
    <row r="39" spans="1:5" x14ac:dyDescent="0.3">
      <c r="A39" s="1">
        <v>1994</v>
      </c>
      <c r="B39">
        <v>0.97109999999999996</v>
      </c>
      <c r="C39" s="2">
        <v>1.0579000000000001</v>
      </c>
      <c r="D39">
        <v>0.442181259600614</v>
      </c>
      <c r="E39">
        <f t="shared" si="1"/>
        <v>1.3258419751236319</v>
      </c>
    </row>
    <row r="40" spans="1:5" x14ac:dyDescent="0.3">
      <c r="A40" s="1">
        <v>1994.25</v>
      </c>
      <c r="B40">
        <v>1.0001</v>
      </c>
      <c r="C40" s="2">
        <v>1.1041000000000001</v>
      </c>
      <c r="D40">
        <v>0.37794354838709698</v>
      </c>
      <c r="E40">
        <f t="shared" si="1"/>
        <v>0.97233028690806811</v>
      </c>
    </row>
    <row r="41" spans="1:5" x14ac:dyDescent="0.3">
      <c r="A41" s="1">
        <v>1994.5</v>
      </c>
      <c r="B41">
        <v>0.95</v>
      </c>
      <c r="C41" s="2">
        <v>1.0646</v>
      </c>
      <c r="D41">
        <v>0.37746093749999898</v>
      </c>
      <c r="E41">
        <f t="shared" si="1"/>
        <v>0.96967439232175345</v>
      </c>
    </row>
    <row r="42" spans="1:5" x14ac:dyDescent="0.3">
      <c r="A42" s="1">
        <v>1994.75</v>
      </c>
      <c r="B42">
        <v>0.97950000000000004</v>
      </c>
      <c r="C42" s="2">
        <v>1.1075999999999999</v>
      </c>
      <c r="D42">
        <v>0.34264116575591902</v>
      </c>
      <c r="E42">
        <f t="shared" si="1"/>
        <v>0.77805492051933722</v>
      </c>
    </row>
    <row r="43" spans="1:5" x14ac:dyDescent="0.3">
      <c r="A43" s="1">
        <v>1995</v>
      </c>
      <c r="B43">
        <v>1.0136000000000001</v>
      </c>
      <c r="C43" s="2">
        <v>1.1355</v>
      </c>
      <c r="D43">
        <v>0.35027265745007602</v>
      </c>
      <c r="E43">
        <f t="shared" si="1"/>
        <v>0.82005239305439237</v>
      </c>
    </row>
    <row r="44" spans="1:5" x14ac:dyDescent="0.3">
      <c r="A44" s="1">
        <v>1995.25</v>
      </c>
      <c r="B44">
        <v>1.0550999999999999</v>
      </c>
      <c r="C44" s="2">
        <v>1.1644000000000001</v>
      </c>
      <c r="D44">
        <v>0.40416666666666601</v>
      </c>
      <c r="E44">
        <f t="shared" si="1"/>
        <v>1.1166408272147439</v>
      </c>
    </row>
    <row r="45" spans="1:5" x14ac:dyDescent="0.3">
      <c r="A45" s="1">
        <v>1995.5</v>
      </c>
      <c r="B45">
        <v>1.0417000000000001</v>
      </c>
      <c r="C45" s="2">
        <v>1.1454</v>
      </c>
      <c r="D45">
        <v>0.43317460317460299</v>
      </c>
      <c r="E45">
        <f t="shared" si="1"/>
        <v>1.2762767235262691</v>
      </c>
    </row>
    <row r="46" spans="1:5" x14ac:dyDescent="0.3">
      <c r="A46" s="1">
        <v>1995.75</v>
      </c>
      <c r="B46">
        <v>1.1644000000000001</v>
      </c>
      <c r="C46" s="2">
        <v>1.2613000000000001</v>
      </c>
      <c r="D46">
        <v>0.43695020481310798</v>
      </c>
      <c r="E46">
        <f t="shared" si="1"/>
        <v>1.2970545389876718</v>
      </c>
    </row>
    <row r="47" spans="1:5" x14ac:dyDescent="0.3">
      <c r="A47" s="1">
        <v>1996</v>
      </c>
      <c r="B47">
        <v>1.1097999999999999</v>
      </c>
      <c r="C47" s="2">
        <v>1.2084999999999999</v>
      </c>
      <c r="D47">
        <v>0.44912506400409602</v>
      </c>
      <c r="E47">
        <f t="shared" si="1"/>
        <v>1.3640549807077578</v>
      </c>
    </row>
    <row r="48" spans="1:5" x14ac:dyDescent="0.3">
      <c r="A48" s="1">
        <v>1996.25</v>
      </c>
      <c r="B48">
        <v>0.99470000000000003</v>
      </c>
      <c r="C48" s="2">
        <v>1.1037999999999999</v>
      </c>
      <c r="D48">
        <v>0.39515624999999899</v>
      </c>
      <c r="E48">
        <f t="shared" si="1"/>
        <v>1.0670548823361716</v>
      </c>
    </row>
    <row r="49" spans="1:5" x14ac:dyDescent="0.3">
      <c r="A49" s="1">
        <v>1996.5</v>
      </c>
      <c r="B49">
        <v>0.97850000000000004</v>
      </c>
      <c r="C49" s="2">
        <v>1.0882000000000001</v>
      </c>
      <c r="D49">
        <v>0.37839843749999902</v>
      </c>
      <c r="E49">
        <f t="shared" si="1"/>
        <v>0.97483362358079595</v>
      </c>
    </row>
    <row r="50" spans="1:5" x14ac:dyDescent="0.3">
      <c r="A50" s="1">
        <v>1996.75</v>
      </c>
      <c r="B50">
        <v>1.0214000000000001</v>
      </c>
      <c r="C50" s="2">
        <v>1.1217999999999999</v>
      </c>
      <c r="D50">
        <v>0.39221774193548398</v>
      </c>
      <c r="E50">
        <f t="shared" si="1"/>
        <v>1.0508837434973526</v>
      </c>
    </row>
    <row r="51" spans="1:5" x14ac:dyDescent="0.3">
      <c r="A51" s="1">
        <v>1997</v>
      </c>
      <c r="B51">
        <v>0.96860000000000002</v>
      </c>
      <c r="C51" s="2">
        <v>1.0737000000000001</v>
      </c>
      <c r="D51">
        <v>0.37726639344262197</v>
      </c>
      <c r="E51">
        <f t="shared" si="1"/>
        <v>0.968603781354201</v>
      </c>
    </row>
    <row r="52" spans="1:5" x14ac:dyDescent="0.3">
      <c r="A52" s="1">
        <v>1997.25</v>
      </c>
      <c r="B52">
        <v>0.93830000000000002</v>
      </c>
      <c r="C52" s="2">
        <v>1.0418000000000001</v>
      </c>
      <c r="D52">
        <v>0.37234374999999997</v>
      </c>
      <c r="E52">
        <f t="shared" si="1"/>
        <v>0.94151358836615473</v>
      </c>
    </row>
    <row r="53" spans="1:5" x14ac:dyDescent="0.3">
      <c r="A53" s="1">
        <v>1997.5</v>
      </c>
      <c r="B53">
        <v>0.96599999999999997</v>
      </c>
      <c r="C53" s="2">
        <v>1.0615000000000001</v>
      </c>
      <c r="D53">
        <v>0.37914062499999901</v>
      </c>
      <c r="E53">
        <f t="shared" si="1"/>
        <v>0.97891801499420406</v>
      </c>
    </row>
    <row r="54" spans="1:5" x14ac:dyDescent="0.3">
      <c r="A54" s="1">
        <v>1997.75</v>
      </c>
      <c r="B54">
        <v>1.1092</v>
      </c>
      <c r="C54" s="2">
        <v>1.2003999999999999</v>
      </c>
      <c r="D54">
        <v>0.383467741935483</v>
      </c>
      <c r="E54">
        <f t="shared" si="1"/>
        <v>1.0027309184129549</v>
      </c>
    </row>
    <row r="55" spans="1:5" x14ac:dyDescent="0.3">
      <c r="A55" s="1">
        <v>1998</v>
      </c>
      <c r="B55">
        <v>1.1778</v>
      </c>
      <c r="C55" s="2">
        <v>1.2672000000000001</v>
      </c>
      <c r="D55">
        <v>0.417090163934425</v>
      </c>
      <c r="E55">
        <f t="shared" si="1"/>
        <v>1.1877611590333748</v>
      </c>
    </row>
    <row r="56" spans="1:5" x14ac:dyDescent="0.3">
      <c r="A56" s="1">
        <v>1998.25</v>
      </c>
      <c r="B56">
        <v>1.0786</v>
      </c>
      <c r="C56" s="2">
        <v>1.1621999999999999</v>
      </c>
      <c r="D56">
        <v>0.41460317460317497</v>
      </c>
      <c r="E56">
        <f t="shared" si="1"/>
        <v>1.1740748090614399</v>
      </c>
    </row>
    <row r="57" spans="1:5" x14ac:dyDescent="0.3">
      <c r="A57" s="1">
        <v>1998.5</v>
      </c>
      <c r="B57">
        <v>1.66</v>
      </c>
      <c r="C57" s="2">
        <v>1.7393000000000001</v>
      </c>
      <c r="D57">
        <v>0.47996093749999902</v>
      </c>
      <c r="E57">
        <f t="shared" si="1"/>
        <v>1.5337503433103474</v>
      </c>
    </row>
    <row r="58" spans="1:5" x14ac:dyDescent="0.3">
      <c r="A58" s="1">
        <v>1998.75</v>
      </c>
      <c r="B58">
        <v>1.8667</v>
      </c>
      <c r="C58" s="2">
        <v>1.9473</v>
      </c>
      <c r="D58">
        <v>0.64592741935483899</v>
      </c>
      <c r="E58">
        <f t="shared" si="1"/>
        <v>2.4470937685249821</v>
      </c>
    </row>
    <row r="59" spans="1:5" x14ac:dyDescent="0.3">
      <c r="A59" s="1">
        <v>1999</v>
      </c>
      <c r="B59">
        <v>1.5718000000000001</v>
      </c>
      <c r="C59" s="2">
        <v>1.6568000000000001</v>
      </c>
      <c r="D59">
        <v>0.60282786885245898</v>
      </c>
      <c r="E59">
        <f t="shared" si="1"/>
        <v>2.2099091837756077</v>
      </c>
    </row>
    <row r="60" spans="1:5" x14ac:dyDescent="0.3">
      <c r="A60" s="1">
        <v>1999.25</v>
      </c>
      <c r="B60">
        <v>1.5101</v>
      </c>
      <c r="C60" s="2">
        <v>1.6005</v>
      </c>
      <c r="D60">
        <v>0.54949218749999895</v>
      </c>
      <c r="E60">
        <f t="shared" si="1"/>
        <v>1.9163933283559633</v>
      </c>
    </row>
    <row r="61" spans="1:5" x14ac:dyDescent="0.3">
      <c r="A61" s="1">
        <v>1999.5</v>
      </c>
      <c r="B61">
        <v>1.8267</v>
      </c>
      <c r="C61" s="2">
        <v>1.9233</v>
      </c>
      <c r="D61">
        <v>0.55484374999999997</v>
      </c>
      <c r="E61">
        <f t="shared" si="1"/>
        <v>1.9458439401263339</v>
      </c>
    </row>
    <row r="62" spans="1:5" x14ac:dyDescent="0.3">
      <c r="A62" s="1">
        <v>1999.75</v>
      </c>
      <c r="B62">
        <v>1.8011999999999999</v>
      </c>
      <c r="C62" s="2">
        <v>1.9038999999999999</v>
      </c>
      <c r="D62">
        <v>0.52256016385048598</v>
      </c>
      <c r="E62">
        <f t="shared" si="1"/>
        <v>1.7681815541886821</v>
      </c>
    </row>
    <row r="63" spans="1:5" x14ac:dyDescent="0.3">
      <c r="A63" s="1">
        <v>2000</v>
      </c>
      <c r="B63">
        <v>2.0045000000000002</v>
      </c>
      <c r="C63" s="2">
        <v>2.1105999999999998</v>
      </c>
      <c r="D63">
        <v>0.46559523809523701</v>
      </c>
      <c r="E63">
        <f t="shared" si="1"/>
        <v>1.454693313521495</v>
      </c>
    </row>
    <row r="64" spans="1:5" x14ac:dyDescent="0.3">
      <c r="A64" s="1">
        <v>2000.25</v>
      </c>
      <c r="B64">
        <v>2.5911</v>
      </c>
      <c r="C64" s="2">
        <v>2.6962000000000002</v>
      </c>
      <c r="D64">
        <v>0.60480158730158695</v>
      </c>
      <c r="E64">
        <f t="shared" si="1"/>
        <v>2.2207709116895158</v>
      </c>
    </row>
    <row r="65" spans="1:5" x14ac:dyDescent="0.3">
      <c r="A65" s="1">
        <v>2000.5</v>
      </c>
      <c r="B65">
        <v>2.9022000000000001</v>
      </c>
      <c r="C65" s="2">
        <v>2.9971999999999999</v>
      </c>
      <c r="D65">
        <v>0.605793650793651</v>
      </c>
      <c r="E65">
        <f t="shared" si="1"/>
        <v>2.2262304156673407</v>
      </c>
    </row>
    <row r="66" spans="1:5" x14ac:dyDescent="0.3">
      <c r="A66" s="1">
        <v>2000.75</v>
      </c>
      <c r="B66">
        <v>3.6057000000000001</v>
      </c>
      <c r="C66" s="2">
        <v>3.6964000000000001</v>
      </c>
      <c r="D66">
        <v>0.66173387096774205</v>
      </c>
      <c r="E66">
        <f t="shared" si="1"/>
        <v>2.5340795170645283</v>
      </c>
    </row>
    <row r="67" spans="1:5" x14ac:dyDescent="0.3">
      <c r="A67" s="1">
        <v>2001</v>
      </c>
      <c r="B67">
        <v>3.2012999999999998</v>
      </c>
      <c r="C67" s="2">
        <v>3.2894999999999999</v>
      </c>
      <c r="D67">
        <v>0.70939516129032198</v>
      </c>
      <c r="E67">
        <f t="shared" ref="E67:E98" si="2">D67*$G$4+$H$4</f>
        <v>2.7963681772016287</v>
      </c>
    </row>
    <row r="68" spans="1:5" x14ac:dyDescent="0.3">
      <c r="A68" s="1">
        <v>2001.25</v>
      </c>
      <c r="B68">
        <v>3.0325000000000002</v>
      </c>
      <c r="C68" s="2">
        <v>3.1206999999999998</v>
      </c>
      <c r="D68">
        <v>0.69055555555555503</v>
      </c>
      <c r="E68">
        <f t="shared" si="2"/>
        <v>2.6926904355324695</v>
      </c>
    </row>
    <row r="69" spans="1:5" x14ac:dyDescent="0.3">
      <c r="A69" s="1">
        <v>2001.5</v>
      </c>
      <c r="B69">
        <v>3.0024000000000002</v>
      </c>
      <c r="C69" s="2">
        <v>3.0749</v>
      </c>
      <c r="D69">
        <v>0.73614754098360602</v>
      </c>
      <c r="E69">
        <f t="shared" si="2"/>
        <v>2.9435913383401369</v>
      </c>
    </row>
    <row r="70" spans="1:5" x14ac:dyDescent="0.3">
      <c r="A70" s="1">
        <v>2001.75</v>
      </c>
      <c r="B70">
        <v>3.004</v>
      </c>
      <c r="C70" s="2">
        <v>3.0625</v>
      </c>
      <c r="D70">
        <v>0.78951679005817099</v>
      </c>
      <c r="E70">
        <f t="shared" si="2"/>
        <v>3.2372919229770378</v>
      </c>
    </row>
    <row r="71" spans="1:5" x14ac:dyDescent="0.3">
      <c r="A71" s="1">
        <v>2002</v>
      </c>
      <c r="B71">
        <v>2.7704</v>
      </c>
      <c r="C71" s="2">
        <v>2.8258000000000001</v>
      </c>
      <c r="D71">
        <v>0.71895833333333403</v>
      </c>
      <c r="E71">
        <f t="shared" si="2"/>
        <v>2.8489960344175262</v>
      </c>
    </row>
    <row r="72" spans="1:5" x14ac:dyDescent="0.3">
      <c r="A72" s="1">
        <v>2002.25</v>
      </c>
      <c r="B72">
        <v>2.7751999999999999</v>
      </c>
      <c r="C72" s="2">
        <v>2.8043999999999998</v>
      </c>
      <c r="D72">
        <v>0.72992187500000005</v>
      </c>
      <c r="E72">
        <f t="shared" si="2"/>
        <v>2.9093303777524309</v>
      </c>
    </row>
    <row r="73" spans="1:5" x14ac:dyDescent="0.3">
      <c r="A73" s="1">
        <v>2002.5</v>
      </c>
      <c r="B73">
        <v>3.8780000000000001</v>
      </c>
      <c r="C73" s="2">
        <v>3.9156</v>
      </c>
      <c r="D73">
        <v>0.83999999999999897</v>
      </c>
      <c r="E73">
        <f t="shared" si="2"/>
        <v>3.5151101147516082</v>
      </c>
    </row>
    <row r="74" spans="1:5" x14ac:dyDescent="0.3">
      <c r="A74" s="1">
        <v>2002.75</v>
      </c>
      <c r="B74">
        <v>3.7660999999999998</v>
      </c>
      <c r="C74" s="2">
        <v>3.8250000000000002</v>
      </c>
      <c r="D74">
        <v>0.89915322580645096</v>
      </c>
      <c r="E74">
        <f t="shared" si="2"/>
        <v>3.8406409645156812</v>
      </c>
    </row>
    <row r="75" spans="1:5" x14ac:dyDescent="0.3">
      <c r="A75" s="1">
        <v>2003</v>
      </c>
      <c r="B75">
        <v>3.2374999999999998</v>
      </c>
      <c r="C75" s="2">
        <v>3.2877999999999998</v>
      </c>
      <c r="D75">
        <v>0.79995901639344202</v>
      </c>
      <c r="E75">
        <f t="shared" si="2"/>
        <v>3.2947573742014882</v>
      </c>
    </row>
    <row r="76" spans="1:5" x14ac:dyDescent="0.3">
      <c r="A76" s="1">
        <v>2003.25</v>
      </c>
      <c r="B76">
        <v>2.5516000000000001</v>
      </c>
      <c r="C76" s="2">
        <v>2.5844</v>
      </c>
      <c r="D76">
        <v>0.71329365079365104</v>
      </c>
      <c r="E76">
        <f t="shared" si="2"/>
        <v>2.8178222667041588</v>
      </c>
    </row>
    <row r="77" spans="1:5" x14ac:dyDescent="0.3">
      <c r="A77" s="1">
        <v>2003.5</v>
      </c>
      <c r="B77">
        <v>2.2864</v>
      </c>
      <c r="C77" s="2">
        <v>2.3330000000000002</v>
      </c>
      <c r="D77">
        <v>0.64386718749999905</v>
      </c>
      <c r="E77">
        <f t="shared" si="2"/>
        <v>2.4357559417661934</v>
      </c>
    </row>
    <row r="78" spans="1:5" x14ac:dyDescent="0.3">
      <c r="A78" s="1">
        <v>2003.75</v>
      </c>
      <c r="B78">
        <v>1.8816999999999999</v>
      </c>
      <c r="C78" s="2">
        <v>1.9321999999999999</v>
      </c>
      <c r="D78">
        <v>0.59435483870967798</v>
      </c>
      <c r="E78">
        <f t="shared" si="2"/>
        <v>2.1632805736727372</v>
      </c>
    </row>
    <row r="79" spans="1:5" x14ac:dyDescent="0.3">
      <c r="A79" s="1">
        <v>2004</v>
      </c>
      <c r="B79">
        <v>1.7768999999999999</v>
      </c>
      <c r="C79" s="2">
        <v>1.8193999999999999</v>
      </c>
      <c r="D79">
        <v>0.56407258064516097</v>
      </c>
      <c r="E79">
        <f t="shared" si="2"/>
        <v>1.9966318564451815</v>
      </c>
    </row>
    <row r="80" spans="1:5" x14ac:dyDescent="0.3">
      <c r="A80" s="1">
        <v>2004.25</v>
      </c>
      <c r="B80">
        <v>1.7346999999999999</v>
      </c>
      <c r="C80" s="2">
        <v>1.7919</v>
      </c>
      <c r="D80">
        <v>0.51620967741935397</v>
      </c>
      <c r="E80">
        <f t="shared" si="2"/>
        <v>1.7332336842093559</v>
      </c>
    </row>
    <row r="81" spans="1:5" x14ac:dyDescent="0.3">
      <c r="A81" s="1">
        <v>2004.5</v>
      </c>
      <c r="B81">
        <v>1.6914</v>
      </c>
      <c r="C81" s="2">
        <v>1.738</v>
      </c>
      <c r="D81">
        <v>0.53753906250000005</v>
      </c>
      <c r="E81">
        <f t="shared" si="2"/>
        <v>1.8506131298031836</v>
      </c>
    </row>
    <row r="82" spans="1:5" x14ac:dyDescent="0.3">
      <c r="A82" s="1">
        <v>2004.75</v>
      </c>
      <c r="B82">
        <v>1.554</v>
      </c>
      <c r="C82" s="2">
        <v>1.6031</v>
      </c>
      <c r="D82">
        <v>0.50258064516128997</v>
      </c>
      <c r="E82">
        <f t="shared" si="2"/>
        <v>1.6582306663359738</v>
      </c>
    </row>
    <row r="83" spans="1:5" x14ac:dyDescent="0.3">
      <c r="A83" s="1">
        <v>2005</v>
      </c>
      <c r="B83">
        <v>1.5919000000000001</v>
      </c>
      <c r="C83" s="2">
        <v>1.6456</v>
      </c>
      <c r="D83">
        <v>0.41668032786885301</v>
      </c>
      <c r="E83">
        <f t="shared" si="2"/>
        <v>1.1855057573900873</v>
      </c>
    </row>
    <row r="84" spans="1:5" x14ac:dyDescent="0.3">
      <c r="A84" s="1">
        <v>2005.25</v>
      </c>
      <c r="B84">
        <v>1.9970000000000001</v>
      </c>
      <c r="C84" s="2">
        <v>2.0514999999999999</v>
      </c>
      <c r="D84">
        <v>0.452695312499999</v>
      </c>
      <c r="E84">
        <f t="shared" si="2"/>
        <v>1.3837027008598757</v>
      </c>
    </row>
    <row r="85" spans="1:5" x14ac:dyDescent="0.3">
      <c r="A85" s="1">
        <v>2005.5</v>
      </c>
      <c r="B85">
        <v>1.6838</v>
      </c>
      <c r="C85" s="2">
        <v>1.7412000000000001</v>
      </c>
      <c r="D85">
        <v>0.44148437499999899</v>
      </c>
      <c r="E85">
        <f t="shared" si="2"/>
        <v>1.3220068937204978</v>
      </c>
    </row>
    <row r="86" spans="1:5" x14ac:dyDescent="0.3">
      <c r="A86" s="1">
        <v>2005.75</v>
      </c>
      <c r="B86">
        <v>1.8593</v>
      </c>
      <c r="C86" s="2">
        <v>1.9265000000000001</v>
      </c>
      <c r="D86">
        <v>0.46196721311475297</v>
      </c>
      <c r="E86">
        <f t="shared" si="2"/>
        <v>1.434727638974403</v>
      </c>
    </row>
    <row r="87" spans="1:5" x14ac:dyDescent="0.3">
      <c r="A87" s="1">
        <v>2006</v>
      </c>
      <c r="B87">
        <v>1.7236</v>
      </c>
      <c r="C87" s="2">
        <v>1.7947</v>
      </c>
      <c r="D87">
        <v>0.43366935483871</v>
      </c>
      <c r="E87">
        <f t="shared" si="2"/>
        <v>1.278999430993921</v>
      </c>
    </row>
    <row r="88" spans="1:5" x14ac:dyDescent="0.3">
      <c r="A88" s="1">
        <v>2006.25</v>
      </c>
      <c r="B88">
        <v>1.6122000000000001</v>
      </c>
      <c r="C88" s="2">
        <v>1.6877</v>
      </c>
      <c r="D88">
        <v>0.41626984126984001</v>
      </c>
      <c r="E88">
        <f t="shared" si="2"/>
        <v>1.1832467757441723</v>
      </c>
    </row>
    <row r="89" spans="1:5" x14ac:dyDescent="0.3">
      <c r="A89" s="1">
        <v>2006.5</v>
      </c>
      <c r="B89">
        <v>1.7337</v>
      </c>
      <c r="C89" s="2">
        <v>1.8051999999999999</v>
      </c>
      <c r="D89">
        <v>0.42492063492063398</v>
      </c>
      <c r="E89">
        <f t="shared" si="2"/>
        <v>1.2308536504307839</v>
      </c>
    </row>
    <row r="90" spans="1:5" x14ac:dyDescent="0.3">
      <c r="A90" s="1">
        <v>2006.75</v>
      </c>
      <c r="B90">
        <v>1.5774999999999999</v>
      </c>
      <c r="C90" s="2">
        <v>1.6458999999999999</v>
      </c>
      <c r="D90">
        <v>0.41314516129032203</v>
      </c>
      <c r="E90">
        <f t="shared" si="2"/>
        <v>1.1660510993443511</v>
      </c>
    </row>
    <row r="91" spans="1:5" x14ac:dyDescent="0.3">
      <c r="A91" s="1">
        <v>2007</v>
      </c>
      <c r="B91">
        <v>1.4435</v>
      </c>
      <c r="C91" s="2">
        <v>1.5148999999999999</v>
      </c>
      <c r="D91">
        <v>0.40415322580645102</v>
      </c>
      <c r="E91">
        <f t="shared" si="2"/>
        <v>1.1165668597414966</v>
      </c>
    </row>
    <row r="92" spans="1:5" x14ac:dyDescent="0.3">
      <c r="A92" s="1">
        <v>2007.25</v>
      </c>
      <c r="B92">
        <v>1.4481999999999999</v>
      </c>
      <c r="C92" s="2">
        <v>1.5239</v>
      </c>
      <c r="D92">
        <v>0.41105468750000002</v>
      </c>
      <c r="E92">
        <f t="shared" si="2"/>
        <v>1.1545468457707646</v>
      </c>
    </row>
    <row r="93" spans="1:5" x14ac:dyDescent="0.3">
      <c r="A93" s="1">
        <v>2007.5</v>
      </c>
      <c r="B93">
        <v>2.2349999999999999</v>
      </c>
      <c r="C93" s="2">
        <v>2.3083</v>
      </c>
      <c r="D93">
        <v>0.47392857142857198</v>
      </c>
      <c r="E93">
        <f t="shared" si="2"/>
        <v>1.5005531469352105</v>
      </c>
    </row>
    <row r="94" spans="1:5" x14ac:dyDescent="0.3">
      <c r="A94" s="1">
        <v>2007.75</v>
      </c>
      <c r="B94">
        <v>2.6259000000000001</v>
      </c>
      <c r="C94" s="2">
        <v>2.6918000000000002</v>
      </c>
      <c r="D94">
        <v>0.55979838709677399</v>
      </c>
      <c r="E94">
        <f t="shared" si="2"/>
        <v>1.9731101999523453</v>
      </c>
    </row>
    <row r="95" spans="1:5" x14ac:dyDescent="0.3">
      <c r="A95" s="1">
        <v>2008</v>
      </c>
      <c r="B95">
        <v>3.5737000000000001</v>
      </c>
      <c r="C95" s="2">
        <v>3.6259000000000001</v>
      </c>
      <c r="D95">
        <v>0.77090163934426204</v>
      </c>
      <c r="E95">
        <f t="shared" si="2"/>
        <v>3.1348493976917284</v>
      </c>
    </row>
    <row r="96" spans="1:5" x14ac:dyDescent="0.3">
      <c r="A96" s="1">
        <v>2008.25</v>
      </c>
      <c r="B96">
        <v>3.2801999999999998</v>
      </c>
      <c r="C96" s="2">
        <v>3.3359999999999999</v>
      </c>
      <c r="D96">
        <v>0.77703124999999995</v>
      </c>
      <c r="E96">
        <f t="shared" si="2"/>
        <v>3.1685817485192915</v>
      </c>
    </row>
    <row r="97" spans="1:5" x14ac:dyDescent="0.3">
      <c r="A97" s="1">
        <v>2008.5</v>
      </c>
      <c r="B97">
        <v>4.1303999999999998</v>
      </c>
      <c r="C97" s="2">
        <v>4.1848999999999998</v>
      </c>
      <c r="D97">
        <v>0.8359375</v>
      </c>
      <c r="E97">
        <f t="shared" si="2"/>
        <v>3.4927534459624319</v>
      </c>
    </row>
    <row r="98" spans="1:5" x14ac:dyDescent="0.3">
      <c r="A98" s="1">
        <v>2008.75</v>
      </c>
      <c r="B98">
        <v>7.6555</v>
      </c>
      <c r="C98" s="2">
        <v>7.7023000000000001</v>
      </c>
      <c r="D98">
        <v>1.3952419354838701</v>
      </c>
      <c r="E98">
        <f t="shared" si="2"/>
        <v>6.5707064346229451</v>
      </c>
    </row>
    <row r="99" spans="1:5" x14ac:dyDescent="0.3">
      <c r="A99" s="1">
        <v>2009</v>
      </c>
      <c r="B99">
        <v>6.3636999999999997</v>
      </c>
      <c r="C99" s="2">
        <v>6.4092000000000002</v>
      </c>
      <c r="D99">
        <v>1.3721311475409801</v>
      </c>
      <c r="E99">
        <f t="shared" ref="E99:E130" si="3">D99*$G$4+$H$4</f>
        <v>6.4435236084084924</v>
      </c>
    </row>
    <row r="100" spans="1:5" x14ac:dyDescent="0.3">
      <c r="A100" s="1">
        <v>2009.25</v>
      </c>
      <c r="B100">
        <v>4.8548</v>
      </c>
      <c r="C100" s="2">
        <v>4.9058000000000002</v>
      </c>
      <c r="D100">
        <v>1.16305555555555</v>
      </c>
      <c r="E100">
        <f t="shared" si="3"/>
        <v>5.2929429900896174</v>
      </c>
    </row>
    <row r="101" spans="1:5" x14ac:dyDescent="0.3">
      <c r="A101" s="1">
        <v>2009.5</v>
      </c>
      <c r="B101">
        <v>3.2679</v>
      </c>
      <c r="C101" s="2">
        <v>3.3222999999999998</v>
      </c>
      <c r="D101">
        <v>0.78695312499999903</v>
      </c>
      <c r="E101">
        <f t="shared" si="3"/>
        <v>3.2231836126774809</v>
      </c>
    </row>
    <row r="102" spans="1:5" x14ac:dyDescent="0.3">
      <c r="A102" s="1">
        <v>2009.75</v>
      </c>
      <c r="B102">
        <v>2.6856</v>
      </c>
      <c r="C102" s="2">
        <v>2.7425999999999999</v>
      </c>
      <c r="D102">
        <v>0.71580645161290302</v>
      </c>
      <c r="E102">
        <f t="shared" si="3"/>
        <v>2.8316506619408859</v>
      </c>
    </row>
    <row r="103" spans="1:5" x14ac:dyDescent="0.3">
      <c r="A103" s="1">
        <v>2010</v>
      </c>
      <c r="B103">
        <v>2.2808999999999999</v>
      </c>
      <c r="C103" s="2">
        <v>2.379</v>
      </c>
      <c r="D103">
        <v>0.64233606557376999</v>
      </c>
      <c r="E103">
        <f t="shared" si="3"/>
        <v>2.4273299021894408</v>
      </c>
    </row>
    <row r="104" spans="1:5" x14ac:dyDescent="0.3">
      <c r="A104" s="1">
        <v>2010.25</v>
      </c>
      <c r="B104">
        <v>2.3883000000000001</v>
      </c>
      <c r="C104" s="2">
        <v>2.4935</v>
      </c>
      <c r="D104">
        <v>0.67253906249999895</v>
      </c>
      <c r="E104">
        <f t="shared" si="3"/>
        <v>2.5935424311052282</v>
      </c>
    </row>
    <row r="105" spans="1:5" x14ac:dyDescent="0.3">
      <c r="A105" s="1">
        <v>2010.5</v>
      </c>
      <c r="B105">
        <v>2.5011999999999999</v>
      </c>
      <c r="C105" s="2">
        <v>2.6015999999999999</v>
      </c>
    </row>
    <row r="106" spans="1:5" x14ac:dyDescent="0.3">
      <c r="A106" s="1">
        <v>2010.75</v>
      </c>
      <c r="C106" s="2">
        <v>2.3647999999999998</v>
      </c>
    </row>
    <row r="107" spans="1:5" x14ac:dyDescent="0.3">
      <c r="A107" s="1">
        <v>2011</v>
      </c>
      <c r="C107" s="2">
        <v>1.982</v>
      </c>
    </row>
    <row r="108" spans="1:5" x14ac:dyDescent="0.3">
      <c r="A108" s="1">
        <v>2011.25</v>
      </c>
      <c r="C108" s="2">
        <v>2.0114999999999998</v>
      </c>
    </row>
    <row r="109" spans="1:5" x14ac:dyDescent="0.3">
      <c r="A109" s="1">
        <v>2011.5</v>
      </c>
      <c r="C109" s="2">
        <v>2.7012999999999998</v>
      </c>
    </row>
    <row r="110" spans="1:5" x14ac:dyDescent="0.3">
      <c r="A110" s="1">
        <v>2011.75</v>
      </c>
      <c r="C110" s="2">
        <v>2.7846000000000002</v>
      </c>
    </row>
    <row r="111" spans="1:5" x14ac:dyDescent="0.3">
      <c r="A111" s="1">
        <v>2012</v>
      </c>
      <c r="C111" s="2">
        <v>2.4039999999999999</v>
      </c>
    </row>
    <row r="112" spans="1:5" x14ac:dyDescent="0.3">
      <c r="A112" s="1">
        <v>2012.25</v>
      </c>
      <c r="C112" s="2">
        <v>2.4636999999999998</v>
      </c>
    </row>
    <row r="113" spans="1:3" x14ac:dyDescent="0.3">
      <c r="A113" s="1">
        <v>2012.5</v>
      </c>
      <c r="C113" s="2">
        <v>2.2427999999999999</v>
      </c>
    </row>
    <row r="114" spans="1:3" x14ac:dyDescent="0.3">
      <c r="A114" s="1">
        <v>2012.75</v>
      </c>
      <c r="C114" s="2">
        <v>2.0164</v>
      </c>
    </row>
    <row r="115" spans="1:3" x14ac:dyDescent="0.3">
      <c r="A115" s="1">
        <v>2013</v>
      </c>
      <c r="C115" s="2"/>
    </row>
    <row r="116" spans="1:3" x14ac:dyDescent="0.3">
      <c r="A116" s="1">
        <v>2013.25</v>
      </c>
      <c r="C116" s="2"/>
    </row>
  </sheetData>
  <mergeCells count="3">
    <mergeCell ref="G22:V22"/>
    <mergeCell ref="G23:V23"/>
    <mergeCell ref="G24:V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H143"/>
  <sheetViews>
    <sheetView zoomScale="70" zoomScaleNormal="70" workbookViewId="0">
      <selection activeCell="G17" sqref="G17"/>
    </sheetView>
  </sheetViews>
  <sheetFormatPr defaultRowHeight="14.4" x14ac:dyDescent="0.3"/>
  <cols>
    <col min="1" max="1" width="11.77734375" style="3" customWidth="1"/>
    <col min="2" max="2" width="3.88671875" customWidth="1"/>
    <col min="5" max="5" width="11.77734375" style="3" customWidth="1"/>
  </cols>
  <sheetData>
    <row r="1" spans="1:8" x14ac:dyDescent="0.3">
      <c r="B1" s="27" t="s">
        <v>71</v>
      </c>
      <c r="C1" t="s">
        <v>93</v>
      </c>
      <c r="D1" t="s">
        <v>144</v>
      </c>
      <c r="E1" s="3" t="s">
        <v>89</v>
      </c>
    </row>
    <row r="2" spans="1:8" ht="55.2" x14ac:dyDescent="0.3">
      <c r="A2" s="4"/>
      <c r="B2" s="26" t="s">
        <v>47</v>
      </c>
      <c r="C2" s="5" t="s">
        <v>45</v>
      </c>
      <c r="D2" s="5" t="s">
        <v>511</v>
      </c>
      <c r="E2" s="5" t="s">
        <v>13</v>
      </c>
      <c r="G2" t="s">
        <v>510</v>
      </c>
      <c r="H2">
        <f>CORREL(E3:E116,D3:D116)</f>
        <v>0.99786547241915902</v>
      </c>
    </row>
    <row r="3" spans="1:8" x14ac:dyDescent="0.3">
      <c r="A3" s="1">
        <v>1985</v>
      </c>
      <c r="B3" s="28">
        <v>177522.33333333334</v>
      </c>
      <c r="C3" s="46">
        <v>1980.645</v>
      </c>
      <c r="D3">
        <f t="shared" ref="D3:D34" si="0">LN(C3/B3)</f>
        <v>-4.4956738733621187</v>
      </c>
      <c r="E3" s="2">
        <v>-4.5650000000000004</v>
      </c>
    </row>
    <row r="4" spans="1:8" x14ac:dyDescent="0.3">
      <c r="A4" s="1">
        <v>1985.25</v>
      </c>
      <c r="B4" s="28">
        <v>177946.33333333334</v>
      </c>
      <c r="C4" s="46">
        <v>2024.6020000000001</v>
      </c>
      <c r="D4">
        <f t="shared" si="0"/>
        <v>-4.4761088686735686</v>
      </c>
      <c r="E4" s="2">
        <v>-4.5444000000000004</v>
      </c>
      <c r="G4">
        <f t="array" ref="G4:H8">LINEST(E3:E116, D3:D116, TRUE, TRUE)</f>
        <v>1.0033590325312354</v>
      </c>
      <c r="H4">
        <v>-5.0781219640072095E-2</v>
      </c>
    </row>
    <row r="5" spans="1:8" x14ac:dyDescent="0.3">
      <c r="A5" s="1">
        <v>1985.5</v>
      </c>
      <c r="B5" s="28">
        <v>178413.33333333334</v>
      </c>
      <c r="C5" s="46">
        <v>2070.7469999999998</v>
      </c>
      <c r="D5">
        <f t="shared" si="0"/>
        <v>-4.456193544023944</v>
      </c>
      <c r="E5" s="2">
        <v>-4.5237999999999996</v>
      </c>
      <c r="G5">
        <v>6.2045367855821983E-3</v>
      </c>
      <c r="H5">
        <v>2.7079146831325496E-2</v>
      </c>
    </row>
    <row r="6" spans="1:8" x14ac:dyDescent="0.3">
      <c r="A6" s="1">
        <v>1985.75</v>
      </c>
      <c r="B6" s="28">
        <v>178940.66666666666</v>
      </c>
      <c r="C6" s="46">
        <v>2079.2829999999999</v>
      </c>
      <c r="D6">
        <f t="shared" si="0"/>
        <v>-4.4550311570080288</v>
      </c>
      <c r="E6" s="2">
        <v>-4.5233999999999996</v>
      </c>
      <c r="G6">
        <v>0.99573550104631059</v>
      </c>
      <c r="H6">
        <v>3.3715336421983014E-3</v>
      </c>
    </row>
    <row r="7" spans="1:8" x14ac:dyDescent="0.3">
      <c r="A7" s="1">
        <v>1986</v>
      </c>
      <c r="B7" s="28">
        <v>179825.33333333334</v>
      </c>
      <c r="C7" s="46">
        <v>2095.7109999999998</v>
      </c>
      <c r="D7">
        <f t="shared" si="0"/>
        <v>-4.4520931341328636</v>
      </c>
      <c r="E7" s="2">
        <v>-4.5201000000000002</v>
      </c>
      <c r="G7">
        <v>26151.343294551101</v>
      </c>
      <c r="H7">
        <v>112</v>
      </c>
    </row>
    <row r="8" spans="1:8" x14ac:dyDescent="0.3">
      <c r="A8" s="1">
        <v>1986.25</v>
      </c>
      <c r="B8" s="28">
        <v>180320.66666666666</v>
      </c>
      <c r="C8" s="46">
        <v>2139.3969999999999</v>
      </c>
      <c r="D8">
        <f t="shared" si="0"/>
        <v>-4.4342127337890647</v>
      </c>
      <c r="E8" s="2">
        <v>-4.5026999999999999</v>
      </c>
      <c r="G8">
        <v>0.29726857202776452</v>
      </c>
      <c r="H8">
        <v>1.2731307792531936E-3</v>
      </c>
    </row>
    <row r="9" spans="1:8" x14ac:dyDescent="0.3">
      <c r="A9" s="1">
        <v>1986.5</v>
      </c>
      <c r="B9" s="28">
        <v>180835.66666666666</v>
      </c>
      <c r="C9" s="46">
        <v>2185.9960000000001</v>
      </c>
      <c r="D9">
        <f t="shared" si="0"/>
        <v>-4.4155171399625592</v>
      </c>
      <c r="E9" s="2">
        <v>-4.4829999999999997</v>
      </c>
    </row>
    <row r="10" spans="1:8" x14ac:dyDescent="0.3">
      <c r="A10" s="1">
        <v>1986.75</v>
      </c>
      <c r="B10" s="28">
        <v>181365.33333333334</v>
      </c>
      <c r="C10" s="46">
        <v>2176.9639999999999</v>
      </c>
      <c r="D10">
        <f t="shared" si="0"/>
        <v>-4.4225821676094288</v>
      </c>
      <c r="E10" s="2">
        <v>-4.4916999999999998</v>
      </c>
    </row>
    <row r="11" spans="1:8" x14ac:dyDescent="0.3">
      <c r="A11" s="1">
        <v>1987</v>
      </c>
      <c r="B11" s="28">
        <v>182001.33333333334</v>
      </c>
      <c r="C11" s="46">
        <v>2189.7310000000002</v>
      </c>
      <c r="D11">
        <f t="shared" si="0"/>
        <v>-4.4202353078234564</v>
      </c>
      <c r="E11" s="2">
        <v>-4.4889999999999999</v>
      </c>
    </row>
    <row r="12" spans="1:8" x14ac:dyDescent="0.3">
      <c r="A12" s="1">
        <v>1987.25</v>
      </c>
      <c r="B12" s="28">
        <v>182526.66666666666</v>
      </c>
      <c r="C12" s="46">
        <v>2206.7089999999998</v>
      </c>
      <c r="D12">
        <f t="shared" si="0"/>
        <v>-4.4153940156828853</v>
      </c>
      <c r="E12" s="2">
        <v>-4.4828000000000001</v>
      </c>
    </row>
    <row r="13" spans="1:8" x14ac:dyDescent="0.3">
      <c r="A13" s="1">
        <v>1987.5</v>
      </c>
      <c r="B13" s="28">
        <v>183016</v>
      </c>
      <c r="C13" s="46">
        <v>2209.027</v>
      </c>
      <c r="D13">
        <f t="shared" si="0"/>
        <v>-4.417021433624984</v>
      </c>
      <c r="E13" s="2">
        <v>-4.4831000000000003</v>
      </c>
    </row>
    <row r="14" spans="1:8" x14ac:dyDescent="0.3">
      <c r="A14" s="1">
        <v>1987.75</v>
      </c>
      <c r="B14" s="28">
        <v>183467</v>
      </c>
      <c r="C14" s="46">
        <v>2242.1469999999999</v>
      </c>
      <c r="D14">
        <f t="shared" si="0"/>
        <v>-4.4046009258507377</v>
      </c>
      <c r="E14" s="2">
        <v>-4.4734999999999996</v>
      </c>
    </row>
    <row r="15" spans="1:8" x14ac:dyDescent="0.3">
      <c r="A15" s="1">
        <v>1988</v>
      </c>
      <c r="B15" s="28">
        <v>183967.33333333334</v>
      </c>
      <c r="C15" s="46">
        <v>2223.44</v>
      </c>
      <c r="D15">
        <f t="shared" si="0"/>
        <v>-4.415702659495075</v>
      </c>
      <c r="E15" s="2">
        <v>-4.4831000000000003</v>
      </c>
    </row>
    <row r="16" spans="1:8" x14ac:dyDescent="0.3">
      <c r="A16" s="1">
        <v>1988.25</v>
      </c>
      <c r="B16" s="28">
        <v>184389.33333333334</v>
      </c>
      <c r="C16" s="46">
        <v>2230.0790000000002</v>
      </c>
      <c r="D16">
        <f t="shared" si="0"/>
        <v>-4.415012453331963</v>
      </c>
      <c r="E16" s="2">
        <v>-4.4817999999999998</v>
      </c>
    </row>
    <row r="17" spans="1:5" x14ac:dyDescent="0.3">
      <c r="A17" s="1">
        <v>1988.5</v>
      </c>
      <c r="B17" s="28">
        <v>184840.33333333334</v>
      </c>
      <c r="C17" s="46">
        <v>2230.3409999999999</v>
      </c>
      <c r="D17">
        <f t="shared" si="0"/>
        <v>-4.4173379007819475</v>
      </c>
      <c r="E17" s="2">
        <v>-4.4835000000000003</v>
      </c>
    </row>
    <row r="18" spans="1:5" x14ac:dyDescent="0.3">
      <c r="A18" s="1">
        <v>1988.75</v>
      </c>
      <c r="B18" s="28">
        <v>185253.33333333334</v>
      </c>
      <c r="C18" s="46">
        <v>2273.6190000000001</v>
      </c>
      <c r="D18">
        <f t="shared" si="0"/>
        <v>-4.4003514225997424</v>
      </c>
      <c r="E18" s="2">
        <v>-4.4671000000000003</v>
      </c>
    </row>
    <row r="19" spans="1:5" x14ac:dyDescent="0.3">
      <c r="A19" s="1">
        <v>1989</v>
      </c>
      <c r="B19" s="28">
        <v>185772.66666666666</v>
      </c>
      <c r="C19" s="46">
        <v>2263.625</v>
      </c>
      <c r="D19">
        <f t="shared" si="0"/>
        <v>-4.4075561933888743</v>
      </c>
      <c r="E19" s="2">
        <v>-4.4744000000000002</v>
      </c>
    </row>
    <row r="20" spans="1:5" x14ac:dyDescent="0.3">
      <c r="A20" s="1">
        <v>1989.25</v>
      </c>
      <c r="B20" s="28">
        <v>186178</v>
      </c>
      <c r="C20" s="46">
        <v>2298.4430000000002</v>
      </c>
      <c r="D20">
        <f t="shared" si="0"/>
        <v>-4.3944712681634028</v>
      </c>
      <c r="E20" s="2">
        <v>-4.4603999999999999</v>
      </c>
    </row>
    <row r="21" spans="1:5" x14ac:dyDescent="0.3">
      <c r="A21" s="1">
        <v>1989.5</v>
      </c>
      <c r="B21" s="28">
        <v>186602.33333333334</v>
      </c>
      <c r="C21" s="46">
        <v>2319.1219999999998</v>
      </c>
      <c r="D21">
        <f t="shared" si="0"/>
        <v>-4.3877911270282093</v>
      </c>
      <c r="E21" s="2">
        <v>-4.4542999999999999</v>
      </c>
    </row>
    <row r="22" spans="1:5" x14ac:dyDescent="0.3">
      <c r="A22" s="1">
        <v>1989.75</v>
      </c>
      <c r="B22" s="28">
        <v>187017.66666666666</v>
      </c>
      <c r="C22" s="46">
        <v>2330.7550000000001</v>
      </c>
      <c r="D22">
        <f t="shared" si="0"/>
        <v>-4.3850108371208965</v>
      </c>
      <c r="E22" s="2">
        <v>-4.4512</v>
      </c>
    </row>
    <row r="23" spans="1:5" x14ac:dyDescent="0.3">
      <c r="A23" s="1">
        <v>1990</v>
      </c>
      <c r="B23" s="28">
        <v>188519.66666666666</v>
      </c>
      <c r="C23" s="46">
        <v>2368.0250000000001</v>
      </c>
      <c r="D23">
        <f t="shared" si="0"/>
        <v>-4.3771460594965115</v>
      </c>
      <c r="E23" s="2">
        <v>-4.4436</v>
      </c>
    </row>
    <row r="24" spans="1:5" x14ac:dyDescent="0.3">
      <c r="A24" s="1">
        <v>1990.25</v>
      </c>
      <c r="B24" s="28">
        <v>188916.33333333334</v>
      </c>
      <c r="C24" s="46">
        <v>2371.7579999999998</v>
      </c>
      <c r="D24">
        <f t="shared" si="0"/>
        <v>-4.3776727839496195</v>
      </c>
      <c r="E24" s="2">
        <v>-4.4432999999999998</v>
      </c>
    </row>
    <row r="25" spans="1:5" x14ac:dyDescent="0.3">
      <c r="A25" s="1">
        <v>1990.5</v>
      </c>
      <c r="B25" s="28">
        <v>189352.66666666666</v>
      </c>
      <c r="C25" s="46">
        <v>2375.5309999999999</v>
      </c>
      <c r="D25">
        <f t="shared" si="0"/>
        <v>-4.378390246072029</v>
      </c>
      <c r="E25" s="2">
        <v>-4.4462000000000002</v>
      </c>
    </row>
    <row r="26" spans="1:5" x14ac:dyDescent="0.3">
      <c r="A26" s="1">
        <v>1990.75</v>
      </c>
      <c r="B26" s="28">
        <v>189866.33333333334</v>
      </c>
      <c r="C26" s="46">
        <v>2391.4140000000002</v>
      </c>
      <c r="D26">
        <f t="shared" si="0"/>
        <v>-4.3744354930126494</v>
      </c>
      <c r="E26" s="2">
        <v>-4.4398</v>
      </c>
    </row>
    <row r="27" spans="1:5" x14ac:dyDescent="0.3">
      <c r="A27" s="1">
        <v>1991</v>
      </c>
      <c r="B27" s="28">
        <v>190271.66666666666</v>
      </c>
      <c r="C27" s="46">
        <v>2405.6759999999999</v>
      </c>
      <c r="D27">
        <f t="shared" si="0"/>
        <v>-4.370621930353165</v>
      </c>
      <c r="E27" s="2">
        <v>-4.4370000000000003</v>
      </c>
    </row>
    <row r="28" spans="1:5" x14ac:dyDescent="0.3">
      <c r="A28" s="1">
        <v>1991.25</v>
      </c>
      <c r="B28" s="28">
        <v>190655.66666666666</v>
      </c>
      <c r="C28" s="46">
        <v>2415.4609999999998</v>
      </c>
      <c r="D28">
        <f t="shared" si="0"/>
        <v>-4.3685788495832725</v>
      </c>
      <c r="E28" s="2">
        <v>-4.4355000000000002</v>
      </c>
    </row>
    <row r="29" spans="1:5" x14ac:dyDescent="0.3">
      <c r="A29" s="1">
        <v>1991.5</v>
      </c>
      <c r="B29" s="28">
        <v>191121.33333333334</v>
      </c>
      <c r="C29" s="46">
        <v>2408.6950000000002</v>
      </c>
      <c r="D29">
        <f t="shared" si="0"/>
        <v>-4.3738233723469913</v>
      </c>
      <c r="E29" s="2">
        <v>-4.4416000000000002</v>
      </c>
    </row>
    <row r="30" spans="1:5" x14ac:dyDescent="0.3">
      <c r="A30" s="1">
        <v>1991.75</v>
      </c>
      <c r="B30" s="28">
        <v>191650.66666666666</v>
      </c>
      <c r="C30" s="46">
        <v>2391.0700000000002</v>
      </c>
      <c r="D30">
        <f t="shared" si="0"/>
        <v>-4.3839333058828593</v>
      </c>
      <c r="E30" s="2">
        <v>-4.4481999999999999</v>
      </c>
    </row>
    <row r="31" spans="1:5" x14ac:dyDescent="0.3">
      <c r="A31" s="1">
        <v>1992</v>
      </c>
      <c r="B31" s="28">
        <v>192074.66666666666</v>
      </c>
      <c r="C31" s="46">
        <v>2412.2620000000002</v>
      </c>
      <c r="D31">
        <f t="shared" si="0"/>
        <v>-4.3773192888042347</v>
      </c>
      <c r="E31" s="2">
        <v>-4.4427000000000003</v>
      </c>
    </row>
    <row r="32" spans="1:5" x14ac:dyDescent="0.3">
      <c r="A32" s="1">
        <v>1992.25</v>
      </c>
      <c r="B32" s="28">
        <v>192506.66666666666</v>
      </c>
      <c r="C32" s="46">
        <v>2407.5970000000002</v>
      </c>
      <c r="D32">
        <f t="shared" si="0"/>
        <v>-4.3815016305262553</v>
      </c>
      <c r="E32" s="2">
        <v>-4.4462000000000002</v>
      </c>
    </row>
    <row r="33" spans="1:5" x14ac:dyDescent="0.3">
      <c r="A33" s="1">
        <v>1992.5</v>
      </c>
      <c r="B33" s="28">
        <v>193024.33333333334</v>
      </c>
      <c r="C33" s="46">
        <v>2422.933</v>
      </c>
      <c r="D33">
        <f t="shared" si="0"/>
        <v>-4.3778374706242706</v>
      </c>
      <c r="E33" s="2">
        <v>-4.4436999999999998</v>
      </c>
    </row>
    <row r="34" spans="1:5" x14ac:dyDescent="0.3">
      <c r="A34" s="1">
        <v>1992.75</v>
      </c>
      <c r="B34" s="28">
        <v>193615.66666666666</v>
      </c>
      <c r="C34" s="46">
        <v>2422.6529999999998</v>
      </c>
      <c r="D34">
        <f t="shared" si="0"/>
        <v>-4.3810118737502668</v>
      </c>
      <c r="E34" s="2">
        <v>-4.4489999999999998</v>
      </c>
    </row>
    <row r="35" spans="1:5" x14ac:dyDescent="0.3">
      <c r="A35" s="1">
        <v>1993</v>
      </c>
      <c r="B35" s="28">
        <v>194106</v>
      </c>
      <c r="C35" s="46">
        <v>2392.598</v>
      </c>
      <c r="D35">
        <f t="shared" ref="D35:D66" si="1">LN(C35/B35)</f>
        <v>-4.3960245967546907</v>
      </c>
      <c r="E35" s="2">
        <v>-4.4629000000000003</v>
      </c>
    </row>
    <row r="36" spans="1:5" x14ac:dyDescent="0.3">
      <c r="A36" s="1">
        <v>1993.25</v>
      </c>
      <c r="B36" s="28">
        <v>194555.33333333334</v>
      </c>
      <c r="C36" s="46">
        <v>2392.8119999999999</v>
      </c>
      <c r="D36">
        <f t="shared" si="1"/>
        <v>-4.3982473693783639</v>
      </c>
      <c r="E36" s="2">
        <v>-4.4641000000000002</v>
      </c>
    </row>
    <row r="37" spans="1:5" x14ac:dyDescent="0.3">
      <c r="A37" s="1">
        <v>1993.5</v>
      </c>
      <c r="B37" s="28">
        <v>195068</v>
      </c>
      <c r="C37" s="46">
        <v>2396.2139999999999</v>
      </c>
      <c r="D37">
        <f t="shared" si="1"/>
        <v>-4.3994582239338076</v>
      </c>
      <c r="E37" s="2">
        <v>-4.4645999999999999</v>
      </c>
    </row>
    <row r="38" spans="1:5" x14ac:dyDescent="0.3">
      <c r="A38" s="1">
        <v>1993.75</v>
      </c>
      <c r="B38" s="28">
        <v>195621</v>
      </c>
      <c r="C38" s="46">
        <v>2404.6750000000002</v>
      </c>
      <c r="D38">
        <f t="shared" si="1"/>
        <v>-4.3987643545100097</v>
      </c>
      <c r="E38" s="2">
        <v>-4.4652000000000003</v>
      </c>
    </row>
    <row r="39" spans="1:5" x14ac:dyDescent="0.3">
      <c r="A39" s="1">
        <v>1994</v>
      </c>
      <c r="B39" s="28">
        <v>196085.33333333334</v>
      </c>
      <c r="C39" s="46">
        <v>2374.9229999999998</v>
      </c>
      <c r="D39">
        <f t="shared" si="1"/>
        <v>-4.4135849227239525</v>
      </c>
      <c r="E39" s="2">
        <v>-4.4801000000000002</v>
      </c>
    </row>
    <row r="40" spans="1:5" x14ac:dyDescent="0.3">
      <c r="A40" s="1">
        <v>1994.25</v>
      </c>
      <c r="B40" s="28">
        <v>196522</v>
      </c>
      <c r="C40" s="46">
        <v>2386.6770000000001</v>
      </c>
      <c r="D40">
        <f t="shared" si="1"/>
        <v>-4.4108723624258639</v>
      </c>
      <c r="E40" s="2">
        <v>-4.4764999999999997</v>
      </c>
    </row>
    <row r="41" spans="1:5" x14ac:dyDescent="0.3">
      <c r="A41" s="1">
        <v>1994.5</v>
      </c>
      <c r="B41" s="28">
        <v>197050</v>
      </c>
      <c r="C41" s="46">
        <v>2426.9090000000001</v>
      </c>
      <c r="D41">
        <f t="shared" si="1"/>
        <v>-4.3968390724491062</v>
      </c>
      <c r="E41" s="2">
        <v>-4.4625000000000004</v>
      </c>
    </row>
    <row r="42" spans="1:5" x14ac:dyDescent="0.3">
      <c r="A42" s="1">
        <v>1994.75</v>
      </c>
      <c r="B42" s="28">
        <v>197600.66666666666</v>
      </c>
      <c r="C42" s="46">
        <v>2405.7930000000001</v>
      </c>
      <c r="D42">
        <f t="shared" si="1"/>
        <v>-4.4083685801886858</v>
      </c>
      <c r="E42" s="2">
        <v>-4.4743000000000004</v>
      </c>
    </row>
    <row r="43" spans="1:5" x14ac:dyDescent="0.3">
      <c r="A43" s="1">
        <v>1995</v>
      </c>
      <c r="B43" s="28">
        <v>197882</v>
      </c>
      <c r="C43" s="46">
        <v>2414.2089999999998</v>
      </c>
      <c r="D43">
        <f t="shared" si="1"/>
        <v>-4.4062991962231237</v>
      </c>
      <c r="E43" s="2">
        <v>-4.4737</v>
      </c>
    </row>
    <row r="44" spans="1:5" x14ac:dyDescent="0.3">
      <c r="A44" s="1">
        <v>1995.25</v>
      </c>
      <c r="B44" s="28">
        <v>198295.66666666666</v>
      </c>
      <c r="C44" s="46">
        <v>2422.3209999999999</v>
      </c>
      <c r="D44">
        <f t="shared" si="1"/>
        <v>-4.4050330114309491</v>
      </c>
      <c r="E44" s="2">
        <v>-4.4706000000000001</v>
      </c>
    </row>
    <row r="45" spans="1:5" x14ac:dyDescent="0.3">
      <c r="A45" s="1">
        <v>1995.5</v>
      </c>
      <c r="B45" s="28">
        <v>198807</v>
      </c>
      <c r="C45" s="46">
        <v>2415.9650000000001</v>
      </c>
      <c r="D45">
        <f t="shared" si="1"/>
        <v>-4.4102357116575099</v>
      </c>
      <c r="E45" s="2">
        <v>-4.4759000000000002</v>
      </c>
    </row>
    <row r="46" spans="1:5" x14ac:dyDescent="0.3">
      <c r="A46" s="1">
        <v>1995.75</v>
      </c>
      <c r="B46" s="28">
        <v>199351.66666666666</v>
      </c>
      <c r="C46" s="46">
        <v>2390.6869999999999</v>
      </c>
      <c r="D46">
        <f t="shared" si="1"/>
        <v>-4.4234896619604003</v>
      </c>
      <c r="E46" s="2">
        <v>-4.4877000000000002</v>
      </c>
    </row>
    <row r="47" spans="1:5" x14ac:dyDescent="0.3">
      <c r="A47" s="1">
        <v>1996</v>
      </c>
      <c r="B47" s="28">
        <v>199776</v>
      </c>
      <c r="C47" s="46">
        <v>2406.4560000000001</v>
      </c>
      <c r="D47">
        <f t="shared" si="1"/>
        <v>-4.4190416131001262</v>
      </c>
      <c r="E47" s="2">
        <v>-4.4877000000000002</v>
      </c>
    </row>
    <row r="48" spans="1:5" x14ac:dyDescent="0.3">
      <c r="A48" s="1">
        <v>1996.25</v>
      </c>
      <c r="B48" s="28">
        <v>200279.33333333334</v>
      </c>
      <c r="C48" s="46">
        <v>2436.4290000000001</v>
      </c>
      <c r="D48">
        <f t="shared" si="1"/>
        <v>-4.409179616066238</v>
      </c>
      <c r="E48" s="2">
        <v>-4.4743000000000004</v>
      </c>
    </row>
    <row r="49" spans="1:5" x14ac:dyDescent="0.3">
      <c r="A49" s="1">
        <v>1996.5</v>
      </c>
      <c r="B49" s="28">
        <v>200849.66666666666</v>
      </c>
      <c r="C49" s="46">
        <v>2436.413</v>
      </c>
      <c r="D49">
        <f t="shared" si="1"/>
        <v>-4.4120298254833887</v>
      </c>
      <c r="E49" s="2">
        <v>-4.4760999999999997</v>
      </c>
    </row>
    <row r="50" spans="1:5" x14ac:dyDescent="0.3">
      <c r="A50" s="1">
        <v>1996.75</v>
      </c>
      <c r="B50" s="28">
        <v>201457.33333333334</v>
      </c>
      <c r="C50" s="46">
        <v>2453.2260000000001</v>
      </c>
      <c r="D50">
        <f t="shared" si="1"/>
        <v>-4.4081737206059293</v>
      </c>
      <c r="E50" s="2">
        <v>-4.4718</v>
      </c>
    </row>
    <row r="51" spans="1:5" x14ac:dyDescent="0.3">
      <c r="A51" s="1">
        <v>1997</v>
      </c>
      <c r="B51" s="28">
        <v>202395.66666666666</v>
      </c>
      <c r="C51" s="46">
        <v>2440.4760000000001</v>
      </c>
      <c r="D51">
        <f t="shared" si="1"/>
        <v>-4.4180314251881372</v>
      </c>
      <c r="E51" s="2">
        <v>-4.4767999999999999</v>
      </c>
    </row>
    <row r="52" spans="1:5" x14ac:dyDescent="0.3">
      <c r="A52" s="1">
        <v>1997.25</v>
      </c>
      <c r="B52" s="28">
        <v>202835.33333333334</v>
      </c>
      <c r="C52" s="46">
        <v>2472.1010000000001</v>
      </c>
      <c r="D52">
        <f t="shared" si="1"/>
        <v>-4.4073260876571299</v>
      </c>
      <c r="E52" s="2">
        <v>-4.4684999999999997</v>
      </c>
    </row>
    <row r="53" spans="1:5" x14ac:dyDescent="0.3">
      <c r="A53" s="1">
        <v>1997.5</v>
      </c>
      <c r="B53" s="28">
        <v>203366.66666666666</v>
      </c>
      <c r="C53" s="46">
        <v>2483.5459999999998</v>
      </c>
      <c r="D53">
        <f t="shared" si="1"/>
        <v>-4.4053232118491348</v>
      </c>
      <c r="E53" s="2">
        <v>-4.4695999999999998</v>
      </c>
    </row>
    <row r="54" spans="1:5" x14ac:dyDescent="0.3">
      <c r="A54" s="1">
        <v>1997.75</v>
      </c>
      <c r="B54" s="28">
        <v>203935.33333333334</v>
      </c>
      <c r="C54" s="46">
        <v>2496.0100000000002</v>
      </c>
      <c r="D54">
        <f t="shared" si="1"/>
        <v>-4.4031094932177037</v>
      </c>
      <c r="E54" s="2">
        <v>-4.4709000000000003</v>
      </c>
    </row>
    <row r="55" spans="1:5" x14ac:dyDescent="0.3">
      <c r="A55" s="1">
        <v>1998</v>
      </c>
      <c r="B55" s="28">
        <v>204395</v>
      </c>
      <c r="C55" s="46">
        <v>2487.078</v>
      </c>
      <c r="D55">
        <f t="shared" si="1"/>
        <v>-4.4089458687733094</v>
      </c>
      <c r="E55" s="2">
        <v>-4.4789000000000003</v>
      </c>
    </row>
    <row r="56" spans="1:5" x14ac:dyDescent="0.3">
      <c r="A56" s="1">
        <v>1998.25</v>
      </c>
      <c r="B56" s="28">
        <v>204905</v>
      </c>
      <c r="C56" s="46">
        <v>2530.6060000000002</v>
      </c>
      <c r="D56">
        <f t="shared" si="1"/>
        <v>-4.3940876573450858</v>
      </c>
      <c r="E56" s="2">
        <v>-4.4612999999999996</v>
      </c>
    </row>
    <row r="57" spans="1:5" x14ac:dyDescent="0.3">
      <c r="A57" s="1">
        <v>1998.5</v>
      </c>
      <c r="B57" s="28">
        <v>205482.66666666666</v>
      </c>
      <c r="C57" s="46">
        <v>2549.6680000000001</v>
      </c>
      <c r="D57">
        <f t="shared" si="1"/>
        <v>-4.3893985286423689</v>
      </c>
      <c r="E57" s="2">
        <v>-4.4550999999999998</v>
      </c>
    </row>
    <row r="58" spans="1:5" x14ac:dyDescent="0.3">
      <c r="A58" s="1">
        <v>1998.75</v>
      </c>
      <c r="B58" s="28">
        <v>206097.66666666666</v>
      </c>
      <c r="C58" s="46">
        <v>2564.7130000000002</v>
      </c>
      <c r="D58">
        <f t="shared" si="1"/>
        <v>-4.3865035849430134</v>
      </c>
      <c r="E58" s="2">
        <v>-4.4489999999999998</v>
      </c>
    </row>
    <row r="59" spans="1:5" x14ac:dyDescent="0.3">
      <c r="A59" s="1">
        <v>1999</v>
      </c>
      <c r="B59" s="28">
        <v>206876</v>
      </c>
      <c r="C59" s="46">
        <v>2582.15</v>
      </c>
      <c r="D59">
        <f t="shared" si="1"/>
        <v>-4.3834971947190846</v>
      </c>
      <c r="E59" s="2">
        <v>-4.4490999999999996</v>
      </c>
    </row>
    <row r="60" spans="1:5" x14ac:dyDescent="0.3">
      <c r="A60" s="1">
        <v>1999.25</v>
      </c>
      <c r="B60" s="28">
        <v>207431.66666666666</v>
      </c>
      <c r="C60" s="46">
        <v>2591.864</v>
      </c>
      <c r="D60">
        <f t="shared" si="1"/>
        <v>-4.3824246601871648</v>
      </c>
      <c r="E60" s="2">
        <v>-4.4462000000000002</v>
      </c>
    </row>
    <row r="61" spans="1:5" x14ac:dyDescent="0.3">
      <c r="A61" s="1">
        <v>1999.5</v>
      </c>
      <c r="B61" s="28">
        <v>208043.66666666666</v>
      </c>
      <c r="C61" s="46">
        <v>2623.3029999999999</v>
      </c>
      <c r="D61">
        <f t="shared" si="1"/>
        <v>-4.3733137827680233</v>
      </c>
      <c r="E61" s="2">
        <v>-4.4375</v>
      </c>
    </row>
    <row r="62" spans="1:5" x14ac:dyDescent="0.3">
      <c r="A62" s="1">
        <v>1999.75</v>
      </c>
      <c r="B62" s="28">
        <v>208660.33333333334</v>
      </c>
      <c r="C62" s="46">
        <v>2664.2489999999998</v>
      </c>
      <c r="D62">
        <f t="shared" si="1"/>
        <v>-4.3607855137549691</v>
      </c>
      <c r="E62" s="2">
        <v>-4.4257</v>
      </c>
    </row>
    <row r="63" spans="1:5" x14ac:dyDescent="0.3">
      <c r="A63" s="1">
        <v>2000</v>
      </c>
      <c r="B63" s="28">
        <v>211586</v>
      </c>
      <c r="C63" s="46">
        <v>2645.393</v>
      </c>
      <c r="D63">
        <f t="shared" si="1"/>
        <v>-4.3818118987207759</v>
      </c>
      <c r="E63" s="2">
        <v>-4.4478999999999997</v>
      </c>
    </row>
    <row r="64" spans="1:5" x14ac:dyDescent="0.3">
      <c r="A64" s="1">
        <v>2000.25</v>
      </c>
      <c r="B64" s="28">
        <v>212242</v>
      </c>
      <c r="C64" s="46">
        <v>2671.2539999999999</v>
      </c>
      <c r="D64">
        <f t="shared" si="1"/>
        <v>-4.3751791080030715</v>
      </c>
      <c r="E64" s="2">
        <v>-4.4389000000000003</v>
      </c>
    </row>
    <row r="65" spans="1:5" x14ac:dyDescent="0.3">
      <c r="A65" s="1">
        <v>2000.5</v>
      </c>
      <c r="B65" s="28">
        <v>212918.66666666666</v>
      </c>
      <c r="C65" s="46">
        <v>2659.6869999999999</v>
      </c>
      <c r="D65">
        <f t="shared" si="1"/>
        <v>-4.382701799454952</v>
      </c>
      <c r="E65" s="2">
        <v>-4.4440999999999997</v>
      </c>
    </row>
    <row r="66" spans="1:5" x14ac:dyDescent="0.3">
      <c r="A66" s="1">
        <v>2000.75</v>
      </c>
      <c r="B66" s="28">
        <v>213560.33333333334</v>
      </c>
      <c r="C66" s="46">
        <v>2675.6950000000002</v>
      </c>
      <c r="D66">
        <f t="shared" si="1"/>
        <v>-4.3797102247858657</v>
      </c>
      <c r="E66" s="2">
        <v>-4.444</v>
      </c>
    </row>
    <row r="67" spans="1:5" x14ac:dyDescent="0.3">
      <c r="A67" s="1">
        <v>2001</v>
      </c>
      <c r="B67" s="28">
        <v>214101</v>
      </c>
      <c r="C67" s="46">
        <v>2716.7730000000001</v>
      </c>
      <c r="D67">
        <f t="shared" ref="D67:D98" si="2">LN(C67/B67)</f>
        <v>-4.3670030873763857</v>
      </c>
      <c r="E67" s="2">
        <v>-4.4318</v>
      </c>
    </row>
    <row r="68" spans="1:5" x14ac:dyDescent="0.3">
      <c r="A68" s="1">
        <v>2001.25</v>
      </c>
      <c r="B68" s="28">
        <v>214735.66666666666</v>
      </c>
      <c r="C68" s="46">
        <v>2764.085</v>
      </c>
      <c r="D68">
        <f t="shared" si="2"/>
        <v>-4.3526981563954408</v>
      </c>
      <c r="E68" s="2">
        <v>-4.4153000000000002</v>
      </c>
    </row>
    <row r="69" spans="1:5" x14ac:dyDescent="0.3">
      <c r="A69" s="1">
        <v>2001.5</v>
      </c>
      <c r="B69" s="28">
        <v>215421.66666666666</v>
      </c>
      <c r="C69" s="46">
        <v>2761.3539999999998</v>
      </c>
      <c r="D69">
        <f t="shared" si="2"/>
        <v>-4.3568762085725643</v>
      </c>
      <c r="E69" s="2">
        <v>-4.4192</v>
      </c>
    </row>
    <row r="70" spans="1:5" x14ac:dyDescent="0.3">
      <c r="A70" s="1">
        <v>2001.75</v>
      </c>
      <c r="B70" s="28">
        <v>216111.66666666666</v>
      </c>
      <c r="C70" s="46">
        <v>2806.951</v>
      </c>
      <c r="D70">
        <f t="shared" si="2"/>
        <v>-4.3436964085388317</v>
      </c>
      <c r="E70" s="2">
        <v>-4.4078999999999997</v>
      </c>
    </row>
    <row r="71" spans="1:5" x14ac:dyDescent="0.3">
      <c r="A71" s="1">
        <v>2002</v>
      </c>
      <c r="B71" s="28">
        <v>216664</v>
      </c>
      <c r="C71" s="46">
        <v>2855.529</v>
      </c>
      <c r="D71">
        <f t="shared" si="2"/>
        <v>-4.3290906515427068</v>
      </c>
      <c r="E71" s="2">
        <v>-4.3958000000000004</v>
      </c>
    </row>
    <row r="72" spans="1:5" x14ac:dyDescent="0.3">
      <c r="A72" s="1">
        <v>2002.25</v>
      </c>
      <c r="B72" s="28">
        <v>217203.66666666666</v>
      </c>
      <c r="C72" s="46">
        <v>2877.4580000000001</v>
      </c>
      <c r="D72">
        <f t="shared" si="2"/>
        <v>-4.3239282039357922</v>
      </c>
      <c r="E72" s="2">
        <v>-4.3887</v>
      </c>
    </row>
    <row r="73" spans="1:5" x14ac:dyDescent="0.3">
      <c r="A73" s="1">
        <v>2002.5</v>
      </c>
      <c r="B73" s="28">
        <v>217867.66666666666</v>
      </c>
      <c r="C73" s="46">
        <v>2892.8229999999999</v>
      </c>
      <c r="D73">
        <f t="shared" si="2"/>
        <v>-4.3216550028719807</v>
      </c>
      <c r="E73" s="2">
        <v>-4.3841000000000001</v>
      </c>
    </row>
    <row r="74" spans="1:5" x14ac:dyDescent="0.3">
      <c r="A74" s="1">
        <v>2002.75</v>
      </c>
      <c r="B74" s="28">
        <v>218543</v>
      </c>
      <c r="C74" s="46">
        <v>2915.13</v>
      </c>
      <c r="D74">
        <f t="shared" si="2"/>
        <v>-4.3170683757918935</v>
      </c>
      <c r="E74" s="2">
        <v>-4.3800999999999997</v>
      </c>
    </row>
    <row r="75" spans="1:5" x14ac:dyDescent="0.3">
      <c r="A75" s="1">
        <v>2003</v>
      </c>
      <c r="B75" s="28">
        <v>220109.33333333334</v>
      </c>
      <c r="C75" s="46">
        <v>2918.5340000000001</v>
      </c>
      <c r="D75">
        <f t="shared" si="2"/>
        <v>-4.3230429571868267</v>
      </c>
      <c r="E75" s="2">
        <v>-4.3903999999999996</v>
      </c>
    </row>
    <row r="76" spans="1:5" x14ac:dyDescent="0.3">
      <c r="A76" s="1">
        <v>2003.25</v>
      </c>
      <c r="B76" s="28">
        <v>220774</v>
      </c>
      <c r="C76" s="46">
        <v>2946.145</v>
      </c>
      <c r="D76">
        <f t="shared" si="2"/>
        <v>-4.31664201773666</v>
      </c>
      <c r="E76" s="2">
        <v>-4.3779000000000003</v>
      </c>
    </row>
    <row r="77" spans="1:5" x14ac:dyDescent="0.3">
      <c r="A77" s="1">
        <v>2003.5</v>
      </c>
      <c r="B77" s="28">
        <v>221512.66666666666</v>
      </c>
      <c r="C77" s="46">
        <v>2953.056</v>
      </c>
      <c r="D77">
        <f t="shared" si="2"/>
        <v>-4.3176392073565291</v>
      </c>
      <c r="E77" s="2">
        <v>-4.3811999999999998</v>
      </c>
    </row>
    <row r="78" spans="1:5" x14ac:dyDescent="0.3">
      <c r="A78" s="1">
        <v>2003.75</v>
      </c>
      <c r="B78" s="28">
        <v>222275.66666666666</v>
      </c>
      <c r="C78" s="46">
        <v>2971.0219999999999</v>
      </c>
      <c r="D78">
        <f t="shared" si="2"/>
        <v>-4.3150123519231496</v>
      </c>
      <c r="E78" s="2">
        <v>-4.3792</v>
      </c>
    </row>
    <row r="79" spans="1:5" x14ac:dyDescent="0.3">
      <c r="A79" s="1">
        <v>2004</v>
      </c>
      <c r="B79" s="28">
        <v>222356</v>
      </c>
      <c r="C79" s="46">
        <v>2984.42</v>
      </c>
      <c r="D79">
        <f t="shared" si="2"/>
        <v>-4.3108742779692433</v>
      </c>
      <c r="E79" s="2">
        <v>-4.3768000000000002</v>
      </c>
    </row>
    <row r="80" spans="1:5" x14ac:dyDescent="0.3">
      <c r="A80" s="1">
        <v>2004.25</v>
      </c>
      <c r="B80" s="28">
        <v>222973.33333333334</v>
      </c>
      <c r="C80" s="46">
        <v>2992.3850000000002</v>
      </c>
      <c r="D80">
        <f t="shared" si="2"/>
        <v>-4.3109814545401006</v>
      </c>
      <c r="E80" s="2">
        <v>-4.3738999999999999</v>
      </c>
    </row>
    <row r="81" spans="1:5" x14ac:dyDescent="0.3">
      <c r="A81" s="1">
        <v>2004.5</v>
      </c>
      <c r="B81" s="28">
        <v>223680</v>
      </c>
      <c r="C81" s="46">
        <v>2997.86</v>
      </c>
      <c r="D81">
        <f t="shared" si="2"/>
        <v>-4.3123177582539478</v>
      </c>
      <c r="E81" s="2">
        <v>-4.3731999999999998</v>
      </c>
    </row>
    <row r="82" spans="1:5" x14ac:dyDescent="0.3">
      <c r="A82" s="1">
        <v>2004.75</v>
      </c>
      <c r="B82" s="28">
        <v>224418</v>
      </c>
      <c r="C82" s="46">
        <v>2996.2109999999998</v>
      </c>
      <c r="D82">
        <f t="shared" si="2"/>
        <v>-4.3161618939239146</v>
      </c>
      <c r="E82" s="2">
        <v>-4.3810000000000002</v>
      </c>
    </row>
    <row r="83" spans="1:5" x14ac:dyDescent="0.3">
      <c r="A83" s="1">
        <v>2005</v>
      </c>
      <c r="B83" s="28">
        <v>225038</v>
      </c>
      <c r="C83" s="46">
        <v>3011.1819999999998</v>
      </c>
      <c r="D83">
        <f t="shared" si="2"/>
        <v>-4.3139365841254449</v>
      </c>
      <c r="E83" s="2">
        <v>-4.3815999999999997</v>
      </c>
    </row>
    <row r="84" spans="1:5" x14ac:dyDescent="0.3">
      <c r="A84" s="1">
        <v>2005.25</v>
      </c>
      <c r="B84" s="28">
        <v>225674</v>
      </c>
      <c r="C84" s="46">
        <v>3009.4659999999999</v>
      </c>
      <c r="D84">
        <f t="shared" si="2"/>
        <v>-4.3173288256392732</v>
      </c>
      <c r="E84" s="2">
        <v>-4.3826999999999998</v>
      </c>
    </row>
    <row r="85" spans="1:5" x14ac:dyDescent="0.3">
      <c r="A85" s="1">
        <v>2005.5</v>
      </c>
      <c r="B85" s="28">
        <v>226422.33333333334</v>
      </c>
      <c r="C85" s="46">
        <v>3019.4180000000001</v>
      </c>
      <c r="D85">
        <f t="shared" si="2"/>
        <v>-4.3173378893461134</v>
      </c>
      <c r="E85" s="2">
        <v>-4.3781999999999996</v>
      </c>
    </row>
    <row r="86" spans="1:5" x14ac:dyDescent="0.3">
      <c r="A86" s="1">
        <v>2005.75</v>
      </c>
      <c r="B86" s="28">
        <v>227196</v>
      </c>
      <c r="C86" s="46">
        <v>3021.7660000000001</v>
      </c>
      <c r="D86">
        <f t="shared" si="2"/>
        <v>-4.3199716523698193</v>
      </c>
      <c r="E86" s="2">
        <v>-4.3853</v>
      </c>
    </row>
    <row r="87" spans="1:5" x14ac:dyDescent="0.3">
      <c r="A87" s="1">
        <v>2006</v>
      </c>
      <c r="B87" s="28">
        <v>227763.66666666666</v>
      </c>
      <c r="C87" s="46">
        <v>3060.1350000000002</v>
      </c>
      <c r="D87">
        <f t="shared" si="2"/>
        <v>-4.3098495090194726</v>
      </c>
      <c r="E87" s="2">
        <v>-4.3798000000000004</v>
      </c>
    </row>
    <row r="88" spans="1:5" x14ac:dyDescent="0.3">
      <c r="A88" s="1">
        <v>2006.25</v>
      </c>
      <c r="B88" s="28">
        <v>228432.66666666666</v>
      </c>
      <c r="C88" s="46">
        <v>3059.2249999999999</v>
      </c>
      <c r="D88">
        <f t="shared" si="2"/>
        <v>-4.3130798755768414</v>
      </c>
      <c r="E88" s="2">
        <v>-4.3789999999999996</v>
      </c>
    </row>
    <row r="89" spans="1:5" x14ac:dyDescent="0.3">
      <c r="A89" s="1">
        <v>2006.5</v>
      </c>
      <c r="B89" s="28">
        <v>229166.33333333334</v>
      </c>
      <c r="C89" s="46">
        <v>3054.837</v>
      </c>
      <c r="D89">
        <f t="shared" si="2"/>
        <v>-4.3177218502814654</v>
      </c>
      <c r="E89" s="2">
        <v>-4.38</v>
      </c>
    </row>
    <row r="90" spans="1:5" x14ac:dyDescent="0.3">
      <c r="A90" s="1">
        <v>2006.75</v>
      </c>
      <c r="B90" s="28">
        <v>229896</v>
      </c>
      <c r="C90" s="46">
        <v>3079.9180000000001</v>
      </c>
      <c r="D90">
        <f t="shared" si="2"/>
        <v>-4.3127240594942489</v>
      </c>
      <c r="E90" s="2">
        <v>-4.3766999999999996</v>
      </c>
    </row>
    <row r="91" spans="1:5" x14ac:dyDescent="0.3">
      <c r="A91" s="1">
        <v>2007</v>
      </c>
      <c r="B91" s="28">
        <v>230839.33333333334</v>
      </c>
      <c r="C91" s="46">
        <v>3084.4549999999999</v>
      </c>
      <c r="D91">
        <f t="shared" si="2"/>
        <v>-4.3153469613486308</v>
      </c>
      <c r="E91" s="2">
        <v>-4.383</v>
      </c>
    </row>
    <row r="92" spans="1:5" x14ac:dyDescent="0.3">
      <c r="A92" s="1">
        <v>2007.25</v>
      </c>
      <c r="B92" s="28">
        <v>231482</v>
      </c>
      <c r="C92" s="46">
        <v>3112.4639999999999</v>
      </c>
      <c r="D92">
        <f t="shared" si="2"/>
        <v>-4.3090874212647332</v>
      </c>
      <c r="E92" s="2">
        <v>-4.3773999999999997</v>
      </c>
    </row>
    <row r="93" spans="1:5" x14ac:dyDescent="0.3">
      <c r="A93" s="1">
        <v>2007.5</v>
      </c>
      <c r="B93" s="28">
        <v>232210</v>
      </c>
      <c r="C93" s="46">
        <v>3126.5439999999999</v>
      </c>
      <c r="D93">
        <f t="shared" si="2"/>
        <v>-4.3077138934875689</v>
      </c>
      <c r="E93" s="2">
        <v>-4.3733000000000004</v>
      </c>
    </row>
    <row r="94" spans="1:5" x14ac:dyDescent="0.3">
      <c r="A94" s="1">
        <v>2007.75</v>
      </c>
      <c r="B94" s="28">
        <v>232936.66666666666</v>
      </c>
      <c r="C94" s="46">
        <v>3150.7620000000002</v>
      </c>
      <c r="D94">
        <f t="shared" si="2"/>
        <v>-4.3031222713903299</v>
      </c>
      <c r="E94" s="2">
        <v>-4.3723999999999998</v>
      </c>
    </row>
    <row r="95" spans="1:5" x14ac:dyDescent="0.3">
      <c r="A95" s="1">
        <v>2008</v>
      </c>
      <c r="B95" s="28">
        <v>232806.66666666666</v>
      </c>
      <c r="C95" s="46">
        <v>3157.7020000000002</v>
      </c>
      <c r="D95">
        <f t="shared" si="2"/>
        <v>-4.3003638044718446</v>
      </c>
      <c r="E95" s="2">
        <v>-4.3677000000000001</v>
      </c>
    </row>
    <row r="96" spans="1:5" x14ac:dyDescent="0.3">
      <c r="A96" s="1">
        <v>2008.25</v>
      </c>
      <c r="B96" s="28">
        <v>233410</v>
      </c>
      <c r="C96" s="46">
        <v>3184.5419999999999</v>
      </c>
      <c r="D96">
        <f t="shared" si="2"/>
        <v>-4.2944880842101298</v>
      </c>
      <c r="E96" s="2">
        <v>-4.3625999999999996</v>
      </c>
    </row>
    <row r="97" spans="1:5" x14ac:dyDescent="0.3">
      <c r="A97" s="1">
        <v>2008.5</v>
      </c>
      <c r="B97" s="28">
        <v>234110.33333333334</v>
      </c>
      <c r="C97" s="46">
        <v>3209.489</v>
      </c>
      <c r="D97">
        <f t="shared" si="2"/>
        <v>-4.2896807797646206</v>
      </c>
      <c r="E97" s="2">
        <v>-4.3517999999999999</v>
      </c>
    </row>
    <row r="98" spans="1:5" x14ac:dyDescent="0.3">
      <c r="A98" s="1">
        <v>2008.75</v>
      </c>
      <c r="B98" s="28">
        <v>234825</v>
      </c>
      <c r="C98" s="46">
        <v>3230.4920000000002</v>
      </c>
      <c r="D98">
        <f t="shared" si="2"/>
        <v>-4.2862061082644045</v>
      </c>
      <c r="E98" s="2">
        <v>-4.3483000000000001</v>
      </c>
    </row>
    <row r="99" spans="1:5" x14ac:dyDescent="0.3">
      <c r="A99" s="1">
        <v>2009</v>
      </c>
      <c r="B99" s="28">
        <v>234912.66666666666</v>
      </c>
      <c r="C99" s="46">
        <v>3266.1770000000001</v>
      </c>
      <c r="D99">
        <f t="shared" ref="D99:D130" si="3">LN(C99/B99)</f>
        <v>-4.2755936260530838</v>
      </c>
      <c r="E99" s="2">
        <v>-4.3472</v>
      </c>
    </row>
    <row r="100" spans="1:5" x14ac:dyDescent="0.3">
      <c r="A100" s="1">
        <v>2009.25</v>
      </c>
      <c r="B100" s="28">
        <v>235459.33333333334</v>
      </c>
      <c r="C100" s="46">
        <v>3313.1680000000001</v>
      </c>
      <c r="D100">
        <f t="shared" si="3"/>
        <v>-4.2636333849498236</v>
      </c>
      <c r="E100" s="2">
        <v>-4.3314000000000004</v>
      </c>
    </row>
    <row r="101" spans="1:5" x14ac:dyDescent="0.3">
      <c r="A101" s="1">
        <v>2009.5</v>
      </c>
      <c r="B101" s="28">
        <v>236093</v>
      </c>
      <c r="C101" s="46">
        <v>3321.8969999999999</v>
      </c>
      <c r="D101">
        <f t="shared" si="3"/>
        <v>-4.2636897899058956</v>
      </c>
      <c r="E101" s="2">
        <v>-4.3285999999999998</v>
      </c>
    </row>
    <row r="102" spans="1:5" x14ac:dyDescent="0.3">
      <c r="A102" s="1">
        <v>2009.75</v>
      </c>
      <c r="B102" s="28">
        <v>236739</v>
      </c>
      <c r="C102" s="46">
        <v>3328.0459999999998</v>
      </c>
      <c r="D102">
        <f t="shared" si="3"/>
        <v>-4.2645729234947503</v>
      </c>
      <c r="E102" s="2">
        <v>-4.3334000000000001</v>
      </c>
    </row>
    <row r="103" spans="1:5" x14ac:dyDescent="0.3">
      <c r="A103" s="1">
        <v>2010</v>
      </c>
      <c r="B103" s="28">
        <v>236996.33333333334</v>
      </c>
      <c r="C103" s="46">
        <v>3315.2159999999999</v>
      </c>
      <c r="D103">
        <f t="shared" si="3"/>
        <v>-4.2695218899619292</v>
      </c>
      <c r="E103" s="2">
        <v>-4.3417000000000003</v>
      </c>
    </row>
    <row r="104" spans="1:5" x14ac:dyDescent="0.3">
      <c r="A104" s="1">
        <v>2010.25</v>
      </c>
      <c r="B104" s="28">
        <v>237506</v>
      </c>
      <c r="C104" s="46">
        <v>3326.5459999999998</v>
      </c>
      <c r="D104">
        <f t="shared" si="3"/>
        <v>-4.2682583578611748</v>
      </c>
      <c r="E104" s="2">
        <v>-4.3368000000000002</v>
      </c>
    </row>
    <row r="105" spans="1:5" x14ac:dyDescent="0.3">
      <c r="A105" s="1">
        <v>2010.5</v>
      </c>
      <c r="B105" s="28">
        <v>238103.66666666666</v>
      </c>
      <c r="C105" s="46">
        <v>3303.8910000000001</v>
      </c>
      <c r="D105">
        <f t="shared" si="3"/>
        <v>-4.2776052882664803</v>
      </c>
      <c r="E105" s="2">
        <v>-4.3402000000000003</v>
      </c>
    </row>
    <row r="106" spans="1:5" x14ac:dyDescent="0.3">
      <c r="A106" s="1">
        <v>2010.75</v>
      </c>
      <c r="B106" s="28">
        <v>238711.33333333334</v>
      </c>
      <c r="C106" s="46">
        <v>3283.2620000000002</v>
      </c>
      <c r="D106">
        <f t="shared" si="3"/>
        <v>-4.2864175712284389</v>
      </c>
      <c r="E106" s="2">
        <v>-4.3531000000000004</v>
      </c>
    </row>
    <row r="107" spans="1:5" x14ac:dyDescent="0.3">
      <c r="A107" s="1">
        <v>2011</v>
      </c>
      <c r="B107" s="28">
        <v>238851.66666666666</v>
      </c>
      <c r="C107" s="46">
        <v>3243.232</v>
      </c>
      <c r="D107">
        <f t="shared" si="3"/>
        <v>-4.2992723542265994</v>
      </c>
      <c r="E107" s="2">
        <v>-4.3731999999999998</v>
      </c>
    </row>
    <row r="108" spans="1:5" x14ac:dyDescent="0.3">
      <c r="A108" s="1">
        <v>2011.25</v>
      </c>
      <c r="B108" s="28">
        <v>239316</v>
      </c>
      <c r="C108" s="46">
        <v>3221.366</v>
      </c>
      <c r="D108">
        <f t="shared" si="3"/>
        <v>-4.3079793611576758</v>
      </c>
      <c r="E108" s="2">
        <v>-4.3784000000000001</v>
      </c>
    </row>
    <row r="109" spans="1:5" x14ac:dyDescent="0.3">
      <c r="A109" s="1">
        <v>2011.5</v>
      </c>
      <c r="B109" s="28">
        <v>239871</v>
      </c>
      <c r="C109" s="46">
        <v>3175.4630000000002</v>
      </c>
      <c r="D109">
        <f t="shared" si="3"/>
        <v>-4.3246478303524647</v>
      </c>
      <c r="E109" s="2">
        <v>-4.3871000000000002</v>
      </c>
    </row>
    <row r="110" spans="1:5" x14ac:dyDescent="0.3">
      <c r="A110" s="1">
        <v>2011.75</v>
      </c>
      <c r="B110" s="28">
        <v>240431.33333333334</v>
      </c>
      <c r="C110" s="46">
        <v>3173.2269999999999</v>
      </c>
      <c r="D110">
        <f t="shared" si="3"/>
        <v>-4.3276854813223808</v>
      </c>
      <c r="E110" s="2">
        <v>-4.3933</v>
      </c>
    </row>
    <row r="111" spans="1:5" x14ac:dyDescent="0.3">
      <c r="A111" s="1">
        <v>2012</v>
      </c>
      <c r="B111" s="28">
        <v>242436</v>
      </c>
      <c r="C111" s="46">
        <v>3159.5610000000001</v>
      </c>
      <c r="D111">
        <f t="shared" si="3"/>
        <v>-4.3403046641220575</v>
      </c>
      <c r="E111" s="2">
        <v>-4.4051</v>
      </c>
    </row>
    <row r="112" spans="1:5" x14ac:dyDescent="0.3">
      <c r="A112" s="1">
        <v>2012.25</v>
      </c>
      <c r="B112" s="28">
        <v>242968.33333333334</v>
      </c>
      <c r="C112" s="46">
        <v>3143.038</v>
      </c>
      <c r="D112">
        <f t="shared" si="3"/>
        <v>-4.3477412712461883</v>
      </c>
      <c r="E112" s="2">
        <v>-4.4066000000000001</v>
      </c>
    </row>
    <row r="113" spans="1:5" x14ac:dyDescent="0.3">
      <c r="A113" s="1">
        <v>2012.5</v>
      </c>
      <c r="B113" s="28">
        <v>243564</v>
      </c>
      <c r="C113" s="46">
        <v>3138.2089999999998</v>
      </c>
      <c r="D113">
        <f t="shared" si="3"/>
        <v>-4.3517274866387217</v>
      </c>
      <c r="E113" s="2">
        <v>-4.4005000000000001</v>
      </c>
    </row>
    <row r="114" spans="1:5" x14ac:dyDescent="0.3">
      <c r="A114" s="1">
        <v>2012.75</v>
      </c>
      <c r="B114" s="28">
        <v>244169</v>
      </c>
      <c r="C114" s="46">
        <v>3107.2330000000002</v>
      </c>
      <c r="D114">
        <f t="shared" si="3"/>
        <v>-4.3641279889386375</v>
      </c>
      <c r="E114" s="2">
        <v>-4.4199000000000002</v>
      </c>
    </row>
    <row r="115" spans="1:5" x14ac:dyDescent="0.3">
      <c r="A115" s="1">
        <v>2013</v>
      </c>
      <c r="B115" s="28">
        <v>244828.66666666666</v>
      </c>
      <c r="C115" s="46">
        <v>3079.3919999999998</v>
      </c>
      <c r="D115">
        <f t="shared" si="3"/>
        <v>-4.3758264712771116</v>
      </c>
      <c r="E115" s="2">
        <v>-4.4333</v>
      </c>
    </row>
    <row r="116" spans="1:5" x14ac:dyDescent="0.3">
      <c r="A116" s="1">
        <v>2013.25</v>
      </c>
      <c r="B116" s="28">
        <v>245363.33333333334</v>
      </c>
      <c r="C116" s="46">
        <v>3073.951</v>
      </c>
      <c r="D116">
        <f t="shared" si="3"/>
        <v>-4.379776400347331</v>
      </c>
      <c r="E116" s="2">
        <v>-4.4364999999999997</v>
      </c>
    </row>
    <row r="117" spans="1:5" x14ac:dyDescent="0.3">
      <c r="B117" s="28">
        <v>245961</v>
      </c>
      <c r="C117" s="46">
        <v>3057.4119999999998</v>
      </c>
      <c r="D117">
        <f t="shared" si="3"/>
        <v>-4.3876041802981369</v>
      </c>
    </row>
    <row r="118" spans="1:5" x14ac:dyDescent="0.3">
      <c r="B118" s="28">
        <v>246564.33333333334</v>
      </c>
      <c r="C118" s="46">
        <v>3033.402</v>
      </c>
      <c r="D118">
        <f t="shared" si="3"/>
        <v>-4.3979381846238939</v>
      </c>
    </row>
    <row r="119" spans="1:5" x14ac:dyDescent="0.3">
      <c r="B119" s="28">
        <v>247086</v>
      </c>
      <c r="C119" s="46">
        <v>3020.848</v>
      </c>
      <c r="D119">
        <f t="shared" si="3"/>
        <v>-4.4041988674923767</v>
      </c>
    </row>
    <row r="120" spans="1:5" x14ac:dyDescent="0.3">
      <c r="B120" s="28">
        <v>247625</v>
      </c>
      <c r="C120" s="46">
        <v>3024.6390000000001</v>
      </c>
      <c r="D120">
        <f t="shared" si="3"/>
        <v>-4.4051237595003316</v>
      </c>
    </row>
    <row r="121" spans="1:5" x14ac:dyDescent="0.3">
      <c r="B121" s="28">
        <v>248232.66666666666</v>
      </c>
      <c r="C121" s="46">
        <v>3044.8829999999998</v>
      </c>
      <c r="D121">
        <f t="shared" si="3"/>
        <v>-4.4009040016213241</v>
      </c>
    </row>
    <row r="122" spans="1:5" x14ac:dyDescent="0.3">
      <c r="B122" s="28">
        <v>248842.66666666666</v>
      </c>
      <c r="C122" s="46">
        <v>3043.4140000000002</v>
      </c>
      <c r="D122">
        <f t="shared" si="3"/>
        <v>-4.4038409243685335</v>
      </c>
    </row>
    <row r="123" spans="1:5" x14ac:dyDescent="0.3">
      <c r="B123" s="28">
        <v>249900.66666666666</v>
      </c>
      <c r="C123" s="46">
        <v>3059.01</v>
      </c>
      <c r="D123">
        <f t="shared" si="3"/>
        <v>-4.4029721713655148</v>
      </c>
    </row>
    <row r="124" spans="1:5" x14ac:dyDescent="0.3">
      <c r="B124" s="28">
        <v>250461.33333333334</v>
      </c>
      <c r="C124" s="46">
        <v>3089.3440000000001</v>
      </c>
      <c r="D124">
        <f t="shared" si="3"/>
        <v>-4.3953457800230673</v>
      </c>
    </row>
    <row r="125" spans="1:5" x14ac:dyDescent="0.3">
      <c r="B125" s="28">
        <v>251099</v>
      </c>
      <c r="C125" s="46">
        <v>3105.1889999999999</v>
      </c>
      <c r="D125">
        <f t="shared" si="3"/>
        <v>-4.3927727005803261</v>
      </c>
    </row>
    <row r="126" spans="1:5" x14ac:dyDescent="0.3">
      <c r="B126" s="28">
        <v>251741.33333333334</v>
      </c>
      <c r="C126" s="46">
        <v>3113.59</v>
      </c>
      <c r="D126">
        <f t="shared" si="3"/>
        <v>-4.3926257040311851</v>
      </c>
    </row>
    <row r="127" spans="1:5" x14ac:dyDescent="0.3">
      <c r="B127" s="28">
        <v>252580.66666666666</v>
      </c>
      <c r="C127" s="46">
        <v>3142.9850000000001</v>
      </c>
      <c r="D127">
        <f t="shared" si="3"/>
        <v>-4.3865576843486114</v>
      </c>
    </row>
    <row r="128" spans="1:5" x14ac:dyDescent="0.3">
      <c r="B128" s="28">
        <v>253180</v>
      </c>
      <c r="C128" s="46">
        <v>3137.5039999999999</v>
      </c>
      <c r="D128">
        <f t="shared" si="3"/>
        <v>-4.3906731188511943</v>
      </c>
    </row>
    <row r="129" spans="2:4" x14ac:dyDescent="0.3">
      <c r="B129" s="28">
        <v>253855</v>
      </c>
      <c r="C129" s="46">
        <v>3151.01</v>
      </c>
      <c r="D129">
        <f t="shared" si="3"/>
        <v>-4.389040201504903</v>
      </c>
    </row>
    <row r="130" spans="2:4" x14ac:dyDescent="0.3">
      <c r="B130" s="28">
        <v>254534.33333333334</v>
      </c>
      <c r="C130" s="46">
        <v>3159.3229999999999</v>
      </c>
      <c r="D130">
        <f t="shared" si="3"/>
        <v>-4.3890779677945613</v>
      </c>
    </row>
    <row r="131" spans="2:4" x14ac:dyDescent="0.3">
      <c r="B131" s="28">
        <v>254247.33333333334</v>
      </c>
      <c r="C131" s="46">
        <v>3157.328</v>
      </c>
      <c r="D131">
        <f t="shared" ref="D131:D162" si="4">LN(C131/B131)</f>
        <v>-4.3885814462262713</v>
      </c>
    </row>
    <row r="132" spans="2:4" x14ac:dyDescent="0.3">
      <c r="B132" s="28">
        <v>254770.66666666666</v>
      </c>
      <c r="C132" s="46">
        <v>3167.9780000000001</v>
      </c>
      <c r="D132">
        <f t="shared" si="4"/>
        <v>-4.3872702646149619</v>
      </c>
    </row>
    <row r="133" spans="2:4" x14ac:dyDescent="0.3">
      <c r="B133" s="28">
        <v>255356.66666666666</v>
      </c>
      <c r="C133" s="46">
        <v>3167.1170000000002</v>
      </c>
      <c r="D133">
        <f t="shared" si="4"/>
        <v>-4.3898395503555028</v>
      </c>
    </row>
    <row r="134" spans="2:4" x14ac:dyDescent="0.3">
      <c r="B134" s="28">
        <v>255941.33333333334</v>
      </c>
      <c r="C134" s="46">
        <v>3186.1019999999999</v>
      </c>
      <c r="D134">
        <f t="shared" si="4"/>
        <v>-4.3861500255089041</v>
      </c>
    </row>
    <row r="135" spans="2:4" x14ac:dyDescent="0.3">
      <c r="B135" s="28">
        <v>256937</v>
      </c>
      <c r="C135" s="46">
        <v>3201.1289999999999</v>
      </c>
      <c r="D135">
        <f t="shared" si="4"/>
        <v>-4.3853273585756778</v>
      </c>
    </row>
    <row r="136" spans="2:4" x14ac:dyDescent="0.3">
      <c r="B136" s="28">
        <v>257456</v>
      </c>
      <c r="C136" s="46">
        <v>3221.413</v>
      </c>
      <c r="D136">
        <f t="shared" si="4"/>
        <v>-4.3810287485379851</v>
      </c>
    </row>
    <row r="137" spans="2:4" x14ac:dyDescent="0.3">
      <c r="B137" s="28">
        <v>258066.33333333334</v>
      </c>
      <c r="C137" s="46">
        <v>3237.97</v>
      </c>
      <c r="D137">
        <f t="shared" si="4"/>
        <v>-4.3782700675845598</v>
      </c>
    </row>
    <row r="138" spans="2:4" x14ac:dyDescent="0.3">
      <c r="B138" s="28">
        <v>258703.33333333334</v>
      </c>
      <c r="C138" s="46">
        <v>3234.9450000000002</v>
      </c>
      <c r="D138">
        <f t="shared" si="4"/>
        <v>-4.3816700477837403</v>
      </c>
    </row>
    <row r="139" spans="2:4" x14ac:dyDescent="0.3">
      <c r="B139" s="28">
        <v>258389.33333333334</v>
      </c>
      <c r="C139" s="46">
        <v>3258.143</v>
      </c>
      <c r="D139">
        <f t="shared" si="4"/>
        <v>-4.3733100902117688</v>
      </c>
    </row>
    <row r="140" spans="2:4" x14ac:dyDescent="0.3">
      <c r="B140" s="28">
        <v>258863.66666666666</v>
      </c>
      <c r="C140" s="46">
        <v>3296.55</v>
      </c>
      <c r="D140">
        <f t="shared" si="4"/>
        <v>-4.3634250725265176</v>
      </c>
    </row>
    <row r="141" spans="2:4" x14ac:dyDescent="0.3">
      <c r="B141" s="28">
        <v>259431.66666666666</v>
      </c>
      <c r="C141" s="46">
        <v>3310.3690000000001</v>
      </c>
      <c r="D141">
        <f t="shared" si="4"/>
        <v>-4.3614336774805631</v>
      </c>
    </row>
    <row r="142" spans="2:4" x14ac:dyDescent="0.3">
      <c r="B142" s="28">
        <v>260015.33333333334</v>
      </c>
      <c r="C142" s="46">
        <v>3331.058</v>
      </c>
      <c r="D142">
        <f t="shared" si="4"/>
        <v>-4.3574506323870992</v>
      </c>
    </row>
    <row r="143" spans="2:4" x14ac:dyDescent="0.3">
      <c r="B143" s="28">
        <v>259629.33333333334</v>
      </c>
      <c r="C143" s="46">
        <v>3336.989</v>
      </c>
      <c r="D143">
        <f t="shared" si="4"/>
        <v>-4.3541860694070218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P143"/>
  <sheetViews>
    <sheetView tabSelected="1" zoomScale="70" zoomScaleNormal="70" workbookViewId="0">
      <selection activeCell="L94" sqref="L94"/>
    </sheetView>
  </sheetViews>
  <sheetFormatPr defaultRowHeight="14.4" x14ac:dyDescent="0.3"/>
  <cols>
    <col min="1" max="1" width="11.77734375" style="3" customWidth="1"/>
    <col min="3" max="3" width="8.88671875" style="43"/>
    <col min="4" max="4" width="11.77734375" style="3" customWidth="1"/>
  </cols>
  <sheetData>
    <row r="1" spans="1:4" x14ac:dyDescent="0.3">
      <c r="B1" t="s">
        <v>93</v>
      </c>
      <c r="C1" s="43" t="s">
        <v>145</v>
      </c>
      <c r="D1" s="3" t="s">
        <v>89</v>
      </c>
    </row>
    <row r="2" spans="1:4" x14ac:dyDescent="0.3">
      <c r="A2" s="5"/>
      <c r="B2" s="5" t="s">
        <v>43</v>
      </c>
      <c r="C2" s="44"/>
      <c r="D2" s="5" t="s">
        <v>10</v>
      </c>
    </row>
    <row r="3" spans="1:4" hidden="1" x14ac:dyDescent="0.3">
      <c r="A3" s="1">
        <v>1985</v>
      </c>
      <c r="D3" s="2">
        <v>8.5381</v>
      </c>
    </row>
    <row r="4" spans="1:4" hidden="1" x14ac:dyDescent="0.3">
      <c r="A4" s="1">
        <v>1985.25</v>
      </c>
      <c r="D4" s="2">
        <v>8.5353999999999992</v>
      </c>
    </row>
    <row r="5" spans="1:4" hidden="1" x14ac:dyDescent="0.3">
      <c r="A5" s="1">
        <v>1985.5</v>
      </c>
      <c r="D5" s="2">
        <v>8.5456000000000003</v>
      </c>
    </row>
    <row r="6" spans="1:4" hidden="1" x14ac:dyDescent="0.3">
      <c r="A6" s="1">
        <v>1985.75</v>
      </c>
      <c r="D6" s="2">
        <v>8.5512999999999995</v>
      </c>
    </row>
    <row r="7" spans="1:4" hidden="1" x14ac:dyDescent="0.3">
      <c r="A7" s="1">
        <v>1986</v>
      </c>
      <c r="D7" s="2">
        <v>8.5548999999999999</v>
      </c>
    </row>
    <row r="8" spans="1:4" hidden="1" x14ac:dyDescent="0.3">
      <c r="A8" s="1">
        <v>1986.25</v>
      </c>
      <c r="D8" s="2">
        <v>8.5501000000000005</v>
      </c>
    </row>
    <row r="9" spans="1:4" hidden="1" x14ac:dyDescent="0.3">
      <c r="A9" s="1">
        <v>1986.5</v>
      </c>
      <c r="D9" s="2">
        <v>8.5439000000000007</v>
      </c>
    </row>
    <row r="10" spans="1:4" hidden="1" x14ac:dyDescent="0.3">
      <c r="A10" s="1">
        <v>1986.75</v>
      </c>
      <c r="D10" s="2">
        <v>8.5356000000000005</v>
      </c>
    </row>
    <row r="11" spans="1:4" hidden="1" x14ac:dyDescent="0.3">
      <c r="A11" s="1">
        <v>1987</v>
      </c>
      <c r="D11" s="2">
        <v>8.5548000000000002</v>
      </c>
    </row>
    <row r="12" spans="1:4" hidden="1" x14ac:dyDescent="0.3">
      <c r="A12" s="1">
        <v>1987.25</v>
      </c>
      <c r="D12" s="2">
        <v>8.5355000000000008</v>
      </c>
    </row>
    <row r="13" spans="1:4" hidden="1" x14ac:dyDescent="0.3">
      <c r="A13" s="1">
        <v>1987.5</v>
      </c>
      <c r="D13" s="2">
        <v>8.5396000000000001</v>
      </c>
    </row>
    <row r="14" spans="1:4" hidden="1" x14ac:dyDescent="0.3">
      <c r="A14" s="1">
        <v>1987.75</v>
      </c>
      <c r="D14" s="2">
        <v>8.5610999999999997</v>
      </c>
    </row>
    <row r="15" spans="1:4" hidden="1" x14ac:dyDescent="0.3">
      <c r="A15" s="1">
        <v>1988</v>
      </c>
      <c r="D15" s="2">
        <v>8.5844000000000005</v>
      </c>
    </row>
    <row r="16" spans="1:4" hidden="1" x14ac:dyDescent="0.3">
      <c r="A16" s="1">
        <v>1988.25</v>
      </c>
      <c r="D16" s="2">
        <v>8.5708000000000002</v>
      </c>
    </row>
    <row r="17" spans="1:4" hidden="1" x14ac:dyDescent="0.3">
      <c r="A17" s="1">
        <v>1988.5</v>
      </c>
      <c r="D17" s="2">
        <v>8.5786999999999995</v>
      </c>
    </row>
    <row r="18" spans="1:4" hidden="1" x14ac:dyDescent="0.3">
      <c r="A18" s="1">
        <v>1988.75</v>
      </c>
      <c r="D18" s="2">
        <v>8.5662000000000003</v>
      </c>
    </row>
    <row r="19" spans="1:4" hidden="1" x14ac:dyDescent="0.3">
      <c r="A19" s="1">
        <v>1989</v>
      </c>
      <c r="D19" s="2">
        <v>8.5791000000000004</v>
      </c>
    </row>
    <row r="20" spans="1:4" hidden="1" x14ac:dyDescent="0.3">
      <c r="A20" s="1">
        <v>1989.25</v>
      </c>
      <c r="D20" s="2">
        <v>8.5877999999999997</v>
      </c>
    </row>
    <row r="21" spans="1:4" hidden="1" x14ac:dyDescent="0.3">
      <c r="A21" s="1">
        <v>1989.5</v>
      </c>
      <c r="D21" s="2">
        <v>8.5963999999999992</v>
      </c>
    </row>
    <row r="22" spans="1:4" hidden="1" x14ac:dyDescent="0.3">
      <c r="A22" s="1">
        <v>1989.75</v>
      </c>
      <c r="D22" s="2">
        <v>8.5489999999999995</v>
      </c>
    </row>
    <row r="23" spans="1:4" hidden="1" x14ac:dyDescent="0.3">
      <c r="A23" s="1">
        <v>1990</v>
      </c>
      <c r="D23" s="2">
        <v>8.5668000000000006</v>
      </c>
    </row>
    <row r="24" spans="1:4" hidden="1" x14ac:dyDescent="0.3">
      <c r="A24" s="1">
        <v>1990.25</v>
      </c>
      <c r="D24" s="2">
        <v>8.5890000000000004</v>
      </c>
    </row>
    <row r="25" spans="1:4" hidden="1" x14ac:dyDescent="0.3">
      <c r="A25" s="1">
        <v>1990.5</v>
      </c>
      <c r="D25" s="2">
        <v>8.5503</v>
      </c>
    </row>
    <row r="26" spans="1:4" hidden="1" x14ac:dyDescent="0.3">
      <c r="A26" s="1">
        <v>1990.75</v>
      </c>
      <c r="D26" s="2">
        <v>8.6023999999999994</v>
      </c>
    </row>
    <row r="27" spans="1:4" hidden="1" x14ac:dyDescent="0.3">
      <c r="A27" s="1">
        <v>1991</v>
      </c>
      <c r="D27" s="2">
        <v>8.5733999999999995</v>
      </c>
    </row>
    <row r="28" spans="1:4" hidden="1" x14ac:dyDescent="0.3">
      <c r="A28" s="1">
        <v>1991.25</v>
      </c>
      <c r="D28" s="2">
        <v>8.4862000000000002</v>
      </c>
    </row>
    <row r="29" spans="1:4" hidden="1" x14ac:dyDescent="0.3">
      <c r="A29" s="1">
        <v>1991.5</v>
      </c>
      <c r="D29" s="2">
        <v>8.4763999999999999</v>
      </c>
    </row>
    <row r="30" spans="1:4" hidden="1" x14ac:dyDescent="0.3">
      <c r="A30" s="1">
        <v>1991.75</v>
      </c>
      <c r="D30" s="2">
        <v>8.4781999999999993</v>
      </c>
    </row>
    <row r="31" spans="1:4" hidden="1" x14ac:dyDescent="0.3">
      <c r="A31" s="1">
        <v>1992</v>
      </c>
      <c r="D31" s="2">
        <v>8.4324999999999992</v>
      </c>
    </row>
    <row r="32" spans="1:4" hidden="1" x14ac:dyDescent="0.3">
      <c r="A32" s="1">
        <v>1992.25</v>
      </c>
      <c r="D32" s="2">
        <v>8.4426000000000005</v>
      </c>
    </row>
    <row r="33" spans="1:4" hidden="1" x14ac:dyDescent="0.3">
      <c r="A33" s="1">
        <v>1992.5</v>
      </c>
      <c r="D33" s="2">
        <v>8.4730000000000008</v>
      </c>
    </row>
    <row r="34" spans="1:4" hidden="1" x14ac:dyDescent="0.3">
      <c r="A34" s="1">
        <v>1992.75</v>
      </c>
      <c r="D34" s="2">
        <v>8.4380000000000006</v>
      </c>
    </row>
    <row r="35" spans="1:4" hidden="1" x14ac:dyDescent="0.3">
      <c r="A35" s="1">
        <v>1993</v>
      </c>
      <c r="D35" s="2">
        <v>8.4456000000000007</v>
      </c>
    </row>
    <row r="36" spans="1:4" hidden="1" x14ac:dyDescent="0.3">
      <c r="A36" s="1">
        <v>1993.25</v>
      </c>
      <c r="D36" s="2">
        <v>8.4826999999999995</v>
      </c>
    </row>
    <row r="37" spans="1:4" hidden="1" x14ac:dyDescent="0.3">
      <c r="A37" s="1">
        <v>1993.5</v>
      </c>
      <c r="D37" s="2">
        <v>8.4529999999999994</v>
      </c>
    </row>
    <row r="38" spans="1:4" hidden="1" x14ac:dyDescent="0.3">
      <c r="A38" s="1">
        <v>1993.75</v>
      </c>
      <c r="D38" s="2">
        <v>8.4537999999999993</v>
      </c>
    </row>
    <row r="39" spans="1:4" hidden="1" x14ac:dyDescent="0.3">
      <c r="A39" s="1">
        <v>1994</v>
      </c>
      <c r="D39" s="2">
        <v>8.4700000000000006</v>
      </c>
    </row>
    <row r="40" spans="1:4" hidden="1" x14ac:dyDescent="0.3">
      <c r="A40" s="1">
        <v>1994.25</v>
      </c>
      <c r="D40" s="2">
        <v>8.4903999999999993</v>
      </c>
    </row>
    <row r="41" spans="1:4" hidden="1" x14ac:dyDescent="0.3">
      <c r="A41" s="1">
        <v>1994.5</v>
      </c>
      <c r="D41" s="2">
        <v>8.5167000000000002</v>
      </c>
    </row>
    <row r="42" spans="1:4" hidden="1" x14ac:dyDescent="0.3">
      <c r="A42" s="1">
        <v>1994.75</v>
      </c>
      <c r="D42" s="2">
        <v>8.4776000000000007</v>
      </c>
    </row>
    <row r="43" spans="1:4" hidden="1" x14ac:dyDescent="0.3">
      <c r="A43" s="1">
        <v>1995</v>
      </c>
      <c r="D43" s="2">
        <v>8.5480999999999998</v>
      </c>
    </row>
    <row r="44" spans="1:4" hidden="1" x14ac:dyDescent="0.3">
      <c r="A44" s="1">
        <v>1995.25</v>
      </c>
      <c r="D44" s="2">
        <v>8.5780999999999992</v>
      </c>
    </row>
    <row r="45" spans="1:4" hidden="1" x14ac:dyDescent="0.3">
      <c r="A45" s="1">
        <v>1995.5</v>
      </c>
      <c r="D45" s="2">
        <v>8.5092999999999996</v>
      </c>
    </row>
    <row r="46" spans="1:4" hidden="1" x14ac:dyDescent="0.3">
      <c r="A46" s="1">
        <v>1995.75</v>
      </c>
      <c r="D46" s="2">
        <v>8.5161999999999995</v>
      </c>
    </row>
    <row r="47" spans="1:4" hidden="1" x14ac:dyDescent="0.3">
      <c r="A47" s="1">
        <v>1996</v>
      </c>
      <c r="D47" s="2">
        <v>8.5488999999999997</v>
      </c>
    </row>
    <row r="48" spans="1:4" hidden="1" x14ac:dyDescent="0.3">
      <c r="A48" s="1">
        <v>1996.25</v>
      </c>
      <c r="D48" s="2">
        <v>8.5373000000000001</v>
      </c>
    </row>
    <row r="49" spans="1:4" hidden="1" x14ac:dyDescent="0.3">
      <c r="A49" s="1">
        <v>1996.5</v>
      </c>
      <c r="D49" s="2">
        <v>8.5314999999999994</v>
      </c>
    </row>
    <row r="50" spans="1:4" hidden="1" x14ac:dyDescent="0.3">
      <c r="A50" s="1">
        <v>1996.75</v>
      </c>
      <c r="D50" s="2">
        <v>8.5088000000000008</v>
      </c>
    </row>
    <row r="51" spans="1:4" hidden="1" x14ac:dyDescent="0.3">
      <c r="A51" s="1">
        <v>1997</v>
      </c>
      <c r="D51" s="2">
        <v>8.5091000000000001</v>
      </c>
    </row>
    <row r="52" spans="1:4" hidden="1" x14ac:dyDescent="0.3">
      <c r="A52" s="1">
        <v>1997.25</v>
      </c>
      <c r="D52" s="2">
        <v>8.5571000000000002</v>
      </c>
    </row>
    <row r="53" spans="1:4" hidden="1" x14ac:dyDescent="0.3">
      <c r="A53" s="1">
        <v>1997.5</v>
      </c>
      <c r="D53" s="2">
        <v>8.5203000000000007</v>
      </c>
    </row>
    <row r="54" spans="1:4" hidden="1" x14ac:dyDescent="0.3">
      <c r="A54" s="1">
        <v>1997.75</v>
      </c>
      <c r="D54" s="2">
        <v>8.5212000000000003</v>
      </c>
    </row>
    <row r="55" spans="1:4" hidden="1" x14ac:dyDescent="0.3">
      <c r="A55" s="1">
        <v>1998</v>
      </c>
      <c r="D55" s="2">
        <v>8.5274999999999999</v>
      </c>
    </row>
    <row r="56" spans="1:4" hidden="1" x14ac:dyDescent="0.3">
      <c r="A56" s="1">
        <v>1998.25</v>
      </c>
      <c r="D56" s="2">
        <v>8.5484000000000009</v>
      </c>
    </row>
    <row r="57" spans="1:4" hidden="1" x14ac:dyDescent="0.3">
      <c r="A57" s="1">
        <v>1998.5</v>
      </c>
      <c r="D57" s="2">
        <v>8.56</v>
      </c>
    </row>
    <row r="58" spans="1:4" hidden="1" x14ac:dyDescent="0.3">
      <c r="A58" s="1">
        <v>1998.75</v>
      </c>
      <c r="D58" s="2">
        <v>8.5637000000000008</v>
      </c>
    </row>
    <row r="59" spans="1:4" hidden="1" x14ac:dyDescent="0.3">
      <c r="A59" s="1">
        <v>1999</v>
      </c>
      <c r="D59" s="2">
        <v>8.4899000000000004</v>
      </c>
    </row>
    <row r="60" spans="1:4" hidden="1" x14ac:dyDescent="0.3">
      <c r="A60" s="1">
        <v>1999.25</v>
      </c>
      <c r="D60" s="2">
        <v>8.5771999999999995</v>
      </c>
    </row>
    <row r="61" spans="1:4" hidden="1" x14ac:dyDescent="0.3">
      <c r="A61" s="1">
        <v>1999.5</v>
      </c>
      <c r="D61" s="2">
        <v>8.5611999999999995</v>
      </c>
    </row>
    <row r="62" spans="1:4" hidden="1" x14ac:dyDescent="0.3">
      <c r="A62" s="1">
        <v>1999.75</v>
      </c>
      <c r="D62" s="2">
        <v>8.5373999999999999</v>
      </c>
    </row>
    <row r="63" spans="1:4" hidden="1" x14ac:dyDescent="0.3">
      <c r="A63" s="1">
        <v>2000</v>
      </c>
      <c r="D63" s="2">
        <v>8.4812999999999992</v>
      </c>
    </row>
    <row r="64" spans="1:4" hidden="1" x14ac:dyDescent="0.3">
      <c r="A64" s="1">
        <v>2000.25</v>
      </c>
      <c r="D64" s="2">
        <v>8.5817999999999994</v>
      </c>
    </row>
    <row r="65" spans="1:16" hidden="1" x14ac:dyDescent="0.3">
      <c r="A65" s="1">
        <v>2000.5</v>
      </c>
      <c r="D65" s="2">
        <v>8.5709999999999997</v>
      </c>
    </row>
    <row r="66" spans="1:16" hidden="1" x14ac:dyDescent="0.3">
      <c r="A66" s="1">
        <v>2000.75</v>
      </c>
      <c r="D66" s="2">
        <v>8.5242000000000004</v>
      </c>
    </row>
    <row r="67" spans="1:16" x14ac:dyDescent="0.3">
      <c r="A67" s="1">
        <v>2001</v>
      </c>
      <c r="B67" s="41">
        <v>5022.666666666667</v>
      </c>
      <c r="C67" s="43">
        <f>LN(B67)</f>
        <v>8.5217162801438224</v>
      </c>
      <c r="D67" s="2">
        <v>8.4943000000000008</v>
      </c>
      <c r="F67" t="s">
        <v>510</v>
      </c>
      <c r="G67">
        <f>CORREL(D67:D116,C67:C116)</f>
        <v>0.98777554203671813</v>
      </c>
    </row>
    <row r="68" spans="1:16" x14ac:dyDescent="0.3">
      <c r="A68" s="1">
        <v>2001.25</v>
      </c>
      <c r="B68" s="41">
        <v>4544.333333333333</v>
      </c>
      <c r="C68" s="43">
        <f t="shared" ref="C68:C131" si="0">LN(B68)</f>
        <v>8.42163631451802</v>
      </c>
      <c r="D68" s="2">
        <v>8.4076000000000004</v>
      </c>
      <c r="O68" s="54"/>
      <c r="P68" s="53"/>
    </row>
    <row r="69" spans="1:16" x14ac:dyDescent="0.3">
      <c r="A69" s="1">
        <v>2001.5</v>
      </c>
      <c r="B69" s="41">
        <v>4221.666666666667</v>
      </c>
      <c r="C69" s="43">
        <f t="shared" si="0"/>
        <v>8.3479852737676659</v>
      </c>
      <c r="D69" s="2">
        <v>8.3247999999999998</v>
      </c>
      <c r="F69">
        <f t="array" ref="F69:G73">LINEST(D67:D116, C67:C116, TRUE, TRUE)</f>
        <v>0.9768578086927403</v>
      </c>
      <c r="G69">
        <v>0.15699419662046132</v>
      </c>
      <c r="O69" s="53"/>
      <c r="P69" s="53"/>
    </row>
    <row r="70" spans="1:16" x14ac:dyDescent="0.3">
      <c r="A70" s="1">
        <v>2001.75</v>
      </c>
      <c r="B70" s="41">
        <v>3633.6666666666665</v>
      </c>
      <c r="C70" s="43">
        <f t="shared" si="0"/>
        <v>8.197997518460248</v>
      </c>
      <c r="D70" s="2">
        <v>8.1775000000000002</v>
      </c>
      <c r="F70">
        <v>2.225107216727434E-2</v>
      </c>
      <c r="G70">
        <v>0.18269186197819751</v>
      </c>
      <c r="O70" s="53"/>
      <c r="P70" s="53"/>
    </row>
    <row r="71" spans="1:16" x14ac:dyDescent="0.3">
      <c r="A71" s="1">
        <v>2002</v>
      </c>
      <c r="B71" s="41">
        <v>3577.3333333333335</v>
      </c>
      <c r="C71" s="43">
        <f t="shared" si="0"/>
        <v>8.1823729228774056</v>
      </c>
      <c r="D71" s="2">
        <v>8.1608000000000001</v>
      </c>
      <c r="F71">
        <v>0.97570052144593244</v>
      </c>
      <c r="G71">
        <v>2.867664508526244E-2</v>
      </c>
      <c r="O71" s="53"/>
      <c r="P71" s="53"/>
    </row>
    <row r="72" spans="1:16" x14ac:dyDescent="0.3">
      <c r="A72" s="1">
        <v>2002.25</v>
      </c>
      <c r="B72" s="41">
        <v>3499.6666666666665</v>
      </c>
      <c r="C72" s="43">
        <f t="shared" si="0"/>
        <v>8.160423004846832</v>
      </c>
      <c r="D72" s="2">
        <v>8.1224000000000007</v>
      </c>
      <c r="F72">
        <v>1927.3510304016506</v>
      </c>
      <c r="G72">
        <v>48</v>
      </c>
      <c r="O72" s="53"/>
      <c r="P72" s="53"/>
    </row>
    <row r="73" spans="1:16" x14ac:dyDescent="0.3">
      <c r="A73" s="1">
        <v>2002.5</v>
      </c>
      <c r="B73" s="41">
        <v>3427.3333333333335</v>
      </c>
      <c r="C73" s="43">
        <f t="shared" si="0"/>
        <v>8.1395377839473397</v>
      </c>
      <c r="D73" s="2">
        <v>8.1224000000000007</v>
      </c>
      <c r="F73">
        <v>1.5849570684793883</v>
      </c>
      <c r="G73">
        <v>3.9472798720613114E-2</v>
      </c>
      <c r="O73" s="53"/>
      <c r="P73" s="53"/>
    </row>
    <row r="74" spans="1:16" x14ac:dyDescent="0.3">
      <c r="A74" s="1">
        <v>2002.75</v>
      </c>
      <c r="B74" s="41">
        <v>3315.3333333333335</v>
      </c>
      <c r="C74" s="43">
        <f t="shared" si="0"/>
        <v>8.1063134506065744</v>
      </c>
      <c r="D74" s="2">
        <v>8.1243999999999996</v>
      </c>
    </row>
    <row r="75" spans="1:16" x14ac:dyDescent="0.3">
      <c r="A75" s="1">
        <v>2003</v>
      </c>
      <c r="B75" s="41">
        <v>3247.3333333333335</v>
      </c>
      <c r="C75" s="43">
        <f t="shared" si="0"/>
        <v>8.0855894256983785</v>
      </c>
      <c r="D75" s="2">
        <v>8.1170000000000009</v>
      </c>
    </row>
    <row r="76" spans="1:16" x14ac:dyDescent="0.3">
      <c r="A76" s="1">
        <v>2003.25</v>
      </c>
      <c r="B76" s="41">
        <v>3314</v>
      </c>
      <c r="C76" s="43">
        <f t="shared" si="0"/>
        <v>8.1059111979865079</v>
      </c>
      <c r="D76" s="2">
        <v>8.0510000000000002</v>
      </c>
    </row>
    <row r="77" spans="1:16" x14ac:dyDescent="0.3">
      <c r="A77" s="1">
        <v>2003.5</v>
      </c>
      <c r="B77" s="41">
        <v>3119.6666666666665</v>
      </c>
      <c r="C77" s="43">
        <f t="shared" si="0"/>
        <v>8.0454814374891459</v>
      </c>
      <c r="D77" s="2">
        <v>8.0433000000000003</v>
      </c>
    </row>
    <row r="78" spans="1:16" x14ac:dyDescent="0.3">
      <c r="A78" s="1">
        <v>2003.75</v>
      </c>
      <c r="B78" s="41">
        <v>3276.3333333333335</v>
      </c>
      <c r="C78" s="43">
        <f t="shared" si="0"/>
        <v>8.094480189898519</v>
      </c>
      <c r="D78" s="2">
        <v>8.0792999999999999</v>
      </c>
    </row>
    <row r="79" spans="1:16" x14ac:dyDescent="0.3">
      <c r="A79" s="1">
        <v>2004</v>
      </c>
      <c r="B79" s="41">
        <v>3477.3333333333335</v>
      </c>
      <c r="C79" s="43">
        <f t="shared" si="0"/>
        <v>8.1540209954983247</v>
      </c>
      <c r="D79" s="2">
        <v>8.1247000000000007</v>
      </c>
    </row>
    <row r="80" spans="1:16" x14ac:dyDescent="0.3">
      <c r="A80" s="1">
        <v>2004.25</v>
      </c>
      <c r="B80" s="41">
        <v>3572.6666666666665</v>
      </c>
      <c r="C80" s="43">
        <f t="shared" si="0"/>
        <v>8.1810675613866852</v>
      </c>
      <c r="D80" s="2">
        <v>8.1668000000000003</v>
      </c>
    </row>
    <row r="81" spans="1:9" x14ac:dyDescent="0.3">
      <c r="A81" s="1">
        <v>2004.5</v>
      </c>
      <c r="B81" s="41">
        <v>3761.6666666666665</v>
      </c>
      <c r="C81" s="43">
        <f t="shared" si="0"/>
        <v>8.2326174005835266</v>
      </c>
      <c r="D81" s="2">
        <v>8.2235999999999994</v>
      </c>
    </row>
    <row r="82" spans="1:9" x14ac:dyDescent="0.3">
      <c r="A82" s="1">
        <v>2004.75</v>
      </c>
      <c r="B82" s="41">
        <v>3755</v>
      </c>
      <c r="C82" s="43">
        <f t="shared" si="0"/>
        <v>8.2308435641982349</v>
      </c>
      <c r="D82" s="2">
        <v>8.2096</v>
      </c>
    </row>
    <row r="83" spans="1:9" x14ac:dyDescent="0.3">
      <c r="A83" s="1">
        <v>2005</v>
      </c>
      <c r="B83" s="41">
        <v>3915.6666666666665</v>
      </c>
      <c r="C83" s="43">
        <f t="shared" si="0"/>
        <v>8.2727408791557764</v>
      </c>
      <c r="D83" s="2">
        <v>8.2347999999999999</v>
      </c>
      <c r="I83" s="56"/>
    </row>
    <row r="84" spans="1:9" x14ac:dyDescent="0.3">
      <c r="A84" s="1">
        <v>2005.25</v>
      </c>
      <c r="B84" s="41">
        <v>4062</v>
      </c>
      <c r="C84" s="43">
        <f t="shared" si="0"/>
        <v>8.3094307421403304</v>
      </c>
      <c r="D84" s="2">
        <v>8.2937999999999992</v>
      </c>
      <c r="I84" s="9" t="s">
        <v>519</v>
      </c>
    </row>
    <row r="85" spans="1:9" x14ac:dyDescent="0.3">
      <c r="A85" s="1">
        <v>2005.5</v>
      </c>
      <c r="B85" s="41">
        <v>4291</v>
      </c>
      <c r="C85" s="43">
        <f t="shared" si="0"/>
        <v>8.3642750849915242</v>
      </c>
      <c r="D85" s="2">
        <v>8.3373000000000008</v>
      </c>
      <c r="I85" t="s">
        <v>533</v>
      </c>
    </row>
    <row r="86" spans="1:9" x14ac:dyDescent="0.3">
      <c r="A86" s="1">
        <v>2005.75</v>
      </c>
      <c r="B86" s="41">
        <v>4160.666666666667</v>
      </c>
      <c r="C86" s="43">
        <f t="shared" si="0"/>
        <v>8.3334305968258793</v>
      </c>
      <c r="D86" s="2">
        <v>8.3691999999999993</v>
      </c>
    </row>
    <row r="87" spans="1:9" x14ac:dyDescent="0.3">
      <c r="A87" s="1">
        <v>2006</v>
      </c>
      <c r="B87" s="41">
        <v>4456.666666666667</v>
      </c>
      <c r="C87" s="43">
        <f t="shared" si="0"/>
        <v>8.4021563814278792</v>
      </c>
      <c r="D87" s="2">
        <v>8.3779000000000003</v>
      </c>
    </row>
    <row r="88" spans="1:9" x14ac:dyDescent="0.3">
      <c r="A88" s="1">
        <v>2006.25</v>
      </c>
      <c r="B88" s="41">
        <v>4681.666666666667</v>
      </c>
      <c r="C88" s="43">
        <f t="shared" si="0"/>
        <v>8.4514094508702335</v>
      </c>
      <c r="D88" s="2">
        <v>8.3937000000000008</v>
      </c>
    </row>
    <row r="89" spans="1:9" x14ac:dyDescent="0.3">
      <c r="A89" s="1">
        <v>2006.5</v>
      </c>
      <c r="B89" s="41">
        <v>4661.333333333333</v>
      </c>
      <c r="C89" s="43">
        <f t="shared" si="0"/>
        <v>8.4470568092272078</v>
      </c>
      <c r="D89" s="2">
        <v>8.3846000000000007</v>
      </c>
    </row>
    <row r="90" spans="1:9" x14ac:dyDescent="0.3">
      <c r="A90" s="1">
        <v>2006.75</v>
      </c>
      <c r="B90" s="41">
        <v>4547.333333333333</v>
      </c>
      <c r="C90" s="43">
        <f t="shared" si="0"/>
        <v>8.4222962595465543</v>
      </c>
      <c r="D90" s="2">
        <v>8.4281000000000006</v>
      </c>
    </row>
    <row r="91" spans="1:9" x14ac:dyDescent="0.3">
      <c r="A91" s="1">
        <v>2007</v>
      </c>
      <c r="B91" s="41">
        <v>4764.666666666667</v>
      </c>
      <c r="C91" s="43">
        <f t="shared" si="0"/>
        <v>8.468982859111815</v>
      </c>
      <c r="D91" s="2">
        <v>8.4331999999999994</v>
      </c>
    </row>
    <row r="92" spans="1:9" x14ac:dyDescent="0.3">
      <c r="A92" s="1">
        <v>2007.25</v>
      </c>
      <c r="B92" s="41">
        <v>4800.333333333333</v>
      </c>
      <c r="C92" s="43">
        <f t="shared" si="0"/>
        <v>8.4764406389292724</v>
      </c>
      <c r="D92" s="2">
        <v>8.4242000000000008</v>
      </c>
    </row>
    <row r="93" spans="1:9" x14ac:dyDescent="0.3">
      <c r="A93" s="1">
        <v>2007.5</v>
      </c>
      <c r="B93" s="41">
        <v>4645.333333333333</v>
      </c>
      <c r="C93" s="43">
        <f t="shared" si="0"/>
        <v>8.4436184104241736</v>
      </c>
      <c r="D93" s="2">
        <v>8.4067000000000007</v>
      </c>
    </row>
    <row r="94" spans="1:9" x14ac:dyDescent="0.3">
      <c r="A94" s="1">
        <v>2007.75</v>
      </c>
      <c r="B94" s="41">
        <v>4537.666666666667</v>
      </c>
      <c r="C94" s="43">
        <f t="shared" si="0"/>
        <v>8.4201682088443643</v>
      </c>
      <c r="D94" s="2">
        <v>8.3684999999999992</v>
      </c>
    </row>
    <row r="95" spans="1:9" x14ac:dyDescent="0.3">
      <c r="A95" s="1">
        <v>2008</v>
      </c>
      <c r="B95" s="41">
        <v>4347.333333333333</v>
      </c>
      <c r="C95" s="43">
        <f t="shared" si="0"/>
        <v>8.3773179092850381</v>
      </c>
      <c r="D95" s="2">
        <v>8.3148</v>
      </c>
    </row>
    <row r="96" spans="1:9" x14ac:dyDescent="0.3">
      <c r="A96" s="1">
        <v>2008.25</v>
      </c>
      <c r="B96" s="41">
        <v>4070</v>
      </c>
      <c r="C96" s="43">
        <f t="shared" si="0"/>
        <v>8.3113982784366414</v>
      </c>
      <c r="D96" s="2">
        <v>8.2628000000000004</v>
      </c>
    </row>
    <row r="97" spans="1:4" x14ac:dyDescent="0.3">
      <c r="A97" s="1">
        <v>2008.5</v>
      </c>
      <c r="B97" s="41">
        <v>3583</v>
      </c>
      <c r="C97" s="43">
        <f t="shared" si="0"/>
        <v>8.1839557173049542</v>
      </c>
      <c r="D97" s="2">
        <v>8.1754999999999995</v>
      </c>
    </row>
    <row r="98" spans="1:4" x14ac:dyDescent="0.3">
      <c r="A98" s="1">
        <v>2008.75</v>
      </c>
      <c r="B98" s="41">
        <v>3206.6666666666665</v>
      </c>
      <c r="C98" s="43">
        <f t="shared" si="0"/>
        <v>8.0729872549916433</v>
      </c>
      <c r="D98" s="2">
        <v>8.0655999999999999</v>
      </c>
    </row>
    <row r="99" spans="1:4" x14ac:dyDescent="0.3">
      <c r="A99" s="1">
        <v>2009</v>
      </c>
      <c r="B99" s="41">
        <v>2696.6666666666665</v>
      </c>
      <c r="C99" s="43">
        <f t="shared" si="0"/>
        <v>7.8997717213844281</v>
      </c>
      <c r="D99" s="2">
        <v>7.9146000000000001</v>
      </c>
    </row>
    <row r="100" spans="1:4" x14ac:dyDescent="0.3">
      <c r="A100" s="1">
        <v>2009.25</v>
      </c>
      <c r="B100" s="41">
        <v>2478</v>
      </c>
      <c r="C100" s="43">
        <f t="shared" si="0"/>
        <v>7.8152070621890877</v>
      </c>
      <c r="D100" s="2">
        <v>7.7667999999999999</v>
      </c>
    </row>
    <row r="101" spans="1:4" x14ac:dyDescent="0.3">
      <c r="A101" s="1">
        <v>2009.5</v>
      </c>
      <c r="B101" s="41">
        <v>2370</v>
      </c>
      <c r="C101" s="43">
        <f t="shared" si="0"/>
        <v>7.7706452341291765</v>
      </c>
      <c r="D101" s="2">
        <v>7.7462999999999997</v>
      </c>
    </row>
    <row r="102" spans="1:4" x14ac:dyDescent="0.3">
      <c r="A102" s="1">
        <v>2009.75</v>
      </c>
      <c r="B102" s="41">
        <v>2448</v>
      </c>
      <c r="C102" s="43">
        <f t="shared" si="0"/>
        <v>7.8030266436322169</v>
      </c>
      <c r="D102" s="2">
        <v>7.7903000000000002</v>
      </c>
    </row>
    <row r="103" spans="1:4" x14ac:dyDescent="0.3">
      <c r="A103" s="1">
        <v>2010</v>
      </c>
      <c r="B103" s="41">
        <v>2721</v>
      </c>
      <c r="C103" s="43">
        <f t="shared" si="0"/>
        <v>7.9087547387832462</v>
      </c>
      <c r="D103" s="2">
        <v>7.8811999999999998</v>
      </c>
    </row>
    <row r="104" spans="1:4" x14ac:dyDescent="0.3">
      <c r="A104" s="1">
        <v>2010.25</v>
      </c>
      <c r="B104" s="41">
        <v>3016.3333333333335</v>
      </c>
      <c r="C104" s="43">
        <f t="shared" si="0"/>
        <v>8.0117972446830237</v>
      </c>
      <c r="D104" s="2">
        <v>7.9652000000000003</v>
      </c>
    </row>
    <row r="105" spans="1:4" x14ac:dyDescent="0.3">
      <c r="A105" s="1">
        <v>2010.5</v>
      </c>
      <c r="B105" s="41">
        <v>3021.3333333333335</v>
      </c>
      <c r="C105" s="43">
        <f t="shared" si="0"/>
        <v>8.0134535140397318</v>
      </c>
      <c r="D105" s="2">
        <v>7.9621000000000004</v>
      </c>
    </row>
    <row r="106" spans="1:4" x14ac:dyDescent="0.3">
      <c r="A106" s="1">
        <v>2010.75</v>
      </c>
      <c r="B106" s="41">
        <v>3119.6666666666665</v>
      </c>
      <c r="C106" s="43">
        <f t="shared" si="0"/>
        <v>8.0454814374891459</v>
      </c>
      <c r="D106" s="2">
        <v>8.0079999999999991</v>
      </c>
    </row>
    <row r="107" spans="1:4" x14ac:dyDescent="0.3">
      <c r="A107" s="1">
        <v>2011</v>
      </c>
      <c r="B107" s="41">
        <v>3188.6666666666665</v>
      </c>
      <c r="C107" s="43">
        <f t="shared" si="0"/>
        <v>8.0673581355721318</v>
      </c>
      <c r="D107" s="2">
        <v>8.0050000000000008</v>
      </c>
    </row>
    <row r="108" spans="1:4" x14ac:dyDescent="0.3">
      <c r="A108" s="1">
        <v>2011.25</v>
      </c>
      <c r="B108" s="41">
        <v>3337</v>
      </c>
      <c r="C108" s="43">
        <f t="shared" si="0"/>
        <v>8.1128274787513739</v>
      </c>
      <c r="D108" s="2">
        <v>8.0219000000000005</v>
      </c>
    </row>
    <row r="109" spans="1:4" x14ac:dyDescent="0.3">
      <c r="A109" s="1">
        <v>2011.5</v>
      </c>
      <c r="B109" s="41">
        <v>3599</v>
      </c>
      <c r="C109" s="43">
        <f t="shared" si="0"/>
        <v>8.1884113080790311</v>
      </c>
      <c r="D109" s="2">
        <v>8.1041000000000007</v>
      </c>
    </row>
    <row r="110" spans="1:4" x14ac:dyDescent="0.3">
      <c r="A110" s="1">
        <v>2011.75</v>
      </c>
      <c r="B110" s="41">
        <v>3599</v>
      </c>
      <c r="C110" s="43">
        <f t="shared" si="0"/>
        <v>8.1884113080790311</v>
      </c>
      <c r="D110" s="2">
        <v>8.0924999999999994</v>
      </c>
    </row>
    <row r="111" spans="1:4" x14ac:dyDescent="0.3">
      <c r="A111" s="1">
        <v>2012</v>
      </c>
      <c r="B111" s="41">
        <v>3828.3333333333335</v>
      </c>
      <c r="C111" s="43">
        <f t="shared" si="0"/>
        <v>8.2501848264550883</v>
      </c>
      <c r="D111" s="2">
        <v>8.1875999999999998</v>
      </c>
    </row>
    <row r="112" spans="1:4" x14ac:dyDescent="0.3">
      <c r="A112" s="1">
        <v>2012.25</v>
      </c>
      <c r="B112" s="41">
        <v>3885</v>
      </c>
      <c r="C112" s="43">
        <f t="shared" si="0"/>
        <v>8.2648782628017479</v>
      </c>
      <c r="D112" s="2">
        <v>8.2149999999999999</v>
      </c>
    </row>
    <row r="113" spans="1:4" x14ac:dyDescent="0.3">
      <c r="A113" s="1">
        <v>2012.5</v>
      </c>
      <c r="B113" s="41">
        <v>3830</v>
      </c>
      <c r="C113" s="43">
        <f t="shared" si="0"/>
        <v>8.2506200821746916</v>
      </c>
      <c r="D113" s="2">
        <v>8.1826000000000008</v>
      </c>
    </row>
    <row r="114" spans="1:4" x14ac:dyDescent="0.3">
      <c r="A114" s="1">
        <v>2012.75</v>
      </c>
      <c r="B114" s="41">
        <v>3811.6666666666665</v>
      </c>
      <c r="C114" s="43">
        <f t="shared" si="0"/>
        <v>8.2458218177887712</v>
      </c>
      <c r="D114" s="2">
        <v>8.2111999999999998</v>
      </c>
    </row>
    <row r="115" spans="1:4" x14ac:dyDescent="0.3">
      <c r="A115" s="1">
        <v>2013</v>
      </c>
      <c r="B115" s="41">
        <v>3992</v>
      </c>
      <c r="C115" s="43">
        <f t="shared" si="0"/>
        <v>8.2920476374313541</v>
      </c>
      <c r="D115" s="2">
        <v>8.2414000000000005</v>
      </c>
    </row>
    <row r="116" spans="1:4" x14ac:dyDescent="0.3">
      <c r="A116" s="1">
        <v>2013.25</v>
      </c>
      <c r="B116" s="41">
        <v>4139</v>
      </c>
      <c r="C116" s="43">
        <f t="shared" si="0"/>
        <v>8.3282094917487317</v>
      </c>
      <c r="D116" s="2">
        <v>8.2582000000000004</v>
      </c>
    </row>
    <row r="117" spans="1:4" x14ac:dyDescent="0.3">
      <c r="B117" s="41">
        <v>4054.3333333333335</v>
      </c>
      <c r="C117" s="43">
        <f t="shared" si="0"/>
        <v>8.3075415469503273</v>
      </c>
    </row>
    <row r="118" spans="1:4" x14ac:dyDescent="0.3">
      <c r="B118" s="41">
        <v>4088.6666666666665</v>
      </c>
      <c r="C118" s="43">
        <f t="shared" si="0"/>
        <v>8.3159741975178196</v>
      </c>
    </row>
    <row r="119" spans="1:4" x14ac:dyDescent="0.3">
      <c r="B119" s="41">
        <v>4288.666666666667</v>
      </c>
      <c r="C119" s="43">
        <f t="shared" si="0"/>
        <v>8.3637311633028357</v>
      </c>
    </row>
    <row r="120" spans="1:4" x14ac:dyDescent="0.3">
      <c r="B120" s="41">
        <v>4812</v>
      </c>
      <c r="C120" s="43">
        <f t="shared" si="0"/>
        <v>8.4788680770945692</v>
      </c>
    </row>
    <row r="121" spans="1:4" x14ac:dyDescent="0.3">
      <c r="B121" s="41">
        <v>5059.333333333333</v>
      </c>
      <c r="C121" s="43">
        <f t="shared" si="0"/>
        <v>8.5289900012957478</v>
      </c>
    </row>
    <row r="122" spans="1:4" x14ac:dyDescent="0.3">
      <c r="B122" s="41">
        <v>4922</v>
      </c>
      <c r="C122" s="43">
        <f t="shared" si="0"/>
        <v>8.5014702309510017</v>
      </c>
    </row>
    <row r="123" spans="1:4" x14ac:dyDescent="0.3">
      <c r="B123" s="41">
        <v>5338.666666666667</v>
      </c>
      <c r="C123" s="43">
        <f t="shared" si="0"/>
        <v>8.5827312128868929</v>
      </c>
    </row>
    <row r="124" spans="1:4" x14ac:dyDescent="0.3">
      <c r="B124" s="41">
        <v>5524.666666666667</v>
      </c>
      <c r="C124" s="43">
        <f t="shared" si="0"/>
        <v>8.6169781927408788</v>
      </c>
    </row>
    <row r="125" spans="1:4" x14ac:dyDescent="0.3">
      <c r="B125" s="41">
        <v>5699.333333333333</v>
      </c>
      <c r="C125" s="43">
        <f t="shared" si="0"/>
        <v>8.6481044879180686</v>
      </c>
    </row>
    <row r="126" spans="1:4" x14ac:dyDescent="0.3">
      <c r="B126" s="41">
        <v>5693.666666666667</v>
      </c>
      <c r="C126" s="43">
        <f t="shared" si="0"/>
        <v>8.6471097249699511</v>
      </c>
    </row>
    <row r="127" spans="1:4" x14ac:dyDescent="0.3">
      <c r="B127" s="41">
        <v>5962.666666666667</v>
      </c>
      <c r="C127" s="43">
        <f t="shared" si="0"/>
        <v>8.6932730872867161</v>
      </c>
    </row>
    <row r="128" spans="1:4" x14ac:dyDescent="0.3">
      <c r="B128" s="41">
        <v>5816</v>
      </c>
      <c r="C128" s="43">
        <f t="shared" si="0"/>
        <v>8.6683680192133554</v>
      </c>
    </row>
    <row r="129" spans="2:3" x14ac:dyDescent="0.3">
      <c r="B129" s="41">
        <v>5875.333333333333</v>
      </c>
      <c r="C129" s="43">
        <f t="shared" si="0"/>
        <v>8.6785180749914961</v>
      </c>
    </row>
    <row r="130" spans="2:3" x14ac:dyDescent="0.3">
      <c r="B130" s="41">
        <v>5776</v>
      </c>
      <c r="C130" s="43">
        <f t="shared" si="0"/>
        <v>8.6614666805726621</v>
      </c>
    </row>
    <row r="131" spans="2:3" x14ac:dyDescent="0.3">
      <c r="B131" s="41">
        <v>5765</v>
      </c>
      <c r="C131" s="43">
        <f t="shared" si="0"/>
        <v>8.6595604327031594</v>
      </c>
    </row>
    <row r="132" spans="2:3" x14ac:dyDescent="0.3">
      <c r="B132" s="41">
        <v>6114.666666666667</v>
      </c>
      <c r="C132" s="43">
        <f t="shared" ref="C132:C142" si="1">LN(B132)</f>
        <v>8.7184455358696304</v>
      </c>
    </row>
    <row r="133" spans="2:3" x14ac:dyDescent="0.3">
      <c r="B133" s="41">
        <v>6309.333333333333</v>
      </c>
      <c r="C133" s="43">
        <f t="shared" si="1"/>
        <v>8.7497852975500585</v>
      </c>
    </row>
    <row r="134" spans="2:3" x14ac:dyDescent="0.3">
      <c r="B134" s="41">
        <v>6274</v>
      </c>
      <c r="C134" s="43">
        <f t="shared" si="1"/>
        <v>8.744169388750624</v>
      </c>
    </row>
    <row r="135" spans="2:3" x14ac:dyDescent="0.3">
      <c r="B135" s="41">
        <v>6695</v>
      </c>
      <c r="C135" s="43">
        <f t="shared" si="1"/>
        <v>8.8091162581252735</v>
      </c>
    </row>
    <row r="136" spans="2:3" x14ac:dyDescent="0.3">
      <c r="B136" s="41">
        <v>7097.666666666667</v>
      </c>
      <c r="C136" s="43">
        <f t="shared" si="1"/>
        <v>8.867521370518288</v>
      </c>
    </row>
    <row r="137" spans="2:3" x14ac:dyDescent="0.3">
      <c r="B137" s="41">
        <v>7285.666666666667</v>
      </c>
      <c r="C137" s="43">
        <f t="shared" si="1"/>
        <v>8.8936642266820769</v>
      </c>
    </row>
    <row r="138" spans="2:3" x14ac:dyDescent="0.3">
      <c r="B138" s="41">
        <v>7349.666666666667</v>
      </c>
      <c r="C138" s="43">
        <f t="shared" si="1"/>
        <v>8.902410239704551</v>
      </c>
    </row>
    <row r="139" spans="2:3" x14ac:dyDescent="0.3">
      <c r="B139" s="41">
        <v>7310.666666666667</v>
      </c>
      <c r="C139" s="43">
        <f t="shared" si="1"/>
        <v>8.89708974785583</v>
      </c>
    </row>
    <row r="140" spans="2:3" x14ac:dyDescent="0.3">
      <c r="B140" s="41">
        <v>7256.333333333333</v>
      </c>
      <c r="C140" s="43">
        <f t="shared" si="1"/>
        <v>8.889629929732827</v>
      </c>
    </row>
    <row r="141" spans="2:3" x14ac:dyDescent="0.3">
      <c r="B141" s="41">
        <v>7149.333333333333</v>
      </c>
      <c r="C141" s="43">
        <f t="shared" si="1"/>
        <v>8.8747743912476853</v>
      </c>
    </row>
    <row r="142" spans="2:3" x14ac:dyDescent="0.3">
      <c r="B142" s="41">
        <v>6884.666666666667</v>
      </c>
      <c r="C142" s="43">
        <f t="shared" si="1"/>
        <v>8.8370519955632396</v>
      </c>
    </row>
    <row r="143" spans="2:3" x14ac:dyDescent="0.3">
      <c r="B143" s="4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L151"/>
  <sheetViews>
    <sheetView zoomScale="80" zoomScaleNormal="80" workbookViewId="0">
      <selection activeCell="M7" sqref="M7"/>
    </sheetView>
  </sheetViews>
  <sheetFormatPr defaultRowHeight="14.4" x14ac:dyDescent="0.3"/>
  <cols>
    <col min="1" max="1" width="11.77734375" style="3" customWidth="1"/>
    <col min="2" max="2" width="11.77734375" customWidth="1"/>
    <col min="6" max="7" width="11.77734375" style="3" customWidth="1"/>
  </cols>
  <sheetData>
    <row r="1" spans="1:12" x14ac:dyDescent="0.3">
      <c r="B1" s="3"/>
      <c r="F1" s="3" t="s">
        <v>89</v>
      </c>
    </row>
    <row r="2" spans="1:12" ht="41.4" x14ac:dyDescent="0.3">
      <c r="A2" s="4"/>
      <c r="B2" s="5" t="s">
        <v>2</v>
      </c>
      <c r="C2" s="5" t="s">
        <v>536</v>
      </c>
      <c r="D2" s="5"/>
      <c r="E2" s="5"/>
      <c r="F2" s="5" t="s">
        <v>14</v>
      </c>
      <c r="G2" s="5"/>
      <c r="L2" s="20" t="s">
        <v>80</v>
      </c>
    </row>
    <row r="3" spans="1:12" x14ac:dyDescent="0.3">
      <c r="A3" s="1">
        <v>1984</v>
      </c>
      <c r="C3">
        <v>102.83333333333333</v>
      </c>
      <c r="F3" s="47"/>
      <c r="G3" s="47"/>
    </row>
    <row r="4" spans="1:12" x14ac:dyDescent="0.3">
      <c r="A4" s="1">
        <v>1984.25</v>
      </c>
      <c r="C4">
        <v>104.10000000000001</v>
      </c>
      <c r="F4" s="47"/>
      <c r="G4" s="47"/>
    </row>
    <row r="5" spans="1:12" x14ac:dyDescent="0.3">
      <c r="A5" s="1">
        <v>1984.5</v>
      </c>
      <c r="C5">
        <v>105.39999999999999</v>
      </c>
      <c r="F5" s="47"/>
      <c r="G5" s="47"/>
    </row>
    <row r="6" spans="1:12" x14ac:dyDescent="0.3">
      <c r="A6" s="1">
        <v>1984.75</v>
      </c>
      <c r="C6">
        <v>106.46666666666668</v>
      </c>
      <c r="F6" s="47"/>
      <c r="G6" s="47"/>
    </row>
    <row r="7" spans="1:12" x14ac:dyDescent="0.3">
      <c r="A7" s="1">
        <v>1985</v>
      </c>
      <c r="B7" s="2">
        <v>8.48</v>
      </c>
      <c r="C7">
        <v>107.63333333333333</v>
      </c>
      <c r="D7">
        <f t="shared" ref="D7:D38" si="0">LN(C7/C3)*100</f>
        <v>4.5620834418786931</v>
      </c>
      <c r="E7">
        <f t="shared" ref="E7:E38" si="1">D8/(0.9968*B7)-1</f>
        <v>-0.4812061413712343</v>
      </c>
      <c r="F7" s="2">
        <v>-3.8980999999999999</v>
      </c>
      <c r="G7" s="2"/>
    </row>
    <row r="8" spans="1:12" x14ac:dyDescent="0.3">
      <c r="A8" s="1">
        <v>1985.25</v>
      </c>
      <c r="B8" s="2">
        <v>7.92</v>
      </c>
      <c r="C8">
        <v>108.76666666666665</v>
      </c>
      <c r="D8">
        <f t="shared" si="0"/>
        <v>4.385293931024183</v>
      </c>
      <c r="E8">
        <f t="shared" si="1"/>
        <v>-0.48964788297877415</v>
      </c>
      <c r="F8" s="2">
        <v>-2.9967999999999999</v>
      </c>
      <c r="G8" s="2">
        <f t="shared" ref="G8:G39" si="2">(F8+1)*0.9968*B8</f>
        <v>-15.764049100799999</v>
      </c>
    </row>
    <row r="9" spans="1:12" x14ac:dyDescent="0.3">
      <c r="A9" s="1">
        <v>1985.5</v>
      </c>
      <c r="B9" s="2">
        <v>7.9</v>
      </c>
      <c r="C9">
        <v>109.73333333333333</v>
      </c>
      <c r="D9">
        <f t="shared" si="0"/>
        <v>4.0290544027543227</v>
      </c>
      <c r="E9">
        <f t="shared" si="1"/>
        <v>-0.47047953197660941</v>
      </c>
      <c r="F9" s="2">
        <v>-3.0655000000000001</v>
      </c>
      <c r="G9" s="2">
        <f t="shared" si="2"/>
        <v>-16.265234160000002</v>
      </c>
    </row>
    <row r="10" spans="1:12" x14ac:dyDescent="0.3">
      <c r="A10" s="1">
        <v>1985.75</v>
      </c>
      <c r="B10" s="2">
        <v>8.1</v>
      </c>
      <c r="C10">
        <v>111</v>
      </c>
      <c r="D10">
        <f t="shared" si="0"/>
        <v>4.1698254199531544</v>
      </c>
      <c r="E10">
        <f t="shared" si="1"/>
        <v>-0.48535803469279148</v>
      </c>
      <c r="F10" s="2">
        <v>-3.6143999999999998</v>
      </c>
      <c r="G10" s="2">
        <f t="shared" si="2"/>
        <v>-21.108874751999998</v>
      </c>
    </row>
    <row r="11" spans="1:12" x14ac:dyDescent="0.3">
      <c r="A11" s="1">
        <v>1986</v>
      </c>
      <c r="B11" s="2">
        <v>7.83</v>
      </c>
      <c r="C11">
        <v>112.2</v>
      </c>
      <c r="D11">
        <f t="shared" si="0"/>
        <v>4.1552603992476262</v>
      </c>
      <c r="E11">
        <f t="shared" si="1"/>
        <v>-0.49567672489576942</v>
      </c>
      <c r="F11" s="2">
        <v>-3.6143999999999998</v>
      </c>
      <c r="G11" s="2">
        <f t="shared" si="2"/>
        <v>-20.4052455936</v>
      </c>
      <c r="I11" s="9" t="s">
        <v>519</v>
      </c>
    </row>
    <row r="12" spans="1:12" x14ac:dyDescent="0.3">
      <c r="A12" s="1">
        <v>1986.25</v>
      </c>
      <c r="B12" s="2">
        <v>6.92</v>
      </c>
      <c r="C12">
        <v>113.13333333333333</v>
      </c>
      <c r="D12">
        <f t="shared" si="0"/>
        <v>3.9362149200851135</v>
      </c>
      <c r="E12">
        <f t="shared" si="1"/>
        <v>-0.42158669176183428</v>
      </c>
      <c r="F12" s="2">
        <v>-3.2519</v>
      </c>
      <c r="G12" s="2">
        <f t="shared" si="2"/>
        <v>-15.533281926399999</v>
      </c>
      <c r="I12" t="s">
        <v>534</v>
      </c>
    </row>
    <row r="13" spans="1:12" x14ac:dyDescent="0.3">
      <c r="A13" s="1">
        <v>1986.5</v>
      </c>
      <c r="B13" s="2">
        <v>6.21</v>
      </c>
      <c r="C13">
        <v>114.2</v>
      </c>
      <c r="D13">
        <f t="shared" si="0"/>
        <v>3.9898117087104805</v>
      </c>
      <c r="E13">
        <f t="shared" si="1"/>
        <v>-0.38600258407129462</v>
      </c>
      <c r="F13" s="2">
        <v>-1.9335</v>
      </c>
      <c r="G13" s="2">
        <f t="shared" si="2"/>
        <v>-5.7784844880000001</v>
      </c>
    </row>
    <row r="14" spans="1:12" x14ac:dyDescent="0.3">
      <c r="A14" s="1">
        <v>1986.75</v>
      </c>
      <c r="B14" s="2">
        <v>6.27</v>
      </c>
      <c r="C14">
        <v>115.3</v>
      </c>
      <c r="D14">
        <f t="shared" si="0"/>
        <v>3.8007225962679256</v>
      </c>
      <c r="E14">
        <f t="shared" si="1"/>
        <v>-0.43492746285882078</v>
      </c>
      <c r="F14" s="2">
        <v>-1.9482999999999999</v>
      </c>
      <c r="G14" s="2">
        <f t="shared" si="2"/>
        <v>-5.9268143087999992</v>
      </c>
      <c r="I14" t="s">
        <v>535</v>
      </c>
    </row>
    <row r="15" spans="1:12" x14ac:dyDescent="0.3">
      <c r="A15" s="1">
        <v>1987</v>
      </c>
      <c r="B15" s="2">
        <v>6.22</v>
      </c>
      <c r="C15">
        <v>116.23333333333335</v>
      </c>
      <c r="D15">
        <f t="shared" si="0"/>
        <v>3.5316671924899934</v>
      </c>
      <c r="E15">
        <f t="shared" si="1"/>
        <v>-0.37089074296432778</v>
      </c>
      <c r="F15" s="2">
        <v>-1.7656000000000001</v>
      </c>
      <c r="G15" s="2">
        <f t="shared" si="2"/>
        <v>-4.7467934976000006</v>
      </c>
      <c r="I15" t="s">
        <v>537</v>
      </c>
    </row>
    <row r="16" spans="1:12" x14ac:dyDescent="0.3">
      <c r="A16" s="1">
        <v>1987.25</v>
      </c>
      <c r="B16" s="2">
        <v>6.65</v>
      </c>
      <c r="C16">
        <v>117.63333333333333</v>
      </c>
      <c r="D16">
        <f t="shared" si="0"/>
        <v>3.9005377881098431</v>
      </c>
      <c r="E16">
        <f t="shared" si="1"/>
        <v>-0.41272545882852629</v>
      </c>
      <c r="F16" s="2">
        <v>-1.4342999999999999</v>
      </c>
      <c r="G16" s="2">
        <f t="shared" si="2"/>
        <v>-2.8788530959999994</v>
      </c>
    </row>
    <row r="17" spans="1:7" x14ac:dyDescent="0.3">
      <c r="A17" s="1">
        <v>1987.5</v>
      </c>
      <c r="B17" s="2">
        <v>6.84</v>
      </c>
      <c r="C17">
        <v>118.73333333333333</v>
      </c>
      <c r="D17">
        <f t="shared" si="0"/>
        <v>3.8928784965541716</v>
      </c>
      <c r="E17">
        <f t="shared" si="1"/>
        <v>-0.4017801143348132</v>
      </c>
      <c r="F17" s="2">
        <v>-1.6667000000000001</v>
      </c>
      <c r="G17" s="2">
        <f t="shared" si="2"/>
        <v>-4.5456352704</v>
      </c>
    </row>
    <row r="18" spans="1:7" x14ac:dyDescent="0.3">
      <c r="A18" s="1">
        <v>1987.75</v>
      </c>
      <c r="B18" s="2">
        <v>6.92</v>
      </c>
      <c r="C18">
        <v>120.09999999999998</v>
      </c>
      <c r="D18">
        <f t="shared" si="0"/>
        <v>4.0787301810924381</v>
      </c>
      <c r="E18">
        <f t="shared" si="1"/>
        <v>-0.38542769807870436</v>
      </c>
      <c r="F18" s="2">
        <v>-1.5679000000000001</v>
      </c>
      <c r="G18" s="2">
        <f t="shared" si="2"/>
        <v>-3.9172924224000001</v>
      </c>
    </row>
    <row r="19" spans="1:7" x14ac:dyDescent="0.3">
      <c r="A19" s="1">
        <v>1988</v>
      </c>
      <c r="B19" s="2">
        <v>6.66</v>
      </c>
      <c r="C19">
        <v>121.26666666666667</v>
      </c>
      <c r="D19">
        <f t="shared" si="0"/>
        <v>4.2392312402416206</v>
      </c>
      <c r="E19">
        <f t="shared" si="1"/>
        <v>-0.3606938883443066</v>
      </c>
      <c r="F19" s="2">
        <v>-1.8001</v>
      </c>
      <c r="G19" s="2">
        <f t="shared" si="2"/>
        <v>-5.3116142688000005</v>
      </c>
    </row>
    <row r="20" spans="1:7" x14ac:dyDescent="0.3">
      <c r="A20" s="1">
        <v>1988.25</v>
      </c>
      <c r="B20" s="2">
        <v>7.16</v>
      </c>
      <c r="C20">
        <v>122.73333333333333</v>
      </c>
      <c r="D20">
        <f t="shared" si="0"/>
        <v>4.2441538117753117</v>
      </c>
      <c r="E20">
        <f t="shared" si="1"/>
        <v>-0.38059317717380081</v>
      </c>
      <c r="F20" s="2">
        <v>-1.9383999999999999</v>
      </c>
      <c r="G20" s="2">
        <f t="shared" si="2"/>
        <v>-6.6974433792000001</v>
      </c>
    </row>
    <row r="21" spans="1:7" x14ac:dyDescent="0.3">
      <c r="A21" s="1">
        <v>1988.5</v>
      </c>
      <c r="B21" s="2">
        <v>7.98</v>
      </c>
      <c r="C21">
        <v>124.10000000000001</v>
      </c>
      <c r="D21">
        <f t="shared" si="0"/>
        <v>4.4207610023109929</v>
      </c>
      <c r="E21">
        <f t="shared" si="1"/>
        <v>-0.43707677917505516</v>
      </c>
      <c r="F21" s="2">
        <v>-2.2589999999999999</v>
      </c>
      <c r="G21" s="2">
        <f t="shared" si="2"/>
        <v>-10.014670176000001</v>
      </c>
    </row>
    <row r="22" spans="1:7" x14ac:dyDescent="0.3">
      <c r="A22" s="1">
        <v>1988.75</v>
      </c>
      <c r="B22" s="2">
        <v>8.4700000000000006</v>
      </c>
      <c r="C22">
        <v>125.60000000000001</v>
      </c>
      <c r="D22">
        <f t="shared" si="0"/>
        <v>4.4777524948160741</v>
      </c>
      <c r="E22">
        <f t="shared" si="1"/>
        <v>-0.45907142723079286</v>
      </c>
      <c r="F22" s="2">
        <v>-2.7854999999999999</v>
      </c>
      <c r="G22" s="2">
        <f t="shared" si="2"/>
        <v>-15.074790807999999</v>
      </c>
    </row>
    <row r="23" spans="1:7" x14ac:dyDescent="0.3">
      <c r="A23" s="1">
        <v>1989</v>
      </c>
      <c r="B23" s="2">
        <v>9.44</v>
      </c>
      <c r="C23">
        <v>126.93333333333334</v>
      </c>
      <c r="D23">
        <f t="shared" si="0"/>
        <v>4.5670036833188483</v>
      </c>
      <c r="E23">
        <f t="shared" si="1"/>
        <v>-0.52860497351351632</v>
      </c>
      <c r="F23" s="2">
        <v>-3.6046</v>
      </c>
      <c r="G23" s="2">
        <f t="shared" si="2"/>
        <v>-24.508744243199999</v>
      </c>
    </row>
    <row r="24" spans="1:7" x14ac:dyDescent="0.3">
      <c r="A24" s="1">
        <v>1989.25</v>
      </c>
      <c r="B24" s="2">
        <v>9.73</v>
      </c>
      <c r="C24">
        <v>128.30000000000001</v>
      </c>
      <c r="D24">
        <f t="shared" si="0"/>
        <v>4.4357291490723014</v>
      </c>
      <c r="E24">
        <f t="shared" si="1"/>
        <v>-0.55818994817673173</v>
      </c>
      <c r="F24" s="2">
        <v>-3.8443000000000001</v>
      </c>
      <c r="G24" s="2">
        <f t="shared" si="2"/>
        <v>-27.586478875200001</v>
      </c>
    </row>
    <row r="25" spans="1:7" x14ac:dyDescent="0.3">
      <c r="A25" s="1">
        <v>1989.5</v>
      </c>
      <c r="B25" s="2">
        <v>9.08</v>
      </c>
      <c r="C25">
        <v>129.53333333333333</v>
      </c>
      <c r="D25">
        <f t="shared" si="0"/>
        <v>4.2850556064668313</v>
      </c>
      <c r="E25">
        <f t="shared" si="1"/>
        <v>-0.52647882104280264</v>
      </c>
      <c r="F25" s="2">
        <v>-3.6046</v>
      </c>
      <c r="G25" s="2">
        <f t="shared" si="2"/>
        <v>-23.574088742400001</v>
      </c>
    </row>
    <row r="26" spans="1:7" x14ac:dyDescent="0.3">
      <c r="A26" s="1">
        <v>1989.75</v>
      </c>
      <c r="B26" s="2">
        <v>8.61</v>
      </c>
      <c r="C26">
        <v>131.1</v>
      </c>
      <c r="D26">
        <f t="shared" si="0"/>
        <v>4.2858136735555714</v>
      </c>
      <c r="E26">
        <f t="shared" si="1"/>
        <v>-0.47647585781599555</v>
      </c>
      <c r="F26" s="2">
        <v>-3.4969000000000001</v>
      </c>
      <c r="G26" s="2">
        <f t="shared" si="2"/>
        <v>-21.4295144112</v>
      </c>
    </row>
    <row r="27" spans="1:7" x14ac:dyDescent="0.3">
      <c r="A27" s="1">
        <v>1990</v>
      </c>
      <c r="B27" s="2">
        <v>8.25</v>
      </c>
      <c r="C27">
        <v>132.76666666666665</v>
      </c>
      <c r="D27">
        <f t="shared" si="0"/>
        <v>4.4931187270388246</v>
      </c>
      <c r="E27">
        <f t="shared" si="1"/>
        <v>-0.42612812612112694</v>
      </c>
      <c r="F27" s="2">
        <v>-3.0556999999999999</v>
      </c>
      <c r="G27" s="2">
        <f t="shared" si="2"/>
        <v>-16.90525452</v>
      </c>
    </row>
    <row r="28" spans="1:7" x14ac:dyDescent="0.3">
      <c r="A28" s="1">
        <v>1990.25</v>
      </c>
      <c r="B28" s="2">
        <v>8.24</v>
      </c>
      <c r="C28">
        <v>134.5</v>
      </c>
      <c r="D28">
        <f t="shared" si="0"/>
        <v>4.7192927420303006</v>
      </c>
      <c r="E28">
        <f t="shared" si="1"/>
        <v>-0.36220217377909847</v>
      </c>
      <c r="F28" s="2">
        <v>-3.3107000000000002</v>
      </c>
      <c r="G28" s="2">
        <f t="shared" si="2"/>
        <v>-18.979239462400002</v>
      </c>
    </row>
    <row r="29" spans="1:7" x14ac:dyDescent="0.3">
      <c r="A29" s="1">
        <v>1990.5</v>
      </c>
      <c r="B29" s="2">
        <v>8.16</v>
      </c>
      <c r="C29">
        <v>136.5</v>
      </c>
      <c r="D29">
        <f t="shared" si="0"/>
        <v>5.2386366349784366</v>
      </c>
      <c r="E29">
        <f t="shared" si="1"/>
        <v>-0.36344993287687077</v>
      </c>
      <c r="F29" s="2">
        <v>-2.3475999999999999</v>
      </c>
      <c r="G29" s="2">
        <f t="shared" si="2"/>
        <v>-10.961227468800001</v>
      </c>
    </row>
    <row r="30" spans="1:7" x14ac:dyDescent="0.3">
      <c r="A30" s="1">
        <v>1990.75</v>
      </c>
      <c r="B30" s="2">
        <v>7.74</v>
      </c>
      <c r="C30">
        <v>138.06666666666669</v>
      </c>
      <c r="D30">
        <f t="shared" si="0"/>
        <v>5.177626952372016</v>
      </c>
      <c r="E30">
        <f t="shared" si="1"/>
        <v>-0.30623864294292624</v>
      </c>
      <c r="F30" s="2">
        <v>-1.6223000000000001</v>
      </c>
      <c r="G30" s="2">
        <f t="shared" si="2"/>
        <v>-4.801188873600001</v>
      </c>
    </row>
    <row r="31" spans="1:7" x14ac:dyDescent="0.3">
      <c r="A31" s="1">
        <v>1991</v>
      </c>
      <c r="B31" s="2">
        <v>6.43</v>
      </c>
      <c r="C31">
        <v>140.06666666666666</v>
      </c>
      <c r="D31">
        <f t="shared" si="0"/>
        <v>5.3525298223301618</v>
      </c>
      <c r="E31">
        <f t="shared" si="1"/>
        <v>-0.22681090341418508</v>
      </c>
      <c r="F31" s="2">
        <v>-2.0173000000000001</v>
      </c>
      <c r="G31" s="2">
        <f t="shared" si="2"/>
        <v>-6.5203070352000001</v>
      </c>
    </row>
    <row r="32" spans="1:7" x14ac:dyDescent="0.3">
      <c r="A32" s="1">
        <v>1991.25</v>
      </c>
      <c r="B32" s="2">
        <v>5.86</v>
      </c>
      <c r="C32">
        <v>141.33333333333334</v>
      </c>
      <c r="D32">
        <f t="shared" si="0"/>
        <v>4.9556967521954398</v>
      </c>
      <c r="E32">
        <f t="shared" si="1"/>
        <v>-0.21956438510481691</v>
      </c>
      <c r="F32" s="2">
        <v>-1.1867000000000001</v>
      </c>
      <c r="G32" s="2">
        <f t="shared" si="2"/>
        <v>-1.0905610016000005</v>
      </c>
    </row>
    <row r="33" spans="1:7" x14ac:dyDescent="0.3">
      <c r="A33" s="1">
        <v>1991.5</v>
      </c>
      <c r="B33" s="2">
        <v>5.64</v>
      </c>
      <c r="C33">
        <v>142.86666666666667</v>
      </c>
      <c r="D33">
        <f t="shared" si="0"/>
        <v>4.5587179746352584</v>
      </c>
      <c r="E33">
        <f t="shared" si="1"/>
        <v>-0.22687770088619874</v>
      </c>
      <c r="F33" s="2">
        <v>-1.1025</v>
      </c>
      <c r="G33" s="2">
        <f t="shared" si="2"/>
        <v>-0.57625008000000022</v>
      </c>
    </row>
    <row r="34" spans="1:7" x14ac:dyDescent="0.3">
      <c r="A34" s="1">
        <v>1991.75</v>
      </c>
      <c r="B34" s="2">
        <v>4.82</v>
      </c>
      <c r="C34">
        <v>144.19999999999999</v>
      </c>
      <c r="D34">
        <f t="shared" si="0"/>
        <v>4.3464564557474326</v>
      </c>
      <c r="E34">
        <f t="shared" si="1"/>
        <v>-0.21265756753528953</v>
      </c>
      <c r="F34" s="2">
        <v>-0.46710000000000002</v>
      </c>
      <c r="G34" s="2">
        <f t="shared" si="2"/>
        <v>2.5603585503999997</v>
      </c>
    </row>
    <row r="35" spans="1:7" x14ac:dyDescent="0.3">
      <c r="A35" s="1">
        <v>1992</v>
      </c>
      <c r="B35" s="2">
        <v>4.0199999999999996</v>
      </c>
      <c r="C35">
        <v>145.46666666666667</v>
      </c>
      <c r="D35">
        <f t="shared" si="0"/>
        <v>3.7828465548015688</v>
      </c>
      <c r="E35">
        <f t="shared" si="1"/>
        <v>-6.427648424202359E-2</v>
      </c>
      <c r="F35" s="2">
        <v>0.15049999999999999</v>
      </c>
      <c r="G35" s="2">
        <f t="shared" si="2"/>
        <v>4.6102099680000004</v>
      </c>
    </row>
    <row r="36" spans="1:7" x14ac:dyDescent="0.3">
      <c r="A36" s="1">
        <v>1992.25</v>
      </c>
      <c r="B36" s="2">
        <v>3.77</v>
      </c>
      <c r="C36">
        <v>146.73333333333335</v>
      </c>
      <c r="D36">
        <f t="shared" si="0"/>
        <v>3.7495713860403548</v>
      </c>
      <c r="E36">
        <f t="shared" si="1"/>
        <v>-8.4625910693122086E-2</v>
      </c>
      <c r="F36" s="2">
        <v>0.53490000000000004</v>
      </c>
      <c r="G36" s="2">
        <f t="shared" si="2"/>
        <v>5.7680559663999995</v>
      </c>
    </row>
    <row r="37" spans="1:7" x14ac:dyDescent="0.3">
      <c r="A37" s="1">
        <v>1992.5</v>
      </c>
      <c r="B37" s="2">
        <v>3.26</v>
      </c>
      <c r="C37">
        <v>147.86666666666667</v>
      </c>
      <c r="D37">
        <f t="shared" si="0"/>
        <v>3.4399172436735315</v>
      </c>
      <c r="E37">
        <f t="shared" si="1"/>
        <v>4.8953673805625098E-2</v>
      </c>
      <c r="F37" s="2">
        <v>1.0002</v>
      </c>
      <c r="G37" s="2">
        <f t="shared" si="2"/>
        <v>6.4997859135999994</v>
      </c>
    </row>
    <row r="38" spans="1:7" x14ac:dyDescent="0.3">
      <c r="A38" s="1">
        <v>1992.75</v>
      </c>
      <c r="B38" s="2">
        <v>3.04</v>
      </c>
      <c r="C38">
        <v>149.20000000000002</v>
      </c>
      <c r="D38">
        <f t="shared" si="0"/>
        <v>3.4086462918811975</v>
      </c>
      <c r="E38">
        <f t="shared" si="1"/>
        <v>0.12254341848270811</v>
      </c>
      <c r="F38" s="2">
        <v>1.0402</v>
      </c>
      <c r="G38" s="2">
        <f t="shared" si="2"/>
        <v>6.1823609344000001</v>
      </c>
    </row>
    <row r="39" spans="1:7" x14ac:dyDescent="0.3">
      <c r="A39" s="1">
        <v>1993</v>
      </c>
      <c r="B39" s="2">
        <v>3.04</v>
      </c>
      <c r="C39">
        <v>150.5</v>
      </c>
      <c r="D39">
        <f t="shared" ref="D39:D70" si="3">LN(C39/C35)*100</f>
        <v>3.401611889812433</v>
      </c>
      <c r="E39">
        <f t="shared" ref="E39:E70" si="4">D40/(0.9968*B39)-1</f>
        <v>0.11301471446705391</v>
      </c>
      <c r="F39" s="2">
        <v>1.0402</v>
      </c>
      <c r="G39" s="2">
        <f t="shared" si="2"/>
        <v>6.1823609344000001</v>
      </c>
    </row>
    <row r="40" spans="1:7" x14ac:dyDescent="0.3">
      <c r="A40" s="1">
        <v>1993.25</v>
      </c>
      <c r="B40" s="2">
        <v>3</v>
      </c>
      <c r="C40">
        <v>151.76666666666668</v>
      </c>
      <c r="D40">
        <f t="shared" si="3"/>
        <v>3.3727373248375083</v>
      </c>
      <c r="E40">
        <f t="shared" si="4"/>
        <v>6.8282792869614362E-2</v>
      </c>
      <c r="F40" s="2">
        <v>1.1705000000000001</v>
      </c>
      <c r="G40" s="2">
        <f t="shared" ref="G40:G71" si="5">(F40+1)*0.9968*B40</f>
        <v>6.4906632000000002</v>
      </c>
    </row>
    <row r="41" spans="1:7" x14ac:dyDescent="0.3">
      <c r="A41" s="1">
        <v>1993.5</v>
      </c>
      <c r="B41" s="2">
        <v>3.06</v>
      </c>
      <c r="C41">
        <v>152.66666666666666</v>
      </c>
      <c r="D41">
        <f t="shared" si="3"/>
        <v>3.1945928637972951</v>
      </c>
      <c r="E41">
        <f t="shared" si="4"/>
        <v>9.7258533227739807E-3</v>
      </c>
      <c r="F41" s="2">
        <v>1.2005999999999999</v>
      </c>
      <c r="G41" s="2">
        <f t="shared" si="5"/>
        <v>6.7122877247999995</v>
      </c>
    </row>
    <row r="42" spans="1:7" x14ac:dyDescent="0.3">
      <c r="A42" s="1">
        <v>1993.75</v>
      </c>
      <c r="B42" s="2">
        <v>2.99</v>
      </c>
      <c r="C42">
        <v>153.86666666666667</v>
      </c>
      <c r="D42">
        <f t="shared" si="3"/>
        <v>3.0798738756119515</v>
      </c>
      <c r="E42">
        <f t="shared" si="4"/>
        <v>-4.0358998988443417E-2</v>
      </c>
      <c r="F42" s="2">
        <v>1.0002</v>
      </c>
      <c r="G42" s="2">
        <f t="shared" si="5"/>
        <v>5.9614600863999998</v>
      </c>
    </row>
    <row r="43" spans="1:7" x14ac:dyDescent="0.3">
      <c r="A43" s="1">
        <v>1994</v>
      </c>
      <c r="B43" s="2">
        <v>3.21</v>
      </c>
      <c r="C43">
        <v>154.86666666666667</v>
      </c>
      <c r="D43">
        <f t="shared" si="3"/>
        <v>2.860144747926876</v>
      </c>
      <c r="E43">
        <f t="shared" si="4"/>
        <v>-0.15354330713917008</v>
      </c>
      <c r="F43" s="2">
        <v>0.87</v>
      </c>
      <c r="G43" s="2">
        <f t="shared" si="5"/>
        <v>5.9834913600000004</v>
      </c>
    </row>
    <row r="44" spans="1:7" x14ac:dyDescent="0.3">
      <c r="A44" s="1">
        <v>1994.25</v>
      </c>
      <c r="B44" s="2">
        <v>3.94</v>
      </c>
      <c r="C44">
        <v>155.93333333333331</v>
      </c>
      <c r="D44">
        <f t="shared" si="3"/>
        <v>2.7084311809341974</v>
      </c>
      <c r="E44">
        <f t="shared" si="4"/>
        <v>-0.2711282750614108</v>
      </c>
      <c r="F44" s="2">
        <v>0.2303</v>
      </c>
      <c r="G44" s="2">
        <f t="shared" si="5"/>
        <v>4.8318703776000005</v>
      </c>
    </row>
    <row r="45" spans="1:7" x14ac:dyDescent="0.3">
      <c r="A45" s="1">
        <v>1994.5</v>
      </c>
      <c r="B45" s="2">
        <v>4.49</v>
      </c>
      <c r="C45">
        <v>157.1</v>
      </c>
      <c r="D45">
        <f t="shared" si="3"/>
        <v>2.8625649815500158</v>
      </c>
      <c r="E45">
        <f t="shared" si="4"/>
        <v>-0.39357575221452423</v>
      </c>
      <c r="F45" s="2">
        <v>-0.22819999999999999</v>
      </c>
      <c r="G45" s="2">
        <f t="shared" si="5"/>
        <v>3.4542927776000005</v>
      </c>
    </row>
    <row r="46" spans="1:7" x14ac:dyDescent="0.3">
      <c r="A46" s="1">
        <v>1994.75</v>
      </c>
      <c r="B46" s="2">
        <v>5.17</v>
      </c>
      <c r="C46">
        <v>158.1</v>
      </c>
      <c r="D46">
        <f t="shared" si="3"/>
        <v>2.7141317689646045</v>
      </c>
      <c r="E46">
        <f t="shared" si="4"/>
        <v>-0.43608075144248459</v>
      </c>
      <c r="F46" s="2">
        <v>-0.72550000000000003</v>
      </c>
      <c r="G46" s="2">
        <f t="shared" si="5"/>
        <v>1.4146236719999998</v>
      </c>
    </row>
    <row r="47" spans="1:7" x14ac:dyDescent="0.3">
      <c r="A47" s="1">
        <v>1995</v>
      </c>
      <c r="B47" s="2">
        <v>5.81</v>
      </c>
      <c r="C47">
        <v>159.43333333333331</v>
      </c>
      <c r="D47">
        <f t="shared" si="3"/>
        <v>2.9061330349942192</v>
      </c>
      <c r="E47">
        <f t="shared" si="4"/>
        <v>-0.47649843359348343</v>
      </c>
      <c r="F47" s="2">
        <v>-1.5382</v>
      </c>
      <c r="G47" s="2">
        <f t="shared" si="5"/>
        <v>-3.1169357856</v>
      </c>
    </row>
    <row r="48" spans="1:7" x14ac:dyDescent="0.3">
      <c r="A48" s="1">
        <v>1995.25</v>
      </c>
      <c r="B48" s="2">
        <v>6.02</v>
      </c>
      <c r="C48">
        <v>160.73333333333335</v>
      </c>
      <c r="D48">
        <f t="shared" si="3"/>
        <v>3.031811159699231</v>
      </c>
      <c r="E48">
        <f t="shared" si="4"/>
        <v>-0.50875260363368735</v>
      </c>
      <c r="F48" s="2">
        <v>-1.5679000000000001</v>
      </c>
      <c r="G48" s="2">
        <f t="shared" si="5"/>
        <v>-3.4078179743999999</v>
      </c>
    </row>
    <row r="49" spans="1:7" x14ac:dyDescent="0.3">
      <c r="A49" s="1">
        <v>1995.5</v>
      </c>
      <c r="B49" s="2">
        <v>5.8</v>
      </c>
      <c r="C49">
        <v>161.80000000000001</v>
      </c>
      <c r="D49">
        <f t="shared" si="3"/>
        <v>2.9478459362816016</v>
      </c>
      <c r="E49">
        <f t="shared" si="4"/>
        <v>-0.47913711854054664</v>
      </c>
      <c r="F49" s="2">
        <v>-1.6173</v>
      </c>
      <c r="G49" s="2">
        <f t="shared" si="5"/>
        <v>-3.5688829119999999</v>
      </c>
    </row>
    <row r="50" spans="1:7" x14ac:dyDescent="0.3">
      <c r="A50" s="1">
        <v>1995.75</v>
      </c>
      <c r="B50" s="2">
        <v>5.72</v>
      </c>
      <c r="C50">
        <v>162.93333333333331</v>
      </c>
      <c r="D50">
        <f t="shared" si="3"/>
        <v>3.0113374973849423</v>
      </c>
      <c r="E50">
        <f t="shared" si="4"/>
        <v>-0.50113444866788082</v>
      </c>
      <c r="F50" s="2">
        <v>-1.8050999999999999</v>
      </c>
      <c r="G50" s="2">
        <f t="shared" si="5"/>
        <v>-4.5904354495999993</v>
      </c>
    </row>
    <row r="51" spans="1:7" x14ac:dyDescent="0.3">
      <c r="A51" s="1">
        <v>1996</v>
      </c>
      <c r="B51" s="2">
        <v>5.36</v>
      </c>
      <c r="C51">
        <v>164.03333333333333</v>
      </c>
      <c r="D51">
        <f t="shared" si="3"/>
        <v>2.8443797185681383</v>
      </c>
      <c r="E51">
        <f t="shared" si="4"/>
        <v>-0.5096473487245079</v>
      </c>
      <c r="F51" s="2">
        <v>-1.6272</v>
      </c>
      <c r="G51" s="2">
        <f t="shared" si="5"/>
        <v>-3.3510342656000005</v>
      </c>
    </row>
    <row r="52" spans="1:7" x14ac:dyDescent="0.3">
      <c r="A52" s="1">
        <v>1996.25</v>
      </c>
      <c r="B52" s="2">
        <v>5.24</v>
      </c>
      <c r="C52">
        <v>165</v>
      </c>
      <c r="D52">
        <f t="shared" si="3"/>
        <v>2.6198796821619603</v>
      </c>
      <c r="E52">
        <f t="shared" si="4"/>
        <v>-0.5016819177172509</v>
      </c>
      <c r="F52" s="2">
        <v>-1.4195</v>
      </c>
      <c r="G52" s="2">
        <f t="shared" si="5"/>
        <v>-2.1911458240000004</v>
      </c>
    </row>
    <row r="53" spans="1:7" x14ac:dyDescent="0.3">
      <c r="A53" s="1">
        <v>1996.5</v>
      </c>
      <c r="B53" s="2">
        <v>5.31</v>
      </c>
      <c r="C53">
        <v>166.06666666666666</v>
      </c>
      <c r="D53">
        <f t="shared" si="3"/>
        <v>2.6028309535578886</v>
      </c>
      <c r="E53">
        <f t="shared" si="4"/>
        <v>-0.51916230115640349</v>
      </c>
      <c r="F53" s="2">
        <v>-1.3996999999999999</v>
      </c>
      <c r="G53" s="2">
        <f t="shared" si="5"/>
        <v>-2.1156152975999993</v>
      </c>
    </row>
    <row r="54" spans="1:7" x14ac:dyDescent="0.3">
      <c r="A54" s="1">
        <v>1996.75</v>
      </c>
      <c r="B54" s="2">
        <v>5.28</v>
      </c>
      <c r="C54">
        <v>167.13333333333333</v>
      </c>
      <c r="D54">
        <f t="shared" si="3"/>
        <v>2.5450777866807472</v>
      </c>
      <c r="E54">
        <f t="shared" si="4"/>
        <v>-0.53469699229300538</v>
      </c>
      <c r="F54" s="2">
        <v>-1.1917</v>
      </c>
      <c r="G54" s="2">
        <f t="shared" si="5"/>
        <v>-1.0089370367999999</v>
      </c>
    </row>
    <row r="55" spans="1:7" x14ac:dyDescent="0.3">
      <c r="A55" s="1">
        <v>1997</v>
      </c>
      <c r="B55" s="2">
        <v>5.28</v>
      </c>
      <c r="C55">
        <v>168.1</v>
      </c>
      <c r="D55">
        <f t="shared" si="3"/>
        <v>2.4489381210747143</v>
      </c>
      <c r="E55">
        <f t="shared" si="4"/>
        <v>-0.52615512923073249</v>
      </c>
      <c r="F55" s="2">
        <v>-1.2808999999999999</v>
      </c>
      <c r="G55" s="2">
        <f t="shared" si="5"/>
        <v>-1.4784059135999998</v>
      </c>
    </row>
    <row r="56" spans="1:7" x14ac:dyDescent="0.3">
      <c r="A56" s="1">
        <v>1997.25</v>
      </c>
      <c r="B56" s="2">
        <v>5.52</v>
      </c>
      <c r="C56">
        <v>169.16666666666666</v>
      </c>
      <c r="D56">
        <f t="shared" si="3"/>
        <v>2.4938948347252148</v>
      </c>
      <c r="E56">
        <f t="shared" si="4"/>
        <v>-0.58525407176304833</v>
      </c>
      <c r="F56" s="2">
        <v>-1.6963999999999999</v>
      </c>
      <c r="G56" s="2">
        <f t="shared" si="5"/>
        <v>-3.8318267903999992</v>
      </c>
    </row>
    <row r="57" spans="1:7" x14ac:dyDescent="0.3">
      <c r="A57" s="1">
        <v>1997.5</v>
      </c>
      <c r="B57" s="2">
        <v>5.53</v>
      </c>
      <c r="C57">
        <v>169.9</v>
      </c>
      <c r="D57">
        <f t="shared" si="3"/>
        <v>2.2820714517915959</v>
      </c>
      <c r="E57">
        <f t="shared" si="4"/>
        <v>-0.59923059022547298</v>
      </c>
      <c r="F57" s="2">
        <v>-1.7062999999999999</v>
      </c>
      <c r="G57" s="2">
        <f t="shared" si="5"/>
        <v>-3.8933403152000001</v>
      </c>
    </row>
    <row r="58" spans="1:7" x14ac:dyDescent="0.3">
      <c r="A58" s="1">
        <v>1997.75</v>
      </c>
      <c r="B58" s="2">
        <v>5.51</v>
      </c>
      <c r="C58">
        <v>170.86666666666665</v>
      </c>
      <c r="D58">
        <f t="shared" si="3"/>
        <v>2.2091628205777645</v>
      </c>
      <c r="E58">
        <f t="shared" si="4"/>
        <v>-0.59300119776690496</v>
      </c>
      <c r="F58" s="2">
        <v>-1.9532</v>
      </c>
      <c r="G58" s="2">
        <f t="shared" si="5"/>
        <v>-5.2353251776</v>
      </c>
    </row>
    <row r="59" spans="1:7" x14ac:dyDescent="0.3">
      <c r="A59" s="1">
        <v>1998</v>
      </c>
      <c r="B59" s="2">
        <v>5.52</v>
      </c>
      <c r="C59">
        <v>171.9</v>
      </c>
      <c r="D59">
        <f t="shared" si="3"/>
        <v>2.2353871974233797</v>
      </c>
      <c r="E59">
        <f t="shared" si="4"/>
        <v>-0.60678224323956953</v>
      </c>
      <c r="F59" s="2">
        <v>-2.4066999999999998</v>
      </c>
      <c r="G59" s="2">
        <f t="shared" si="5"/>
        <v>-7.7401360511999977</v>
      </c>
    </row>
    <row r="60" spans="1:7" x14ac:dyDescent="0.3">
      <c r="A60" s="1">
        <v>1998.25</v>
      </c>
      <c r="B60" s="2">
        <v>5.5</v>
      </c>
      <c r="C60">
        <v>172.86666666666665</v>
      </c>
      <c r="D60">
        <f t="shared" si="3"/>
        <v>2.1636162188621602</v>
      </c>
      <c r="E60">
        <f t="shared" si="4"/>
        <v>-0.57554369104131564</v>
      </c>
      <c r="F60" s="2">
        <v>-2.1208999999999998</v>
      </c>
      <c r="G60" s="2">
        <f t="shared" si="5"/>
        <v>-6.1452221599999985</v>
      </c>
    </row>
    <row r="61" spans="1:7" x14ac:dyDescent="0.3">
      <c r="A61" s="1">
        <v>1998.5</v>
      </c>
      <c r="B61" s="2">
        <v>5.53</v>
      </c>
      <c r="C61">
        <v>173.9</v>
      </c>
      <c r="D61">
        <f t="shared" si="3"/>
        <v>2.3270392682350911</v>
      </c>
      <c r="E61">
        <f t="shared" si="4"/>
        <v>-0.58020723271425545</v>
      </c>
      <c r="F61" s="2">
        <v>-2.0617000000000001</v>
      </c>
      <c r="G61" s="2">
        <f t="shared" si="5"/>
        <v>-5.8524131568</v>
      </c>
    </row>
    <row r="62" spans="1:7" x14ac:dyDescent="0.3">
      <c r="A62" s="1">
        <v>1998.75</v>
      </c>
      <c r="B62" s="2">
        <v>4.8600000000000003</v>
      </c>
      <c r="C62">
        <v>174.86666666666667</v>
      </c>
      <c r="D62">
        <f t="shared" si="3"/>
        <v>2.314025350280279</v>
      </c>
      <c r="E62">
        <f t="shared" si="4"/>
        <v>-0.55649072591290538</v>
      </c>
      <c r="F62" s="2">
        <v>-1.6223000000000001</v>
      </c>
      <c r="G62" s="2">
        <f t="shared" si="5"/>
        <v>-3.0146999904000005</v>
      </c>
    </row>
    <row r="63" spans="1:7" x14ac:dyDescent="0.3">
      <c r="A63" s="1">
        <v>1999</v>
      </c>
      <c r="B63" s="2">
        <v>4.7300000000000004</v>
      </c>
      <c r="C63">
        <v>175.63333333333333</v>
      </c>
      <c r="D63">
        <f t="shared" si="3"/>
        <v>2.1485576158326776</v>
      </c>
      <c r="E63">
        <f t="shared" si="4"/>
        <v>-0.56284175559598304</v>
      </c>
      <c r="F63" s="2">
        <v>-1.6272</v>
      </c>
      <c r="G63" s="2">
        <f t="shared" si="5"/>
        <v>-2.9571627008000005</v>
      </c>
    </row>
    <row r="64" spans="1:7" x14ac:dyDescent="0.3">
      <c r="A64" s="1">
        <v>1999.25</v>
      </c>
      <c r="B64" s="2">
        <v>4.75</v>
      </c>
      <c r="C64">
        <v>176.46666666666667</v>
      </c>
      <c r="D64">
        <f t="shared" si="3"/>
        <v>2.061141668843701</v>
      </c>
      <c r="E64">
        <f t="shared" si="4"/>
        <v>-0.57914487380159962</v>
      </c>
      <c r="F64" s="2">
        <v>-1.4689000000000001</v>
      </c>
      <c r="G64" s="2">
        <f t="shared" si="5"/>
        <v>-2.2201477200000004</v>
      </c>
    </row>
    <row r="65" spans="1:7" x14ac:dyDescent="0.3">
      <c r="A65" s="1">
        <v>1999.5</v>
      </c>
      <c r="B65" s="2">
        <v>5.09</v>
      </c>
      <c r="C65">
        <v>177.4</v>
      </c>
      <c r="D65">
        <f t="shared" si="3"/>
        <v>1.9926648515241858</v>
      </c>
      <c r="E65">
        <f t="shared" si="4"/>
        <v>-0.60572375055491356</v>
      </c>
      <c r="F65" s="2">
        <v>-1.7161999999999999</v>
      </c>
      <c r="G65" s="2">
        <f t="shared" si="5"/>
        <v>-3.6337925343999999</v>
      </c>
    </row>
    <row r="66" spans="1:7" x14ac:dyDescent="0.3">
      <c r="A66" s="1">
        <v>1999.75</v>
      </c>
      <c r="B66" s="2">
        <v>5.31</v>
      </c>
      <c r="C66">
        <v>178.4</v>
      </c>
      <c r="D66">
        <f t="shared" si="3"/>
        <v>2.0004441381245281</v>
      </c>
      <c r="E66">
        <f t="shared" si="4"/>
        <v>-0.58156019278172</v>
      </c>
      <c r="F66" s="2">
        <v>-1.7557</v>
      </c>
      <c r="G66" s="2">
        <f t="shared" si="5"/>
        <v>-3.9999261455999999</v>
      </c>
    </row>
    <row r="67" spans="1:7" x14ac:dyDescent="0.3">
      <c r="A67" s="1">
        <v>2000</v>
      </c>
      <c r="B67" s="2">
        <v>5.68</v>
      </c>
      <c r="C67">
        <v>179.56666666666669</v>
      </c>
      <c r="D67">
        <f t="shared" si="3"/>
        <v>2.2148052471248136</v>
      </c>
      <c r="E67">
        <f t="shared" si="4"/>
        <v>-0.58129753815569696</v>
      </c>
      <c r="F67" s="2">
        <v>-2.1652999999999998</v>
      </c>
      <c r="G67" s="2">
        <f t="shared" si="5"/>
        <v>-6.5977235071999987</v>
      </c>
    </row>
    <row r="68" spans="1:7" x14ac:dyDescent="0.3">
      <c r="A68" s="1">
        <v>2000.25</v>
      </c>
      <c r="B68" s="2">
        <v>6.27</v>
      </c>
      <c r="C68">
        <v>180.70000000000002</v>
      </c>
      <c r="D68">
        <f t="shared" si="3"/>
        <v>2.3706196473291592</v>
      </c>
      <c r="E68">
        <f t="shared" si="4"/>
        <v>-0.5991956453858478</v>
      </c>
      <c r="F68" s="2">
        <v>-2.702</v>
      </c>
      <c r="G68" s="2">
        <f t="shared" si="5"/>
        <v>-10.637391071999998</v>
      </c>
    </row>
    <row r="69" spans="1:7" x14ac:dyDescent="0.3">
      <c r="A69" s="1">
        <v>2000.5</v>
      </c>
      <c r="B69" s="2">
        <v>6.52</v>
      </c>
      <c r="C69">
        <v>181.9</v>
      </c>
      <c r="D69">
        <f t="shared" si="3"/>
        <v>2.5050015648597559</v>
      </c>
      <c r="E69">
        <f t="shared" si="4"/>
        <v>-0.60828742935196378</v>
      </c>
      <c r="F69" s="2">
        <v>-2.7265000000000001</v>
      </c>
      <c r="G69" s="2">
        <f t="shared" si="5"/>
        <v>-11.220758304</v>
      </c>
    </row>
    <row r="70" spans="1:7" x14ac:dyDescent="0.3">
      <c r="A70" s="1">
        <v>2000.75</v>
      </c>
      <c r="B70" s="2">
        <v>6.47</v>
      </c>
      <c r="C70">
        <v>183</v>
      </c>
      <c r="D70">
        <f t="shared" si="3"/>
        <v>2.5457932695511958</v>
      </c>
      <c r="E70">
        <f t="shared" si="4"/>
        <v>-0.5937669501315086</v>
      </c>
      <c r="F70" s="2">
        <v>-2.6331000000000002</v>
      </c>
      <c r="G70" s="2">
        <f t="shared" si="5"/>
        <v>-10.532345297600001</v>
      </c>
    </row>
    <row r="71" spans="1:7" x14ac:dyDescent="0.3">
      <c r="A71" s="1">
        <v>2001</v>
      </c>
      <c r="B71" s="2">
        <v>5.59</v>
      </c>
      <c r="C71">
        <v>184.33333333333334</v>
      </c>
      <c r="D71">
        <f t="shared" ref="D71:D102" si="6">LN(C71/C67)*100</f>
        <v>2.6199171835846617</v>
      </c>
      <c r="E71">
        <f t="shared" ref="E71:E102" si="7">D72/(0.9968*B71)-1</f>
        <v>-0.53272702014971729</v>
      </c>
      <c r="F71" s="2">
        <v>-2.0320999999999998</v>
      </c>
      <c r="G71" s="2">
        <f t="shared" si="5"/>
        <v>-5.7509767951999988</v>
      </c>
    </row>
    <row r="72" spans="1:7" x14ac:dyDescent="0.3">
      <c r="A72" s="1">
        <v>2001.25</v>
      </c>
      <c r="B72" s="2">
        <v>4.33</v>
      </c>
      <c r="C72">
        <v>185.46666666666667</v>
      </c>
      <c r="D72">
        <f t="shared" si="6"/>
        <v>2.6036973782995183</v>
      </c>
      <c r="E72">
        <f t="shared" si="7"/>
        <v>-0.39240932105550641</v>
      </c>
      <c r="F72" s="2">
        <v>-0.78500000000000003</v>
      </c>
      <c r="G72" s="2">
        <f t="shared" ref="G72:G103" si="8">(F72+1)*0.9968*B72</f>
        <v>0.9279709599999999</v>
      </c>
    </row>
    <row r="73" spans="1:7" x14ac:dyDescent="0.3">
      <c r="A73" s="1">
        <v>2001.5</v>
      </c>
      <c r="B73" s="2">
        <v>3.5</v>
      </c>
      <c r="C73">
        <v>186.73333333333335</v>
      </c>
      <c r="D73">
        <f t="shared" si="6"/>
        <v>2.6224488633822025</v>
      </c>
      <c r="E73">
        <f t="shared" si="7"/>
        <v>-0.23244412681707516</v>
      </c>
      <c r="F73" s="2">
        <v>4.0800000000000003E-2</v>
      </c>
      <c r="G73" s="2">
        <f t="shared" si="8"/>
        <v>3.63114304</v>
      </c>
    </row>
    <row r="74" spans="1:7" x14ac:dyDescent="0.3">
      <c r="A74" s="1">
        <v>2001.75</v>
      </c>
      <c r="B74" s="2">
        <v>2.13</v>
      </c>
      <c r="C74">
        <v>187.96666666666667</v>
      </c>
      <c r="D74">
        <f t="shared" si="6"/>
        <v>2.6778489303605881</v>
      </c>
      <c r="E74">
        <f t="shared" si="7"/>
        <v>0.17753817876440237</v>
      </c>
      <c r="F74" s="2">
        <v>0.87</v>
      </c>
      <c r="G74" s="2">
        <f t="shared" si="8"/>
        <v>3.9703540799999999</v>
      </c>
    </row>
    <row r="75" spans="1:7" x14ac:dyDescent="0.3">
      <c r="A75" s="1">
        <v>2002</v>
      </c>
      <c r="B75" s="2">
        <v>1.73</v>
      </c>
      <c r="C75">
        <v>189</v>
      </c>
      <c r="D75">
        <f t="shared" si="6"/>
        <v>2.5001302205417186</v>
      </c>
      <c r="E75">
        <f t="shared" si="7"/>
        <v>0.39019699986001299</v>
      </c>
      <c r="F75" s="2">
        <v>1.3611</v>
      </c>
      <c r="G75" s="2">
        <f t="shared" si="8"/>
        <v>4.0716319504000005</v>
      </c>
    </row>
    <row r="76" spans="1:7" x14ac:dyDescent="0.3">
      <c r="A76" s="1">
        <v>2002.25</v>
      </c>
      <c r="B76" s="2">
        <v>1.75</v>
      </c>
      <c r="C76">
        <v>189.96666666666667</v>
      </c>
      <c r="D76">
        <f t="shared" si="6"/>
        <v>2.3973446791665975</v>
      </c>
      <c r="E76">
        <f t="shared" si="7"/>
        <v>0.28510195990163401</v>
      </c>
      <c r="F76" s="2">
        <v>1.5218</v>
      </c>
      <c r="G76" s="2">
        <f t="shared" si="8"/>
        <v>4.3990279199999991</v>
      </c>
    </row>
    <row r="77" spans="1:7" x14ac:dyDescent="0.3">
      <c r="A77" s="1">
        <v>2002.5</v>
      </c>
      <c r="B77" s="2">
        <v>1.74</v>
      </c>
      <c r="C77">
        <v>190.9666666666667</v>
      </c>
      <c r="D77">
        <f t="shared" si="6"/>
        <v>2.2417318588524102</v>
      </c>
      <c r="E77">
        <f t="shared" si="7"/>
        <v>0.17400378618481227</v>
      </c>
      <c r="F77" s="2">
        <v>1.4414</v>
      </c>
      <c r="G77" s="2">
        <f t="shared" si="8"/>
        <v>4.2344422847999992</v>
      </c>
    </row>
    <row r="78" spans="1:7" x14ac:dyDescent="0.3">
      <c r="A78" s="1">
        <v>2002.75</v>
      </c>
      <c r="B78" s="2">
        <v>1.44</v>
      </c>
      <c r="C78">
        <v>191.83333333333334</v>
      </c>
      <c r="D78">
        <f t="shared" si="6"/>
        <v>2.0362297348800964</v>
      </c>
      <c r="E78">
        <f t="shared" si="7"/>
        <v>0.26627175719821206</v>
      </c>
      <c r="F78" s="2">
        <v>1.8333999999999999</v>
      </c>
      <c r="G78" s="2">
        <f t="shared" si="8"/>
        <v>4.0670396928000008</v>
      </c>
    </row>
    <row r="79" spans="1:7" x14ac:dyDescent="0.3">
      <c r="A79" s="1">
        <v>2003</v>
      </c>
      <c r="B79" s="2">
        <v>1.25</v>
      </c>
      <c r="C79">
        <v>192.46666666666667</v>
      </c>
      <c r="D79">
        <f t="shared" si="6"/>
        <v>1.8175963501082562</v>
      </c>
      <c r="E79">
        <f t="shared" si="7"/>
        <v>0.18818330687006379</v>
      </c>
      <c r="F79" s="2">
        <v>1.9339999999999999</v>
      </c>
      <c r="G79" s="2">
        <f t="shared" si="8"/>
        <v>3.6557640000000005</v>
      </c>
    </row>
    <row r="80" spans="1:7" x14ac:dyDescent="0.3">
      <c r="A80" s="1">
        <v>2003.25</v>
      </c>
      <c r="B80" s="2">
        <v>1.25</v>
      </c>
      <c r="C80">
        <v>192.79999999999998</v>
      </c>
      <c r="D80">
        <f t="shared" si="6"/>
        <v>1.4804764003600994</v>
      </c>
      <c r="E80">
        <f t="shared" si="7"/>
        <v>8.5320302044296747E-2</v>
      </c>
      <c r="F80" s="2">
        <v>1.6759999999999999</v>
      </c>
      <c r="G80" s="2">
        <f t="shared" si="8"/>
        <v>3.3342960000000006</v>
      </c>
    </row>
    <row r="81" spans="1:7" x14ac:dyDescent="0.3">
      <c r="A81" s="1">
        <v>2003.5</v>
      </c>
      <c r="B81" s="2">
        <v>1.02</v>
      </c>
      <c r="C81">
        <v>193.56666666666669</v>
      </c>
      <c r="D81">
        <f t="shared" si="6"/>
        <v>1.3523090963471938</v>
      </c>
      <c r="E81">
        <f t="shared" si="7"/>
        <v>0.13842759079894651</v>
      </c>
      <c r="F81" s="2">
        <v>1.5318000000000001</v>
      </c>
      <c r="G81" s="2">
        <f t="shared" si="8"/>
        <v>2.5741722048000004</v>
      </c>
    </row>
    <row r="82" spans="1:7" x14ac:dyDescent="0.3">
      <c r="A82" s="1">
        <v>2003.75</v>
      </c>
      <c r="B82" s="2">
        <v>1</v>
      </c>
      <c r="C82">
        <v>194.06666666666669</v>
      </c>
      <c r="D82">
        <f t="shared" si="6"/>
        <v>1.1574803149585577</v>
      </c>
      <c r="E82">
        <f t="shared" si="7"/>
        <v>0.31185593930795874</v>
      </c>
      <c r="F82" s="2">
        <v>2.1857000000000002</v>
      </c>
      <c r="G82" s="2">
        <f t="shared" si="8"/>
        <v>3.1755057600000001</v>
      </c>
    </row>
    <row r="83" spans="1:7" x14ac:dyDescent="0.3">
      <c r="A83" s="1">
        <v>2004</v>
      </c>
      <c r="B83" s="2">
        <v>1</v>
      </c>
      <c r="C83">
        <v>195</v>
      </c>
      <c r="D83">
        <f t="shared" si="6"/>
        <v>1.3076580003021734</v>
      </c>
      <c r="E83">
        <f t="shared" si="7"/>
        <v>0.77077098612167916</v>
      </c>
      <c r="F83" s="2">
        <v>1.6423000000000001</v>
      </c>
      <c r="G83" s="2">
        <f t="shared" si="8"/>
        <v>2.63384464</v>
      </c>
    </row>
    <row r="84" spans="1:7" x14ac:dyDescent="0.3">
      <c r="A84" s="1">
        <v>2004.25</v>
      </c>
      <c r="B84" s="2">
        <v>1.01</v>
      </c>
      <c r="C84">
        <v>196.23333333333335</v>
      </c>
      <c r="D84">
        <f t="shared" si="6"/>
        <v>1.7651045189660899</v>
      </c>
      <c r="E84">
        <f t="shared" si="7"/>
        <v>0.77996293644492831</v>
      </c>
      <c r="F84" s="2">
        <v>2.2664</v>
      </c>
      <c r="G84" s="2">
        <f t="shared" si="8"/>
        <v>3.2885069952000001</v>
      </c>
    </row>
    <row r="85" spans="1:7" x14ac:dyDescent="0.3">
      <c r="A85" s="1">
        <v>2004.5</v>
      </c>
      <c r="B85" s="2">
        <v>1.43</v>
      </c>
      <c r="C85">
        <v>197.06666666666669</v>
      </c>
      <c r="D85">
        <f t="shared" si="6"/>
        <v>1.7920097255987877</v>
      </c>
      <c r="E85">
        <f t="shared" si="7"/>
        <v>0.50209223883399057</v>
      </c>
      <c r="F85" s="2">
        <v>1.9339999999999999</v>
      </c>
      <c r="G85" s="2">
        <f t="shared" si="8"/>
        <v>4.1821940160000004</v>
      </c>
    </row>
    <row r="86" spans="1:7" x14ac:dyDescent="0.3">
      <c r="A86" s="1">
        <v>2004.75</v>
      </c>
      <c r="B86" s="2">
        <v>1.95</v>
      </c>
      <c r="C86">
        <v>198.26666666666668</v>
      </c>
      <c r="D86">
        <f t="shared" si="6"/>
        <v>2.1411183274477024</v>
      </c>
      <c r="E86">
        <f t="shared" si="7"/>
        <v>0.17373944140075226</v>
      </c>
      <c r="F86" s="2">
        <v>1.4113</v>
      </c>
      <c r="G86" s="2">
        <f t="shared" si="8"/>
        <v>4.6869884879999999</v>
      </c>
    </row>
    <row r="87" spans="1:7" x14ac:dyDescent="0.3">
      <c r="A87" s="1">
        <v>2005</v>
      </c>
      <c r="B87" s="2">
        <v>2.4700000000000002</v>
      </c>
      <c r="C87">
        <v>199.5</v>
      </c>
      <c r="D87">
        <f t="shared" si="6"/>
        <v>2.2814677766171263</v>
      </c>
      <c r="E87">
        <f t="shared" si="7"/>
        <v>-0.13986855056394387</v>
      </c>
      <c r="F87" s="2">
        <v>0.79990000000000006</v>
      </c>
      <c r="G87" s="2">
        <f t="shared" si="8"/>
        <v>4.4315265904000007</v>
      </c>
    </row>
    <row r="88" spans="1:7" x14ac:dyDescent="0.3">
      <c r="A88" s="1">
        <v>2005.25</v>
      </c>
      <c r="B88" s="2">
        <v>2.94</v>
      </c>
      <c r="C88">
        <v>200.43333333333331</v>
      </c>
      <c r="D88">
        <f t="shared" si="6"/>
        <v>2.1177262011307163</v>
      </c>
      <c r="E88">
        <f t="shared" si="7"/>
        <v>-0.30866474034175329</v>
      </c>
      <c r="F88" s="2">
        <v>0.42</v>
      </c>
      <c r="G88" s="2">
        <f t="shared" si="8"/>
        <v>4.1614406400000004</v>
      </c>
    </row>
    <row r="89" spans="1:7" x14ac:dyDescent="0.3">
      <c r="A89" s="1">
        <v>2005.5</v>
      </c>
      <c r="B89" s="2">
        <v>3.46</v>
      </c>
      <c r="C89">
        <v>201.1</v>
      </c>
      <c r="D89">
        <f t="shared" si="6"/>
        <v>2.0260215812723805</v>
      </c>
      <c r="E89">
        <f t="shared" si="7"/>
        <v>-0.39698108172946955</v>
      </c>
      <c r="F89" s="2">
        <v>3.49E-2</v>
      </c>
      <c r="G89" s="2">
        <f t="shared" si="8"/>
        <v>3.5692955872000001</v>
      </c>
    </row>
    <row r="90" spans="1:7" x14ac:dyDescent="0.3">
      <c r="A90" s="1">
        <v>2005.75</v>
      </c>
      <c r="B90" s="2">
        <v>3.98</v>
      </c>
      <c r="C90">
        <v>202.43333333333331</v>
      </c>
      <c r="D90">
        <f t="shared" si="6"/>
        <v>2.0797688317529439</v>
      </c>
      <c r="E90">
        <f t="shared" si="7"/>
        <v>-0.47484999982754272</v>
      </c>
      <c r="F90" s="2">
        <v>-0.50080000000000002</v>
      </c>
      <c r="G90" s="2">
        <f t="shared" si="8"/>
        <v>1.9804581887999999</v>
      </c>
    </row>
    <row r="91" spans="1:7" x14ac:dyDescent="0.3">
      <c r="A91" s="1">
        <v>2006</v>
      </c>
      <c r="B91" s="2">
        <v>4.46</v>
      </c>
      <c r="C91">
        <v>203.69999999999996</v>
      </c>
      <c r="D91">
        <f t="shared" si="6"/>
        <v>2.0834086902841835</v>
      </c>
      <c r="E91">
        <f t="shared" si="7"/>
        <v>-0.45306348082918568</v>
      </c>
      <c r="F91" s="2">
        <v>-0.91410000000000002</v>
      </c>
      <c r="G91" s="2">
        <f t="shared" si="8"/>
        <v>0.38188803519999986</v>
      </c>
    </row>
    <row r="92" spans="1:7" x14ac:dyDescent="0.3">
      <c r="A92" s="1">
        <v>2006.25</v>
      </c>
      <c r="B92" s="2">
        <v>4.91</v>
      </c>
      <c r="C92">
        <v>205.36666666666667</v>
      </c>
      <c r="D92">
        <f t="shared" si="6"/>
        <v>2.4315309975002259</v>
      </c>
      <c r="E92">
        <f t="shared" si="7"/>
        <v>-0.43222289876779185</v>
      </c>
      <c r="F92" s="2">
        <v>-1.3139000000000001</v>
      </c>
      <c r="G92" s="2">
        <f t="shared" si="8"/>
        <v>-1.5363170032000004</v>
      </c>
    </row>
    <row r="93" spans="1:7" x14ac:dyDescent="0.3">
      <c r="A93" s="1">
        <v>2006.5</v>
      </c>
      <c r="B93" s="2">
        <v>5.25</v>
      </c>
      <c r="C93">
        <v>206.76666666666665</v>
      </c>
      <c r="D93">
        <f t="shared" si="6"/>
        <v>2.7788646532355816</v>
      </c>
      <c r="E93">
        <f t="shared" si="7"/>
        <v>-0.49694523013526015</v>
      </c>
      <c r="F93" s="2">
        <v>-1.4556</v>
      </c>
      <c r="G93" s="2">
        <f t="shared" si="8"/>
        <v>-2.3842459200000001</v>
      </c>
    </row>
    <row r="94" spans="1:7" x14ac:dyDescent="0.3">
      <c r="A94" s="1">
        <v>2006.75</v>
      </c>
      <c r="B94" s="2">
        <v>5.25</v>
      </c>
      <c r="C94">
        <v>207.83333333333334</v>
      </c>
      <c r="D94">
        <f t="shared" si="6"/>
        <v>2.6325862216561564</v>
      </c>
      <c r="E94">
        <f t="shared" si="7"/>
        <v>-0.50451123398724329</v>
      </c>
      <c r="F94" s="2">
        <v>-1.4294</v>
      </c>
      <c r="G94" s="2">
        <f t="shared" si="8"/>
        <v>-2.2471360800000002</v>
      </c>
    </row>
    <row r="95" spans="1:7" x14ac:dyDescent="0.3">
      <c r="A95" s="1">
        <v>2007</v>
      </c>
      <c r="B95" s="2">
        <v>5.26</v>
      </c>
      <c r="C95">
        <v>209.05100000000002</v>
      </c>
      <c r="D95">
        <f t="shared" si="6"/>
        <v>2.5929918102979581</v>
      </c>
      <c r="E95">
        <f t="shared" si="7"/>
        <v>-0.56852077030923687</v>
      </c>
      <c r="F95" s="2">
        <v>-1.6173</v>
      </c>
      <c r="G95" s="2">
        <f t="shared" si="8"/>
        <v>-3.2366076063999998</v>
      </c>
    </row>
    <row r="96" spans="1:7" x14ac:dyDescent="0.3">
      <c r="A96" s="1">
        <v>2007.25</v>
      </c>
      <c r="B96" s="2">
        <v>5.25</v>
      </c>
      <c r="C96">
        <v>210.06566666666666</v>
      </c>
      <c r="D96">
        <f t="shared" si="6"/>
        <v>2.2623180897792592</v>
      </c>
      <c r="E96">
        <f t="shared" si="7"/>
        <v>-0.59926004313230608</v>
      </c>
      <c r="F96" s="2">
        <v>-1.647</v>
      </c>
      <c r="G96" s="2">
        <f t="shared" si="8"/>
        <v>-3.3858804</v>
      </c>
    </row>
    <row r="97" spans="1:7" x14ac:dyDescent="0.3">
      <c r="A97" s="1">
        <v>2007.5</v>
      </c>
      <c r="B97" s="2">
        <v>5.07</v>
      </c>
      <c r="C97">
        <v>211.14866666666668</v>
      </c>
      <c r="D97">
        <f t="shared" si="6"/>
        <v>2.0971523422800158</v>
      </c>
      <c r="E97">
        <f t="shared" si="7"/>
        <v>-0.54804873986784486</v>
      </c>
      <c r="F97" s="2">
        <v>-1.5679000000000001</v>
      </c>
      <c r="G97" s="2">
        <f t="shared" si="8"/>
        <v>-2.8700393904000006</v>
      </c>
    </row>
    <row r="98" spans="1:7" x14ac:dyDescent="0.3">
      <c r="A98" s="1">
        <v>2007.75</v>
      </c>
      <c r="B98" s="2">
        <v>4.5</v>
      </c>
      <c r="C98">
        <v>212.63499999999999</v>
      </c>
      <c r="D98">
        <f t="shared" si="6"/>
        <v>2.2840604316256425</v>
      </c>
      <c r="E98">
        <f t="shared" si="7"/>
        <v>-0.47386647496055856</v>
      </c>
      <c r="F98" s="2">
        <v>-1.0033000000000001</v>
      </c>
      <c r="G98" s="2">
        <f t="shared" si="8"/>
        <v>-1.4802480000000362E-2</v>
      </c>
    </row>
    <row r="99" spans="1:7" x14ac:dyDescent="0.3">
      <c r="A99" s="1">
        <v>2008</v>
      </c>
      <c r="B99" s="2">
        <v>3.18</v>
      </c>
      <c r="C99">
        <v>214.04333333333332</v>
      </c>
      <c r="D99">
        <f t="shared" si="6"/>
        <v>2.3600245399169184</v>
      </c>
      <c r="E99">
        <f t="shared" si="7"/>
        <v>-0.27144821992573087</v>
      </c>
      <c r="F99" s="2">
        <v>0.31009999999999999</v>
      </c>
      <c r="G99" s="2">
        <f t="shared" si="8"/>
        <v>4.1527864224000002</v>
      </c>
    </row>
    <row r="100" spans="1:7" x14ac:dyDescent="0.3">
      <c r="A100" s="1">
        <v>2008.25</v>
      </c>
      <c r="B100" s="2">
        <v>2.09</v>
      </c>
      <c r="C100">
        <v>214.97333333333333</v>
      </c>
      <c r="D100">
        <f t="shared" si="6"/>
        <v>2.30938091772214</v>
      </c>
      <c r="E100">
        <f t="shared" si="7"/>
        <v>0.16964498808034412</v>
      </c>
      <c r="F100" s="2">
        <v>1.5017</v>
      </c>
      <c r="G100" s="2">
        <f t="shared" si="8"/>
        <v>5.2118216304000002</v>
      </c>
    </row>
    <row r="101" spans="1:7" x14ac:dyDescent="0.3">
      <c r="A101" s="1">
        <v>2008.5</v>
      </c>
      <c r="B101" s="2">
        <v>1.94</v>
      </c>
      <c r="C101">
        <v>216.357</v>
      </c>
      <c r="D101">
        <f t="shared" si="6"/>
        <v>2.4367354394076375</v>
      </c>
      <c r="E101">
        <f t="shared" si="7"/>
        <v>2.378450807799859E-2</v>
      </c>
      <c r="F101" s="2">
        <v>1.6524000000000001</v>
      </c>
      <c r="G101" s="2">
        <f t="shared" si="8"/>
        <v>5.1291899008000001</v>
      </c>
    </row>
    <row r="102" spans="1:7" x14ac:dyDescent="0.3">
      <c r="A102" s="1">
        <v>2008.75</v>
      </c>
      <c r="B102" s="2">
        <v>0.51</v>
      </c>
      <c r="C102">
        <v>216.88666666666668</v>
      </c>
      <c r="D102">
        <f t="shared" si="6"/>
        <v>1.9797862914451692</v>
      </c>
      <c r="E102">
        <f t="shared" si="7"/>
        <v>2.419756862037822</v>
      </c>
      <c r="F102" s="2">
        <v>2.7458</v>
      </c>
      <c r="G102" s="2">
        <f t="shared" si="8"/>
        <v>1.9042448544000001</v>
      </c>
    </row>
    <row r="103" spans="1:7" x14ac:dyDescent="0.3">
      <c r="A103" s="1">
        <v>2009</v>
      </c>
      <c r="B103" s="2">
        <v>0.18</v>
      </c>
      <c r="C103">
        <v>217.79700000000003</v>
      </c>
      <c r="D103">
        <f t="shared" ref="D103:D134" si="9">LN(C103/C99)*100</f>
        <v>1.7384949564404437</v>
      </c>
      <c r="E103">
        <f t="shared" ref="E103:E120" si="10">D104/(0.9968*B103)-1</f>
        <v>9.1070734003078133</v>
      </c>
      <c r="F103" s="2">
        <v>2.3168000000000002</v>
      </c>
      <c r="G103" s="2">
        <f t="shared" si="8"/>
        <v>0.59511352319999999</v>
      </c>
    </row>
    <row r="104" spans="1:7" x14ac:dyDescent="0.3">
      <c r="A104" s="1">
        <v>2009.25</v>
      </c>
      <c r="B104" s="2">
        <v>0.18</v>
      </c>
      <c r="C104">
        <v>218.90733333333333</v>
      </c>
      <c r="D104">
        <f t="shared" si="9"/>
        <v>1.813451537776829</v>
      </c>
      <c r="E104">
        <f t="shared" si="10"/>
        <v>7.1896537613733376</v>
      </c>
      <c r="F104" s="2">
        <v>2.3925000000000001</v>
      </c>
      <c r="G104" s="2">
        <f t="shared" ref="G104:G135" si="11">(F104+1)*0.9968*B104</f>
        <v>0.60869591999999995</v>
      </c>
    </row>
    <row r="105" spans="1:7" x14ac:dyDescent="0.3">
      <c r="A105" s="1">
        <v>2009.5</v>
      </c>
      <c r="B105" s="2">
        <v>0.16</v>
      </c>
      <c r="C105">
        <v>219.55966666666666</v>
      </c>
      <c r="D105">
        <f t="shared" si="9"/>
        <v>1.4694204364806496</v>
      </c>
      <c r="E105">
        <f t="shared" si="10"/>
        <v>9.8790808778927897</v>
      </c>
      <c r="F105" s="2">
        <v>2.2768000000000002</v>
      </c>
      <c r="G105" s="2">
        <f t="shared" si="11"/>
        <v>0.52261027840000007</v>
      </c>
    </row>
    <row r="106" spans="1:7" x14ac:dyDescent="0.3">
      <c r="A106" s="1">
        <v>2009.75</v>
      </c>
      <c r="B106" s="2">
        <v>0.12</v>
      </c>
      <c r="C106">
        <v>220.68266666666668</v>
      </c>
      <c r="D106">
        <f t="shared" si="9"/>
        <v>1.7350828510533656</v>
      </c>
      <c r="E106">
        <f t="shared" si="10"/>
        <v>10.12882950426795</v>
      </c>
      <c r="F106" s="2">
        <v>2.42</v>
      </c>
      <c r="G106" s="2">
        <f t="shared" si="11"/>
        <v>0.40908672000000001</v>
      </c>
    </row>
    <row r="107" spans="1:7" x14ac:dyDescent="0.3">
      <c r="A107" s="1">
        <v>2010</v>
      </c>
      <c r="B107" s="2">
        <v>0.13</v>
      </c>
      <c r="C107">
        <v>220.71566666666669</v>
      </c>
      <c r="D107">
        <f t="shared" si="9"/>
        <v>1.3311860699825151</v>
      </c>
      <c r="E107">
        <f t="shared" si="10"/>
        <v>6.3165002301463726</v>
      </c>
      <c r="F107" s="2">
        <v>2.569</v>
      </c>
      <c r="G107" s="2">
        <f t="shared" si="11"/>
        <v>0.46248529600000005</v>
      </c>
    </row>
    <row r="108" spans="1:7" x14ac:dyDescent="0.3">
      <c r="A108" s="1">
        <v>2010.25</v>
      </c>
      <c r="B108" s="2">
        <v>0.19</v>
      </c>
      <c r="C108">
        <v>220.99266666666665</v>
      </c>
      <c r="D108">
        <f t="shared" si="9"/>
        <v>0.94810136582328763</v>
      </c>
      <c r="E108">
        <f t="shared" si="10"/>
        <v>3.711636255367849</v>
      </c>
      <c r="F108" s="2">
        <v>2.4580000000000002</v>
      </c>
      <c r="G108" s="2">
        <f t="shared" si="11"/>
        <v>0.65491753600000013</v>
      </c>
    </row>
    <row r="109" spans="1:7" x14ac:dyDescent="0.3">
      <c r="A109" s="1">
        <v>2010.5</v>
      </c>
      <c r="B109" s="2">
        <v>0.19</v>
      </c>
      <c r="C109">
        <v>221.52766666666665</v>
      </c>
      <c r="D109">
        <f t="shared" si="9"/>
        <v>0.8923462136766277</v>
      </c>
      <c r="E109">
        <f t="shared" si="10"/>
        <v>2.3977022905187169</v>
      </c>
      <c r="F109" s="2">
        <v>2.2843</v>
      </c>
      <c r="G109" s="2">
        <f t="shared" si="11"/>
        <v>0.62202014559999996</v>
      </c>
    </row>
    <row r="110" spans="1:7" x14ac:dyDescent="0.3">
      <c r="A110" s="1">
        <v>2010.75</v>
      </c>
      <c r="B110" s="2">
        <v>0.19</v>
      </c>
      <c r="C110">
        <v>222.10733333333334</v>
      </c>
      <c r="D110">
        <f t="shared" si="9"/>
        <v>0.64349763220592082</v>
      </c>
      <c r="E110">
        <f t="shared" si="10"/>
        <v>4.8074094474043907</v>
      </c>
      <c r="F110" s="2">
        <v>2.2059000000000002</v>
      </c>
      <c r="G110" s="2">
        <f t="shared" si="11"/>
        <v>0.6071718128000001</v>
      </c>
    </row>
    <row r="111" spans="1:7" x14ac:dyDescent="0.3">
      <c r="A111" s="1">
        <v>2011</v>
      </c>
      <c r="B111" s="2">
        <v>0.16</v>
      </c>
      <c r="C111">
        <v>223.15666666666667</v>
      </c>
      <c r="D111">
        <f t="shared" si="9"/>
        <v>1.0998768900628124</v>
      </c>
      <c r="E111">
        <f t="shared" si="10"/>
        <v>8.0335983934570692</v>
      </c>
      <c r="F111" s="2">
        <v>2.3370000000000002</v>
      </c>
      <c r="G111" s="2">
        <f t="shared" si="11"/>
        <v>0.53221145600000008</v>
      </c>
    </row>
    <row r="112" spans="1:7" x14ac:dyDescent="0.3">
      <c r="A112" s="1">
        <v>2011.25</v>
      </c>
      <c r="B112" s="2">
        <v>0.09</v>
      </c>
      <c r="C112">
        <v>224.19966666666667</v>
      </c>
      <c r="D112">
        <f t="shared" si="9"/>
        <v>1.4407505405756811</v>
      </c>
      <c r="E112">
        <f t="shared" si="10"/>
        <v>19.960318151225081</v>
      </c>
      <c r="F112" s="2">
        <v>2.7824</v>
      </c>
      <c r="G112" s="2">
        <f t="shared" si="11"/>
        <v>0.33932666879999995</v>
      </c>
    </row>
    <row r="113" spans="1:7" x14ac:dyDescent="0.3">
      <c r="A113" s="1">
        <v>2011.5</v>
      </c>
      <c r="B113" s="2">
        <v>0.08</v>
      </c>
      <c r="C113">
        <v>225.73266666666666</v>
      </c>
      <c r="D113">
        <f t="shared" si="9"/>
        <v>1.8803920619827046</v>
      </c>
      <c r="E113">
        <f t="shared" si="10"/>
        <v>25.974102841017327</v>
      </c>
      <c r="F113" s="2">
        <v>2.9226999999999999</v>
      </c>
      <c r="G113" s="2">
        <f t="shared" si="11"/>
        <v>0.31281178879999999</v>
      </c>
    </row>
    <row r="114" spans="1:7" x14ac:dyDescent="0.3">
      <c r="A114" s="1">
        <v>2011.75</v>
      </c>
      <c r="B114" s="2">
        <v>7.0000000000000007E-2</v>
      </c>
      <c r="C114">
        <v>226.93666666666664</v>
      </c>
      <c r="D114">
        <f t="shared" si="9"/>
        <v>2.1510228569540861</v>
      </c>
      <c r="E114">
        <f t="shared" si="10"/>
        <v>30.586956616544569</v>
      </c>
      <c r="F114" s="2">
        <v>3.0366</v>
      </c>
      <c r="G114" s="2">
        <f t="shared" si="11"/>
        <v>0.28165780160000004</v>
      </c>
    </row>
    <row r="115" spans="1:7" x14ac:dyDescent="0.3">
      <c r="A115" s="1">
        <v>2012</v>
      </c>
      <c r="B115" s="2">
        <v>0.1</v>
      </c>
      <c r="C115">
        <v>228.12966666666668</v>
      </c>
      <c r="D115">
        <f t="shared" si="9"/>
        <v>2.2040114848760139</v>
      </c>
      <c r="E115">
        <f t="shared" si="10"/>
        <v>21.350516950843478</v>
      </c>
      <c r="F115" s="2">
        <v>3.0188000000000001</v>
      </c>
      <c r="G115" s="2">
        <f t="shared" si="11"/>
        <v>0.40059398400000013</v>
      </c>
    </row>
    <row r="116" spans="1:7" x14ac:dyDescent="0.3">
      <c r="A116" s="1">
        <v>2012.25</v>
      </c>
      <c r="B116" s="2">
        <v>0.15</v>
      </c>
      <c r="C116">
        <v>229.25066666666666</v>
      </c>
      <c r="D116">
        <f t="shared" si="9"/>
        <v>2.2278995296600779</v>
      </c>
      <c r="E116">
        <f t="shared" si="10"/>
        <v>12.360350682926789</v>
      </c>
      <c r="F116" s="2">
        <v>3.1049000000000002</v>
      </c>
      <c r="G116" s="2">
        <f t="shared" si="11"/>
        <v>0.61376464800000019</v>
      </c>
    </row>
    <row r="117" spans="1:7" x14ac:dyDescent="0.3">
      <c r="A117" s="1">
        <v>2012.5</v>
      </c>
      <c r="B117" s="2">
        <v>0.14000000000000001</v>
      </c>
      <c r="C117">
        <v>230.28733333333332</v>
      </c>
      <c r="D117">
        <f t="shared" si="9"/>
        <v>1.9976396341112135</v>
      </c>
      <c r="E117">
        <f t="shared" si="10"/>
        <v>12.83177677742348</v>
      </c>
      <c r="F117" s="2">
        <v>3.1656</v>
      </c>
      <c r="G117" s="2">
        <f t="shared" si="11"/>
        <v>0.58131781119999992</v>
      </c>
    </row>
    <row r="118" spans="1:7" x14ac:dyDescent="0.3">
      <c r="A118" s="1">
        <v>2012.75</v>
      </c>
      <c r="B118" s="2">
        <v>0.16</v>
      </c>
      <c r="C118">
        <v>231.3596666666667</v>
      </c>
      <c r="D118">
        <f t="shared" si="9"/>
        <v>1.9302521128430017</v>
      </c>
      <c r="E118">
        <f t="shared" si="10"/>
        <v>10.980798067859832</v>
      </c>
      <c r="F118" s="2">
        <v>3.0440999999999998</v>
      </c>
      <c r="G118" s="2">
        <f t="shared" si="11"/>
        <v>0.6449854208000001</v>
      </c>
    </row>
    <row r="119" spans="1:7" x14ac:dyDescent="0.3">
      <c r="A119" s="1">
        <v>2013</v>
      </c>
      <c r="B119" s="2">
        <v>0.14000000000000001</v>
      </c>
      <c r="C119">
        <v>232.53066666666666</v>
      </c>
      <c r="D119">
        <f t="shared" si="9"/>
        <v>1.9107935222468291</v>
      </c>
      <c r="E119">
        <f t="shared" si="10"/>
        <v>10.807105223512835</v>
      </c>
      <c r="F119" s="2">
        <v>3.1276000000000002</v>
      </c>
      <c r="G119" s="2">
        <f t="shared" si="11"/>
        <v>0.57601483520000019</v>
      </c>
    </row>
    <row r="120" spans="1:7" x14ac:dyDescent="0.3">
      <c r="A120" s="1">
        <v>2013.25</v>
      </c>
      <c r="B120" s="2">
        <v>0.12</v>
      </c>
      <c r="C120">
        <v>233.05933333333334</v>
      </c>
      <c r="D120">
        <f t="shared" si="9"/>
        <v>1.6477051481516631</v>
      </c>
      <c r="E120">
        <f t="shared" si="10"/>
        <v>13.460693806843731</v>
      </c>
      <c r="F120" s="2">
        <v>3.1859000000000002</v>
      </c>
      <c r="G120" s="2">
        <f t="shared" si="11"/>
        <v>0.50070061440000002</v>
      </c>
    </row>
    <row r="121" spans="1:7" x14ac:dyDescent="0.3">
      <c r="B121" s="8"/>
      <c r="C121">
        <v>234.30533333333332</v>
      </c>
      <c r="D121">
        <f t="shared" si="9"/>
        <v>1.7297303503994197</v>
      </c>
      <c r="G121" s="2"/>
    </row>
    <row r="122" spans="1:7" x14ac:dyDescent="0.3">
      <c r="B122" s="8"/>
      <c r="C122">
        <v>235.34633333333332</v>
      </c>
      <c r="D122">
        <f t="shared" si="9"/>
        <v>1.7084689879363777</v>
      </c>
      <c r="G122" s="2"/>
    </row>
    <row r="123" spans="1:7" x14ac:dyDescent="0.3">
      <c r="B123" s="8"/>
      <c r="C123">
        <v>236.25699999999998</v>
      </c>
      <c r="D123">
        <f t="shared" si="9"/>
        <v>1.5898079593537642</v>
      </c>
      <c r="G123" s="2"/>
    </row>
    <row r="124" spans="1:7" x14ac:dyDescent="0.3">
      <c r="B124" s="8"/>
      <c r="C124">
        <v>237.47933333333333</v>
      </c>
      <c r="D124">
        <f t="shared" si="9"/>
        <v>1.8787531497285195</v>
      </c>
      <c r="G124" s="2"/>
    </row>
    <row r="125" spans="1:7" x14ac:dyDescent="0.3">
      <c r="B125" s="8"/>
      <c r="C125">
        <v>238.46199999999999</v>
      </c>
    </row>
    <row r="126" spans="1:7" x14ac:dyDescent="0.3">
      <c r="B126" s="8"/>
      <c r="C126">
        <v>239.41099999999997</v>
      </c>
    </row>
    <row r="127" spans="1:7" x14ac:dyDescent="0.3">
      <c r="B127" s="8"/>
      <c r="C127">
        <v>240.24600000000001</v>
      </c>
    </row>
    <row r="128" spans="1:7" x14ac:dyDescent="0.3">
      <c r="B128" s="8"/>
      <c r="C128">
        <v>241.69933333333333</v>
      </c>
    </row>
    <row r="129" spans="2:3" x14ac:dyDescent="0.3">
      <c r="B129" s="8"/>
      <c r="C129">
        <v>242.89933333333332</v>
      </c>
    </row>
    <row r="130" spans="2:3" x14ac:dyDescent="0.3">
      <c r="B130" s="8"/>
      <c r="C130">
        <v>244.18533333333335</v>
      </c>
    </row>
    <row r="131" spans="2:3" x14ac:dyDescent="0.3">
      <c r="B131" s="8"/>
      <c r="C131">
        <v>245.56100000000001</v>
      </c>
    </row>
    <row r="132" spans="2:3" x14ac:dyDescent="0.3">
      <c r="B132" s="8"/>
      <c r="C132">
        <v>246.97933333333336</v>
      </c>
    </row>
    <row r="133" spans="2:3" x14ac:dyDescent="0.3">
      <c r="B133" s="8"/>
      <c r="C133">
        <v>248.29033333333336</v>
      </c>
    </row>
    <row r="134" spans="2:3" x14ac:dyDescent="0.3">
      <c r="B134" s="8"/>
      <c r="C134">
        <v>249.50966666666667</v>
      </c>
    </row>
    <row r="135" spans="2:3" x14ac:dyDescent="0.3">
      <c r="B135" s="8"/>
      <c r="C135">
        <v>250.79999999999998</v>
      </c>
    </row>
    <row r="136" spans="2:3" x14ac:dyDescent="0.3">
      <c r="B136" s="8"/>
      <c r="C136">
        <v>251.40499999999997</v>
      </c>
    </row>
    <row r="137" spans="2:3" x14ac:dyDescent="0.3">
      <c r="B137" s="8"/>
      <c r="C137">
        <v>252.48633333333336</v>
      </c>
    </row>
    <row r="138" spans="2:3" x14ac:dyDescent="0.3">
      <c r="B138" s="8"/>
      <c r="C138">
        <v>253.923</v>
      </c>
    </row>
    <row r="139" spans="2:3" x14ac:dyDescent="0.3">
      <c r="B139" s="8"/>
      <c r="C139">
        <v>255.58366666666666</v>
      </c>
    </row>
    <row r="140" spans="2:3" x14ac:dyDescent="0.3">
      <c r="B140" s="8"/>
      <c r="C140">
        <v>256.98866666666669</v>
      </c>
    </row>
    <row r="141" spans="2:3" x14ac:dyDescent="0.3">
      <c r="B141" s="8"/>
      <c r="C141">
        <v>258.19099999999997</v>
      </c>
    </row>
    <row r="142" spans="2:3" x14ac:dyDescent="0.3">
      <c r="B142" s="8"/>
      <c r="C142">
        <v>259.48899999999998</v>
      </c>
    </row>
    <row r="143" spans="2:3" x14ac:dyDescent="0.3">
      <c r="B143" s="8"/>
      <c r="C143">
        <v>260.92699999999996</v>
      </c>
    </row>
    <row r="144" spans="2:3" x14ac:dyDescent="0.3">
      <c r="B144" s="8"/>
      <c r="C144">
        <v>262.31966666666671</v>
      </c>
    </row>
    <row r="145" spans="2:3" x14ac:dyDescent="0.3">
      <c r="B145" s="8"/>
      <c r="C145">
        <v>264.14966666666669</v>
      </c>
    </row>
    <row r="146" spans="2:3" x14ac:dyDescent="0.3">
      <c r="B146" s="8"/>
      <c r="C146">
        <v>265.44</v>
      </c>
    </row>
    <row r="147" spans="2:3" x14ac:dyDescent="0.3">
      <c r="B147" s="8"/>
      <c r="C147">
        <v>266.78033333333337</v>
      </c>
    </row>
    <row r="148" spans="2:3" x14ac:dyDescent="0.3">
      <c r="B148" s="8"/>
    </row>
    <row r="149" spans="2:3" x14ac:dyDescent="0.3">
      <c r="B149" s="8"/>
    </row>
    <row r="150" spans="2:3" x14ac:dyDescent="0.3">
      <c r="B150" s="8"/>
    </row>
    <row r="151" spans="2:3" x14ac:dyDescent="0.3">
      <c r="B15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S362"/>
  <sheetViews>
    <sheetView zoomScale="70" zoomScaleNormal="70" workbookViewId="0">
      <selection activeCell="U11" sqref="U11"/>
    </sheetView>
  </sheetViews>
  <sheetFormatPr defaultRowHeight="14.4" x14ac:dyDescent="0.3"/>
  <cols>
    <col min="1" max="2" width="11.77734375" style="3" customWidth="1"/>
    <col min="17" max="18" width="18.33203125" customWidth="1"/>
  </cols>
  <sheetData>
    <row r="1" spans="1:19" x14ac:dyDescent="0.3">
      <c r="B1" s="3" t="s">
        <v>89</v>
      </c>
      <c r="G1" s="61" t="s">
        <v>63</v>
      </c>
      <c r="H1" s="61"/>
      <c r="I1" s="61"/>
      <c r="J1" s="61"/>
      <c r="K1" s="61"/>
      <c r="L1" s="61"/>
      <c r="M1" s="61"/>
      <c r="N1" s="61"/>
      <c r="O1" s="61"/>
      <c r="Q1" t="s">
        <v>507</v>
      </c>
      <c r="R1" t="s">
        <v>507</v>
      </c>
    </row>
    <row r="2" spans="1:19" ht="27.6" x14ac:dyDescent="0.3">
      <c r="A2" s="4"/>
      <c r="B2" s="5" t="s">
        <v>9</v>
      </c>
      <c r="G2" s="61"/>
      <c r="H2" s="61"/>
      <c r="I2" s="61"/>
      <c r="J2" s="61"/>
      <c r="K2" s="61"/>
      <c r="L2" s="61"/>
      <c r="M2" s="61"/>
      <c r="N2" s="61"/>
      <c r="O2" s="61"/>
      <c r="Q2" t="s">
        <v>508</v>
      </c>
      <c r="R2" t="s">
        <v>509</v>
      </c>
    </row>
    <row r="3" spans="1:19" x14ac:dyDescent="0.3">
      <c r="A3" s="1">
        <v>1985</v>
      </c>
      <c r="B3" s="2">
        <v>65.869600000000005</v>
      </c>
      <c r="G3" s="61"/>
      <c r="H3" s="61"/>
      <c r="I3" s="61"/>
      <c r="J3" s="61"/>
      <c r="K3" s="61"/>
      <c r="L3" s="61"/>
      <c r="M3" s="61"/>
      <c r="N3" s="61"/>
      <c r="O3" s="61"/>
      <c r="P3" t="s">
        <v>147</v>
      </c>
      <c r="Q3">
        <v>0.221325510438689</v>
      </c>
      <c r="R3">
        <v>0.30577703906595899</v>
      </c>
    </row>
    <row r="4" spans="1:19" x14ac:dyDescent="0.3">
      <c r="A4" s="1">
        <v>1985.25</v>
      </c>
      <c r="B4" s="2">
        <v>63.1038</v>
      </c>
      <c r="G4" s="61"/>
      <c r="H4" s="61"/>
      <c r="I4" s="61"/>
      <c r="J4" s="61"/>
      <c r="K4" s="61"/>
      <c r="L4" s="61"/>
      <c r="M4" s="61"/>
      <c r="N4" s="61"/>
      <c r="O4" s="61"/>
      <c r="P4" t="s">
        <v>148</v>
      </c>
      <c r="Q4">
        <v>0.27351818437687098</v>
      </c>
      <c r="R4">
        <v>0.299741040265111</v>
      </c>
    </row>
    <row r="5" spans="1:19" x14ac:dyDescent="0.3">
      <c r="A5" s="1">
        <v>1985.5</v>
      </c>
      <c r="B5" s="2">
        <v>65.699700000000007</v>
      </c>
      <c r="P5" t="s">
        <v>149</v>
      </c>
      <c r="Q5">
        <v>0.27914903767010601</v>
      </c>
      <c r="R5">
        <v>0.31211487273486499</v>
      </c>
      <c r="S5">
        <f t="shared" ref="S5" si="0">(Q3+(1-Q3)*Q4+(1-Q3)^2*Q5)*100</f>
        <v>60.35646846783991</v>
      </c>
    </row>
    <row r="6" spans="1:19" x14ac:dyDescent="0.3">
      <c r="A6" s="1">
        <v>1985.75</v>
      </c>
      <c r="B6" s="2">
        <v>64.5535</v>
      </c>
      <c r="P6" t="s">
        <v>150</v>
      </c>
      <c r="Q6">
        <v>0.33903687974143198</v>
      </c>
      <c r="R6">
        <v>0.30918753171700702</v>
      </c>
    </row>
    <row r="7" spans="1:19" x14ac:dyDescent="0.3">
      <c r="A7" s="1">
        <v>1986</v>
      </c>
      <c r="B7" s="2">
        <v>69.590900000000005</v>
      </c>
      <c r="P7" t="s">
        <v>151</v>
      </c>
      <c r="Q7">
        <v>0.308532998580964</v>
      </c>
      <c r="R7">
        <v>0.30543069937481199</v>
      </c>
    </row>
    <row r="8" spans="1:19" x14ac:dyDescent="0.3">
      <c r="A8" s="1">
        <v>1986.25</v>
      </c>
      <c r="B8" s="2">
        <v>65.342699999999994</v>
      </c>
      <c r="P8" t="s">
        <v>152</v>
      </c>
      <c r="Q8">
        <v>0.31318001068752399</v>
      </c>
      <c r="R8">
        <v>0.27856309287401798</v>
      </c>
      <c r="S8">
        <f t="shared" ref="S8" si="1">(Q6+(1-Q6)*Q7+(1-Q6)^2*Q8)*100</f>
        <v>67.978546796469033</v>
      </c>
    </row>
    <row r="9" spans="1:19" x14ac:dyDescent="0.3">
      <c r="A9" s="1">
        <v>1986.5</v>
      </c>
      <c r="B9" s="2">
        <v>64.037999999999997</v>
      </c>
      <c r="P9" t="s">
        <v>153</v>
      </c>
      <c r="Q9">
        <v>0.39267912810280398</v>
      </c>
      <c r="R9">
        <v>0.35624153609734499</v>
      </c>
    </row>
    <row r="10" spans="1:19" x14ac:dyDescent="0.3">
      <c r="A10" s="1">
        <v>1986.75</v>
      </c>
      <c r="B10" s="2">
        <v>68.608900000000006</v>
      </c>
      <c r="P10" t="s">
        <v>154</v>
      </c>
      <c r="Q10">
        <v>0.31953928160950101</v>
      </c>
      <c r="R10">
        <v>0.30806376444148698</v>
      </c>
    </row>
    <row r="11" spans="1:19" x14ac:dyDescent="0.3">
      <c r="A11" s="1">
        <v>1987</v>
      </c>
      <c r="B11" s="2">
        <v>69.939599999999999</v>
      </c>
      <c r="P11" t="s">
        <v>155</v>
      </c>
      <c r="Q11">
        <v>0.37511557545498903</v>
      </c>
      <c r="R11">
        <v>0.30299828098785497</v>
      </c>
      <c r="S11">
        <f t="shared" ref="S11" si="2">(Q9+(1-Q9)*Q10+(1-Q9)^2*Q11)*100</f>
        <v>72.509912244983084</v>
      </c>
    </row>
    <row r="12" spans="1:19" x14ac:dyDescent="0.3">
      <c r="A12" s="1">
        <v>1987.25</v>
      </c>
      <c r="B12" s="2">
        <v>71.329899999999995</v>
      </c>
      <c r="P12" t="s">
        <v>156</v>
      </c>
      <c r="Q12">
        <v>0.33363551552538001</v>
      </c>
      <c r="R12">
        <v>0.30815603064089198</v>
      </c>
    </row>
    <row r="13" spans="1:19" x14ac:dyDescent="0.3">
      <c r="A13" s="1">
        <v>1987.5</v>
      </c>
      <c r="B13" s="2">
        <v>72.787899999999993</v>
      </c>
      <c r="P13" t="s">
        <v>157</v>
      </c>
      <c r="Q13">
        <v>0.27593093491821902</v>
      </c>
      <c r="R13">
        <v>0.29037268919772302</v>
      </c>
    </row>
    <row r="14" spans="1:19" x14ac:dyDescent="0.3">
      <c r="A14" s="1">
        <v>1987.75</v>
      </c>
      <c r="B14" s="2">
        <v>73.6083</v>
      </c>
      <c r="P14" t="s">
        <v>158</v>
      </c>
      <c r="Q14">
        <v>0.26178874457401802</v>
      </c>
      <c r="R14">
        <v>0.315002095423285</v>
      </c>
      <c r="S14">
        <f t="shared" ref="S14" si="3">(Q12+(1-Q12)*Q13+(1-Q12)^2*Q14)*100</f>
        <v>63.375119057617979</v>
      </c>
    </row>
    <row r="15" spans="1:19" x14ac:dyDescent="0.3">
      <c r="A15" s="1">
        <v>1988</v>
      </c>
      <c r="B15" s="2">
        <v>70.030199999999994</v>
      </c>
      <c r="P15" t="s">
        <v>159</v>
      </c>
      <c r="Q15">
        <v>0.22251515478339301</v>
      </c>
      <c r="R15">
        <v>0.30901992180627802</v>
      </c>
    </row>
    <row r="16" spans="1:19" x14ac:dyDescent="0.3">
      <c r="A16" s="1">
        <v>1988.25</v>
      </c>
      <c r="B16" s="2">
        <v>77.286299999999997</v>
      </c>
      <c r="P16" t="s">
        <v>160</v>
      </c>
      <c r="Q16">
        <v>0.27862789580442299</v>
      </c>
      <c r="R16">
        <v>0.303983729340707</v>
      </c>
    </row>
    <row r="17" spans="1:19" x14ac:dyDescent="0.3">
      <c r="A17" s="1">
        <v>1988.5</v>
      </c>
      <c r="B17" s="2">
        <v>76.0334</v>
      </c>
      <c r="P17" t="s">
        <v>161</v>
      </c>
      <c r="Q17">
        <v>0.32558210869016002</v>
      </c>
      <c r="R17">
        <v>0.36448013795864997</v>
      </c>
      <c r="S17">
        <f t="shared" ref="S17" si="4">(Q15+(1-Q15)*Q16+(1-Q15)^2*Q17)*100</f>
        <v>63.595286832563126</v>
      </c>
    </row>
    <row r="18" spans="1:19" x14ac:dyDescent="0.3">
      <c r="A18" s="1">
        <v>1988.75</v>
      </c>
      <c r="B18" s="2">
        <v>71.735799999999998</v>
      </c>
      <c r="P18" t="s">
        <v>162</v>
      </c>
      <c r="Q18">
        <v>0.37396777643749002</v>
      </c>
      <c r="R18">
        <v>0.34489209358020301</v>
      </c>
    </row>
    <row r="19" spans="1:19" x14ac:dyDescent="0.3">
      <c r="A19" s="1">
        <v>1989</v>
      </c>
      <c r="B19" s="2">
        <v>75.519000000000005</v>
      </c>
      <c r="P19" t="s">
        <v>163</v>
      </c>
      <c r="Q19">
        <v>0.32904351910097301</v>
      </c>
      <c r="R19">
        <v>0.32280600754812999</v>
      </c>
    </row>
    <row r="20" spans="1:19" x14ac:dyDescent="0.3">
      <c r="A20" s="1">
        <v>1989.25</v>
      </c>
      <c r="B20" s="2">
        <v>75.051199999999994</v>
      </c>
      <c r="P20" t="s">
        <v>164</v>
      </c>
      <c r="Q20">
        <v>0.37274870002417998</v>
      </c>
      <c r="R20">
        <v>0.33221562902347102</v>
      </c>
      <c r="S20">
        <f t="shared" ref="S20" si="5">(Q18+(1-Q18)*Q19+(1-Q18)^2*Q20)*100</f>
        <v>72.604593044320438</v>
      </c>
    </row>
    <row r="21" spans="1:19" x14ac:dyDescent="0.3">
      <c r="A21" s="1">
        <v>1989.5</v>
      </c>
      <c r="B21" s="2">
        <v>76.697299999999998</v>
      </c>
      <c r="P21" t="s">
        <v>165</v>
      </c>
      <c r="Q21">
        <v>0.38337102653831401</v>
      </c>
      <c r="R21">
        <v>0.34835150534076897</v>
      </c>
    </row>
    <row r="22" spans="1:19" x14ac:dyDescent="0.3">
      <c r="A22" s="1">
        <v>1989.75</v>
      </c>
      <c r="B22" s="2">
        <v>75.561000000000007</v>
      </c>
      <c r="P22" t="s">
        <v>166</v>
      </c>
      <c r="Q22">
        <v>0.36060948089408801</v>
      </c>
      <c r="R22">
        <v>0.34610053296298998</v>
      </c>
    </row>
    <row r="23" spans="1:19" x14ac:dyDescent="0.3">
      <c r="A23" s="1">
        <v>1990</v>
      </c>
      <c r="B23" s="2">
        <v>76.656099999999995</v>
      </c>
      <c r="P23" t="s">
        <v>167</v>
      </c>
      <c r="Q23">
        <v>0.41355788617907002</v>
      </c>
      <c r="R23">
        <v>0.33465358151371499</v>
      </c>
      <c r="S23">
        <f t="shared" ref="S23" si="6">(Q21+(1-Q21)*Q22+(1-Q21)^2*Q23)*100</f>
        <v>76.298092949146351</v>
      </c>
    </row>
    <row r="24" spans="1:19" x14ac:dyDescent="0.3">
      <c r="A24" s="1">
        <v>1990.25</v>
      </c>
      <c r="B24" s="2">
        <v>70.881600000000006</v>
      </c>
      <c r="P24" t="s">
        <v>168</v>
      </c>
      <c r="Q24">
        <v>0.367615234303236</v>
      </c>
      <c r="R24">
        <v>0.33764307207043098</v>
      </c>
    </row>
    <row r="25" spans="1:19" x14ac:dyDescent="0.3">
      <c r="A25" s="1">
        <v>1990.5</v>
      </c>
      <c r="B25" s="2">
        <v>67.9161</v>
      </c>
      <c r="P25" t="s">
        <v>169</v>
      </c>
      <c r="Q25">
        <v>0.29172094869124199</v>
      </c>
      <c r="R25">
        <v>0.30590830162310101</v>
      </c>
    </row>
    <row r="26" spans="1:19" x14ac:dyDescent="0.3">
      <c r="A26" s="1">
        <v>1990.75</v>
      </c>
      <c r="B26" s="2">
        <v>66.920699999999997</v>
      </c>
      <c r="P26" t="s">
        <v>170</v>
      </c>
      <c r="Q26">
        <v>0.310123915640581</v>
      </c>
      <c r="R26">
        <v>0.37368368666477603</v>
      </c>
      <c r="S26">
        <f t="shared" ref="S26" si="7">(Q24+(1-Q24)*Q25+(1-Q24)^2*Q26)*100</f>
        <v>67.611692573942065</v>
      </c>
    </row>
    <row r="27" spans="1:19" x14ac:dyDescent="0.3">
      <c r="A27" s="1">
        <v>1991</v>
      </c>
      <c r="B27" s="2">
        <v>65.228399999999993</v>
      </c>
      <c r="P27" t="s">
        <v>171</v>
      </c>
      <c r="Q27">
        <v>0.27202973202208702</v>
      </c>
      <c r="R27">
        <v>0.37995750503866699</v>
      </c>
    </row>
    <row r="28" spans="1:19" x14ac:dyDescent="0.3">
      <c r="A28" s="1">
        <v>1991.25</v>
      </c>
      <c r="B28" s="2">
        <v>63.981699999999996</v>
      </c>
      <c r="P28" t="s">
        <v>172</v>
      </c>
      <c r="Q28">
        <v>0.35336054270072698</v>
      </c>
      <c r="R28">
        <v>0.385254356205468</v>
      </c>
    </row>
    <row r="29" spans="1:19" x14ac:dyDescent="0.3">
      <c r="A29" s="1">
        <v>1991.5</v>
      </c>
      <c r="B29" s="2">
        <v>64.495900000000006</v>
      </c>
      <c r="P29" t="s">
        <v>173</v>
      </c>
      <c r="Q29">
        <v>0.31217845562530699</v>
      </c>
      <c r="R29">
        <v>0.34955147327338099</v>
      </c>
      <c r="S29">
        <f t="shared" ref="S29" si="8">(Q27+(1-Q27)*Q28+(1-Q27)^2*Q29)*100</f>
        <v>69.470177373639217</v>
      </c>
    </row>
    <row r="30" spans="1:19" x14ac:dyDescent="0.3">
      <c r="A30" s="1">
        <v>1991.75</v>
      </c>
      <c r="B30" s="2">
        <v>60.772100000000002</v>
      </c>
      <c r="P30" t="s">
        <v>174</v>
      </c>
      <c r="Q30">
        <v>0.40166738047290501</v>
      </c>
      <c r="R30">
        <v>0.37631101445168402</v>
      </c>
    </row>
    <row r="31" spans="1:19" x14ac:dyDescent="0.3">
      <c r="A31" s="1">
        <v>1992</v>
      </c>
      <c r="B31" s="2">
        <v>60.518099999999997</v>
      </c>
      <c r="P31" t="s">
        <v>175</v>
      </c>
      <c r="Q31">
        <v>0.36856732269227199</v>
      </c>
      <c r="R31">
        <v>0.35889328829407302</v>
      </c>
    </row>
    <row r="32" spans="1:19" x14ac:dyDescent="0.3">
      <c r="A32" s="1">
        <v>1992.25</v>
      </c>
      <c r="B32" s="2">
        <v>59.967399999999998</v>
      </c>
      <c r="P32" t="s">
        <v>176</v>
      </c>
      <c r="Q32">
        <v>0.44776123193584599</v>
      </c>
      <c r="R32">
        <v>0.39849302292275401</v>
      </c>
      <c r="S32">
        <f t="shared" ref="S32" si="9">(Q30+(1-Q30)*Q31+(1-Q30)^2*Q32)*100</f>
        <v>78.249261447359089</v>
      </c>
    </row>
    <row r="33" spans="1:19" x14ac:dyDescent="0.3">
      <c r="A33" s="1">
        <v>1992.5</v>
      </c>
      <c r="B33" s="2">
        <v>59.284999999999997</v>
      </c>
      <c r="P33" t="s">
        <v>177</v>
      </c>
      <c r="Q33">
        <v>0.36774215504215901</v>
      </c>
      <c r="R33">
        <v>0.33303568037141901</v>
      </c>
    </row>
    <row r="34" spans="1:19" x14ac:dyDescent="0.3">
      <c r="A34" s="1">
        <v>1992.75</v>
      </c>
      <c r="B34" s="2">
        <v>61.508600000000001</v>
      </c>
      <c r="P34" t="s">
        <v>178</v>
      </c>
      <c r="Q34">
        <v>0.38534481134921</v>
      </c>
      <c r="R34">
        <v>0.36920006184002901</v>
      </c>
    </row>
    <row r="35" spans="1:19" x14ac:dyDescent="0.3">
      <c r="A35" s="1">
        <v>1993</v>
      </c>
      <c r="B35" s="2">
        <v>60.137900000000002</v>
      </c>
      <c r="P35" t="s">
        <v>179</v>
      </c>
      <c r="Q35">
        <v>0.48775076931390599</v>
      </c>
      <c r="R35">
        <v>0.39758452142962802</v>
      </c>
      <c r="S35">
        <f t="shared" ref="S35" si="10">(Q33+(1-Q33)*Q34+(1-Q33)^2*Q35)*100</f>
        <v>80.635779653432692</v>
      </c>
    </row>
    <row r="36" spans="1:19" x14ac:dyDescent="0.3">
      <c r="A36" s="1">
        <v>1993.25</v>
      </c>
      <c r="B36" s="2">
        <v>61.811999999999998</v>
      </c>
      <c r="P36" t="s">
        <v>180</v>
      </c>
      <c r="Q36">
        <v>0.42355223334883302</v>
      </c>
      <c r="R36">
        <v>0.38493360735114102</v>
      </c>
    </row>
    <row r="37" spans="1:19" x14ac:dyDescent="0.3">
      <c r="A37" s="1">
        <v>1993.5</v>
      </c>
      <c r="B37" s="2">
        <v>61.499000000000002</v>
      </c>
      <c r="P37" t="s">
        <v>181</v>
      </c>
      <c r="Q37">
        <v>0.372478494498027</v>
      </c>
      <c r="R37">
        <v>0.388218248760555</v>
      </c>
    </row>
    <row r="38" spans="1:19" x14ac:dyDescent="0.3">
      <c r="A38" s="1">
        <v>1993.75</v>
      </c>
      <c r="B38" s="2">
        <v>64.358999999999995</v>
      </c>
      <c r="P38" t="s">
        <v>182</v>
      </c>
      <c r="Q38">
        <v>0.24921615916018799</v>
      </c>
      <c r="R38">
        <v>0.30125478762866298</v>
      </c>
      <c r="S38">
        <f t="shared" ref="S38" si="11">(Q36+(1-Q36)*Q37+(1-Q36)^2*Q38)*100</f>
        <v>72.107917248505188</v>
      </c>
    </row>
    <row r="39" spans="1:19" x14ac:dyDescent="0.3">
      <c r="A39" s="1">
        <v>1994</v>
      </c>
      <c r="B39" s="2">
        <v>65.467799999999997</v>
      </c>
      <c r="P39" t="s">
        <v>183</v>
      </c>
      <c r="Q39">
        <v>0.27146510770664301</v>
      </c>
      <c r="R39">
        <v>0.37923437676187</v>
      </c>
    </row>
    <row r="40" spans="1:19" x14ac:dyDescent="0.3">
      <c r="A40" s="1">
        <v>1994.25</v>
      </c>
      <c r="B40" s="2">
        <v>67.072599999999994</v>
      </c>
      <c r="P40" t="s">
        <v>184</v>
      </c>
      <c r="Q40">
        <v>0.353499844799258</v>
      </c>
      <c r="R40">
        <v>0.38515342349182402</v>
      </c>
    </row>
    <row r="41" spans="1:19" x14ac:dyDescent="0.3">
      <c r="A41" s="1">
        <v>1994.5</v>
      </c>
      <c r="B41" s="2">
        <v>69.246600000000001</v>
      </c>
      <c r="P41" t="s">
        <v>185</v>
      </c>
      <c r="Q41">
        <v>0.34060170163051801</v>
      </c>
      <c r="R41">
        <v>0.381772478235332</v>
      </c>
      <c r="S41">
        <f t="shared" ref="S41" si="12">(Q39+(1-Q39)*Q40+(1-Q39)^2*Q41)*100</f>
        <v>70.97808904376565</v>
      </c>
    </row>
    <row r="42" spans="1:19" x14ac:dyDescent="0.3">
      <c r="A42" s="1">
        <v>1994.75</v>
      </c>
      <c r="B42" s="2">
        <v>70.818899999999999</v>
      </c>
      <c r="P42" t="s">
        <v>186</v>
      </c>
      <c r="Q42">
        <v>0.35977384834440002</v>
      </c>
      <c r="R42">
        <v>0.34290028298395198</v>
      </c>
    </row>
    <row r="43" spans="1:19" x14ac:dyDescent="0.3">
      <c r="A43" s="1">
        <v>1995</v>
      </c>
      <c r="B43" s="2">
        <v>70.833399999999997</v>
      </c>
      <c r="P43" t="s">
        <v>187</v>
      </c>
      <c r="Q43">
        <v>0.41389015186435002</v>
      </c>
      <c r="R43">
        <v>0.400091064502413</v>
      </c>
    </row>
    <row r="44" spans="1:19" x14ac:dyDescent="0.3">
      <c r="A44" s="1">
        <v>1995.25</v>
      </c>
      <c r="B44" s="2">
        <v>68.853999999999999</v>
      </c>
      <c r="P44" t="s">
        <v>188</v>
      </c>
      <c r="Q44">
        <v>0.455561681830707</v>
      </c>
      <c r="R44">
        <v>0.40784210275476002</v>
      </c>
      <c r="S44">
        <f t="shared" ref="S44" si="13">(Q42+(1-Q42)*Q43+(1-Q42)^2*Q44)*100</f>
        <v>81.14871089746039</v>
      </c>
    </row>
    <row r="45" spans="1:19" x14ac:dyDescent="0.3">
      <c r="A45" s="1">
        <v>1995.5</v>
      </c>
      <c r="B45" s="2">
        <v>70.743499999999997</v>
      </c>
      <c r="P45" t="s">
        <v>189</v>
      </c>
      <c r="Q45">
        <v>0.42386102930813402</v>
      </c>
      <c r="R45">
        <v>0.38208778023717899</v>
      </c>
    </row>
    <row r="46" spans="1:19" x14ac:dyDescent="0.3">
      <c r="A46" s="1">
        <v>1995.75</v>
      </c>
      <c r="B46" s="2">
        <v>67.939800000000005</v>
      </c>
      <c r="P46" t="s">
        <v>190</v>
      </c>
      <c r="Q46">
        <v>0.38543799362753101</v>
      </c>
      <c r="R46">
        <v>0.36759328366213201</v>
      </c>
    </row>
    <row r="47" spans="1:19" x14ac:dyDescent="0.3">
      <c r="A47" s="1">
        <v>1996</v>
      </c>
      <c r="B47" s="2">
        <v>69.0488</v>
      </c>
      <c r="P47" t="s">
        <v>191</v>
      </c>
      <c r="Q47">
        <v>0.468633556697513</v>
      </c>
      <c r="R47">
        <v>0.38368702677010902</v>
      </c>
      <c r="S47">
        <f t="shared" ref="S47" si="14">(Q45+(1-Q45)*Q46+(1-Q45)^2*Q47)*100</f>
        <v>80.148327971146898</v>
      </c>
    </row>
    <row r="48" spans="1:19" x14ac:dyDescent="0.3">
      <c r="A48" s="1">
        <v>1996.25</v>
      </c>
      <c r="B48" s="2">
        <v>68.365200000000002</v>
      </c>
      <c r="P48" t="s">
        <v>192</v>
      </c>
      <c r="Q48">
        <v>0.39903510351122101</v>
      </c>
      <c r="R48">
        <v>0.35828033527254499</v>
      </c>
    </row>
    <row r="49" spans="1:19" x14ac:dyDescent="0.3">
      <c r="A49" s="1">
        <v>1996.5</v>
      </c>
      <c r="B49" s="2">
        <v>71.527699999999996</v>
      </c>
      <c r="P49" t="s">
        <v>193</v>
      </c>
      <c r="Q49">
        <v>0.37443410190676502</v>
      </c>
      <c r="R49">
        <v>0.39026303109281402</v>
      </c>
    </row>
    <row r="50" spans="1:19" x14ac:dyDescent="0.3">
      <c r="A50" s="1">
        <v>1996.75</v>
      </c>
      <c r="B50" s="2">
        <v>69.4649</v>
      </c>
      <c r="P50" t="s">
        <v>194</v>
      </c>
      <c r="Q50">
        <v>0.28078210803048498</v>
      </c>
      <c r="R50">
        <v>0.338986446640485</v>
      </c>
      <c r="S50">
        <f t="shared" ref="S50" si="15">(Q48+(1-Q48)*Q49+(1-Q48)^2*Q50)*100</f>
        <v>72.546378591587214</v>
      </c>
    </row>
    <row r="51" spans="1:19" x14ac:dyDescent="0.3">
      <c r="A51" s="1">
        <v>1997</v>
      </c>
      <c r="B51" s="2">
        <v>72.269499999999994</v>
      </c>
      <c r="P51" t="s">
        <v>195</v>
      </c>
      <c r="Q51">
        <v>0.23902290787569999</v>
      </c>
      <c r="R51">
        <v>0.33227757559473697</v>
      </c>
    </row>
    <row r="52" spans="1:19" x14ac:dyDescent="0.3">
      <c r="A52" s="1">
        <v>1997.25</v>
      </c>
      <c r="B52" s="2">
        <v>73.134200000000007</v>
      </c>
      <c r="P52" t="s">
        <v>196</v>
      </c>
      <c r="Q52">
        <v>0.34968196784779298</v>
      </c>
      <c r="R52">
        <v>0.38544853320669598</v>
      </c>
    </row>
    <row r="53" spans="1:19" x14ac:dyDescent="0.3">
      <c r="A53" s="1">
        <v>1997.5</v>
      </c>
      <c r="B53" s="2">
        <v>70.258899999999997</v>
      </c>
      <c r="P53" t="s">
        <v>197</v>
      </c>
      <c r="Q53">
        <v>0.30376390849964102</v>
      </c>
      <c r="R53">
        <v>0.33948602054737798</v>
      </c>
      <c r="S53">
        <f t="shared" ref="S53" si="16">(Q51+(1-Q51)*Q52+(1-Q51)^2*Q53)*100</f>
        <v>68.102834258276758</v>
      </c>
    </row>
    <row r="54" spans="1:19" x14ac:dyDescent="0.3">
      <c r="A54" s="1">
        <v>1997.75</v>
      </c>
      <c r="B54" s="2">
        <v>74.105099999999993</v>
      </c>
      <c r="P54" t="s">
        <v>198</v>
      </c>
      <c r="Q54">
        <v>0.33501498010714298</v>
      </c>
      <c r="R54">
        <v>0.32347620841894398</v>
      </c>
    </row>
    <row r="55" spans="1:19" x14ac:dyDescent="0.3">
      <c r="A55" s="1">
        <v>1998</v>
      </c>
      <c r="B55" s="2">
        <v>74.091399999999993</v>
      </c>
      <c r="P55" t="s">
        <v>199</v>
      </c>
      <c r="Q55">
        <v>0.37186301800656002</v>
      </c>
      <c r="R55">
        <v>0.35844968495059298</v>
      </c>
    </row>
    <row r="56" spans="1:19" x14ac:dyDescent="0.3">
      <c r="A56" s="1">
        <v>1998.25</v>
      </c>
      <c r="B56" s="2">
        <v>74.685900000000004</v>
      </c>
      <c r="P56" t="s">
        <v>200</v>
      </c>
      <c r="Q56">
        <v>0.350972579610141</v>
      </c>
      <c r="R56">
        <v>0.31499219934939199</v>
      </c>
      <c r="S56">
        <f t="shared" ref="S56" si="17">(Q54+(1-Q54)*Q55+(1-Q54)^2*Q56)*100</f>
        <v>73.750017301340094</v>
      </c>
    </row>
    <row r="57" spans="1:19" x14ac:dyDescent="0.3">
      <c r="A57" s="1">
        <v>1998.5</v>
      </c>
      <c r="B57" s="2">
        <v>75.627099999999999</v>
      </c>
      <c r="P57" t="s">
        <v>201</v>
      </c>
      <c r="Q57">
        <v>0.35639340998732999</v>
      </c>
      <c r="R57">
        <v>0.318057210140132</v>
      </c>
    </row>
    <row r="58" spans="1:19" x14ac:dyDescent="0.3">
      <c r="A58" s="1">
        <v>1998.75</v>
      </c>
      <c r="B58" s="2">
        <v>75.209800000000001</v>
      </c>
      <c r="P58" t="s">
        <v>202</v>
      </c>
      <c r="Q58">
        <v>0.37098271467630101</v>
      </c>
      <c r="R58">
        <v>0.35277256540956298</v>
      </c>
    </row>
    <row r="59" spans="1:19" x14ac:dyDescent="0.3">
      <c r="A59" s="1">
        <v>1999</v>
      </c>
      <c r="B59" s="2">
        <v>77.179900000000004</v>
      </c>
      <c r="P59" t="s">
        <v>203</v>
      </c>
      <c r="Q59">
        <v>0.39238262998904</v>
      </c>
      <c r="R59">
        <v>0.32277590448422699</v>
      </c>
      <c r="S59">
        <f t="shared" ref="S59" si="18">(Q57+(1-Q57)*Q58+(1-Q57)^2*Q59)*100</f>
        <v>75.769676808234351</v>
      </c>
    </row>
    <row r="60" spans="1:19" x14ac:dyDescent="0.3">
      <c r="A60" s="1">
        <v>1999.25</v>
      </c>
      <c r="B60" s="2">
        <v>75.440200000000004</v>
      </c>
      <c r="P60" t="s">
        <v>204</v>
      </c>
      <c r="Q60">
        <v>0.38319955046351001</v>
      </c>
      <c r="R60">
        <v>0.34390065043812701</v>
      </c>
    </row>
    <row r="61" spans="1:19" x14ac:dyDescent="0.3">
      <c r="A61" s="1">
        <v>1999.5</v>
      </c>
      <c r="B61" s="2">
        <v>77.263599999999997</v>
      </c>
      <c r="P61" t="s">
        <v>205</v>
      </c>
      <c r="Q61">
        <v>0.30318478172567997</v>
      </c>
      <c r="R61">
        <v>0.315963971041818</v>
      </c>
    </row>
    <row r="62" spans="1:19" x14ac:dyDescent="0.3">
      <c r="A62" s="1">
        <v>1999.75</v>
      </c>
      <c r="B62" s="2">
        <v>80.531700000000001</v>
      </c>
      <c r="P62" t="s">
        <v>206</v>
      </c>
      <c r="Q62">
        <v>0.27273306719733298</v>
      </c>
      <c r="R62">
        <v>0.32916716547288</v>
      </c>
      <c r="S62">
        <f t="shared" ref="S62" si="19">(Q60+(1-Q60)*Q61+(1-Q60)^2*Q62)*100</f>
        <v>67.396339037484637</v>
      </c>
    </row>
    <row r="63" spans="1:19" x14ac:dyDescent="0.3">
      <c r="A63" s="1">
        <v>2000</v>
      </c>
      <c r="B63" s="2">
        <v>77.538499999999999</v>
      </c>
      <c r="P63" t="s">
        <v>207</v>
      </c>
      <c r="Q63">
        <v>0.2331216800773</v>
      </c>
      <c r="R63">
        <v>0.32047453058703801</v>
      </c>
    </row>
    <row r="64" spans="1:19" x14ac:dyDescent="0.3">
      <c r="A64" s="1">
        <v>2000.25</v>
      </c>
      <c r="B64" s="2">
        <v>76.178200000000004</v>
      </c>
      <c r="P64" t="s">
        <v>208</v>
      </c>
      <c r="Q64">
        <v>0.272249178550244</v>
      </c>
      <c r="R64">
        <v>0.30108193195507699</v>
      </c>
    </row>
    <row r="65" spans="1:19" x14ac:dyDescent="0.3">
      <c r="A65" s="1">
        <v>2000.5</v>
      </c>
      <c r="B65" s="2">
        <v>77.388000000000005</v>
      </c>
      <c r="P65" t="s">
        <v>209</v>
      </c>
      <c r="Q65">
        <v>0.29536283984943901</v>
      </c>
      <c r="R65">
        <v>0.32886214671346498</v>
      </c>
      <c r="S65">
        <f t="shared" ref="S65" si="20">(Q63+(1-Q63)*Q64+(1-Q63)^2*Q65)*100</f>
        <v>61.560725517752246</v>
      </c>
    </row>
    <row r="66" spans="1:19" x14ac:dyDescent="0.3">
      <c r="A66" s="1">
        <v>2000.75</v>
      </c>
      <c r="B66" s="2">
        <v>75.546199999999999</v>
      </c>
      <c r="P66" t="s">
        <v>210</v>
      </c>
      <c r="Q66">
        <v>0.37093200196498699</v>
      </c>
      <c r="R66">
        <v>0.36108680999846998</v>
      </c>
    </row>
    <row r="67" spans="1:19" x14ac:dyDescent="0.3">
      <c r="A67" s="1">
        <v>2001</v>
      </c>
      <c r="B67" s="2">
        <v>75.161299999999997</v>
      </c>
      <c r="P67" t="s">
        <v>211</v>
      </c>
      <c r="Q67">
        <v>0.31062363088400002</v>
      </c>
      <c r="R67">
        <v>0.29933184606089502</v>
      </c>
    </row>
    <row r="68" spans="1:19" x14ac:dyDescent="0.3">
      <c r="A68" s="1">
        <v>2001.25</v>
      </c>
      <c r="B68" s="2">
        <v>76.522099999999995</v>
      </c>
      <c r="P68" t="s">
        <v>212</v>
      </c>
      <c r="Q68">
        <v>0.34009494786747702</v>
      </c>
      <c r="R68">
        <v>0.30725726794124802</v>
      </c>
      <c r="S68">
        <f t="shared" ref="S68" si="21">(Q66+(1-Q66)*Q67+(1-Q66)^2*Q68)*100</f>
        <v>70.091998667081782</v>
      </c>
    </row>
    <row r="69" spans="1:19" x14ac:dyDescent="0.3">
      <c r="A69" s="1">
        <v>2001.5</v>
      </c>
      <c r="B69" s="2">
        <v>72.42</v>
      </c>
      <c r="P69" t="s">
        <v>213</v>
      </c>
      <c r="Q69">
        <v>0.38002165111555603</v>
      </c>
      <c r="R69">
        <v>0.337622456861633</v>
      </c>
    </row>
    <row r="70" spans="1:19" x14ac:dyDescent="0.3">
      <c r="A70" s="1">
        <v>2001.75</v>
      </c>
      <c r="B70" s="2">
        <v>68.400300000000001</v>
      </c>
      <c r="P70" t="s">
        <v>214</v>
      </c>
      <c r="Q70">
        <v>0.31338356087533098</v>
      </c>
      <c r="R70">
        <v>0.29414121222392903</v>
      </c>
    </row>
    <row r="71" spans="1:19" x14ac:dyDescent="0.3">
      <c r="A71" s="1">
        <v>2002</v>
      </c>
      <c r="B71" s="2">
        <v>69.033799999999999</v>
      </c>
      <c r="P71" t="s">
        <v>215</v>
      </c>
      <c r="Q71">
        <v>0.349044185246704</v>
      </c>
      <c r="R71">
        <v>0.28957624422751699</v>
      </c>
      <c r="S71">
        <f t="shared" ref="S71" si="22">(Q69+(1-Q69)*Q70+(1-Q69)^2*Q71)*100</f>
        <v>70.847588780399988</v>
      </c>
    </row>
    <row r="72" spans="1:19" x14ac:dyDescent="0.3">
      <c r="A72" s="1">
        <v>2002.25</v>
      </c>
      <c r="B72" s="2">
        <v>63.250999999999998</v>
      </c>
      <c r="P72" t="s">
        <v>216</v>
      </c>
      <c r="Q72">
        <v>0.362740224782307</v>
      </c>
      <c r="R72">
        <v>0.32722276800990502</v>
      </c>
    </row>
    <row r="73" spans="1:19" x14ac:dyDescent="0.3">
      <c r="A73" s="1">
        <v>2002.5</v>
      </c>
      <c r="B73" s="2">
        <v>65.771199999999993</v>
      </c>
      <c r="P73" t="s">
        <v>217</v>
      </c>
      <c r="Q73">
        <v>0.28297174030724798</v>
      </c>
      <c r="R73">
        <v>0.29692729830238002</v>
      </c>
    </row>
    <row r="74" spans="1:19" x14ac:dyDescent="0.3">
      <c r="A74" s="1">
        <v>2002.75</v>
      </c>
      <c r="B74" s="2">
        <v>61.588799999999999</v>
      </c>
      <c r="P74" t="s">
        <v>218</v>
      </c>
      <c r="Q74">
        <v>0.24342135240521301</v>
      </c>
      <c r="R74">
        <v>0.29211740857589902</v>
      </c>
      <c r="S74">
        <f t="shared" ref="S74" si="23">(Q72+(1-Q72)*Q73+(1-Q72)^2*Q74)*100</f>
        <v>64.192014875396779</v>
      </c>
    </row>
    <row r="75" spans="1:19" x14ac:dyDescent="0.3">
      <c r="A75" s="1">
        <v>2003</v>
      </c>
      <c r="B75" s="2">
        <v>61.304600000000001</v>
      </c>
      <c r="P75" t="s">
        <v>219</v>
      </c>
      <c r="Q75">
        <v>0.21679300740637</v>
      </c>
      <c r="R75">
        <v>0.29394690036662502</v>
      </c>
    </row>
    <row r="76" spans="1:19" x14ac:dyDescent="0.3">
      <c r="A76" s="1">
        <v>2003.25</v>
      </c>
      <c r="B76" s="2">
        <v>61.252000000000002</v>
      </c>
      <c r="P76" t="s">
        <v>220</v>
      </c>
      <c r="Q76">
        <v>0.248964659928048</v>
      </c>
      <c r="R76">
        <v>0.27661545993133302</v>
      </c>
    </row>
    <row r="77" spans="1:19" x14ac:dyDescent="0.3">
      <c r="A77" s="1">
        <v>2003.5</v>
      </c>
      <c r="B77" s="2">
        <v>60.692999999999998</v>
      </c>
      <c r="P77" t="s">
        <v>221</v>
      </c>
      <c r="Q77">
        <v>0.25438705354449997</v>
      </c>
      <c r="R77">
        <v>0.279892419479634</v>
      </c>
      <c r="S77">
        <f t="shared" ref="S77" si="24">(Q75+(1-Q75)*Q76+(1-Q75)^2*Q77)*100</f>
        <v>56.782824480628172</v>
      </c>
    </row>
    <row r="78" spans="1:19" x14ac:dyDescent="0.3">
      <c r="A78" s="1">
        <v>2003.75</v>
      </c>
      <c r="B78" s="2">
        <v>63.685400000000001</v>
      </c>
      <c r="P78" t="s">
        <v>222</v>
      </c>
      <c r="Q78">
        <v>0.28718019053532901</v>
      </c>
      <c r="R78">
        <v>0.27997701615611797</v>
      </c>
    </row>
    <row r="79" spans="1:19" x14ac:dyDescent="0.3">
      <c r="A79" s="1">
        <v>2004</v>
      </c>
      <c r="B79" s="2">
        <v>61.918900000000001</v>
      </c>
      <c r="P79" t="s">
        <v>223</v>
      </c>
      <c r="Q79">
        <v>0.28091863985126603</v>
      </c>
      <c r="R79">
        <v>0.27189603024537701</v>
      </c>
    </row>
    <row r="80" spans="1:19" x14ac:dyDescent="0.3">
      <c r="A80" s="1">
        <v>2004.25</v>
      </c>
      <c r="B80" s="2">
        <v>64.699799999999996</v>
      </c>
      <c r="P80" t="s">
        <v>224</v>
      </c>
      <c r="Q80">
        <v>0.27264010813697298</v>
      </c>
      <c r="R80">
        <v>0.247108660376229</v>
      </c>
      <c r="S80">
        <f t="shared" ref="S80" si="25">(Q78+(1-Q78)*Q79+(1-Q78)^2*Q80)*100</f>
        <v>62.595629451472298</v>
      </c>
    </row>
    <row r="81" spans="1:19" x14ac:dyDescent="0.3">
      <c r="A81" s="1">
        <v>2004.5</v>
      </c>
      <c r="B81" s="2">
        <v>65.354699999999994</v>
      </c>
      <c r="P81" t="s">
        <v>225</v>
      </c>
      <c r="Q81">
        <v>0.29759851626362599</v>
      </c>
      <c r="R81">
        <v>0.26353698829594402</v>
      </c>
    </row>
    <row r="82" spans="1:19" x14ac:dyDescent="0.3">
      <c r="A82" s="1">
        <v>2004.75</v>
      </c>
      <c r="B82" s="2">
        <v>67.395200000000003</v>
      </c>
      <c r="P82" t="s">
        <v>226</v>
      </c>
      <c r="Q82">
        <v>0.26981912360365601</v>
      </c>
      <c r="R82">
        <v>0.25100630915171002</v>
      </c>
    </row>
    <row r="83" spans="1:19" x14ac:dyDescent="0.3">
      <c r="A83" s="1">
        <v>2005</v>
      </c>
      <c r="B83" s="2">
        <v>66.3429</v>
      </c>
      <c r="P83" t="s">
        <v>227</v>
      </c>
      <c r="Q83">
        <v>0.30753436997644601</v>
      </c>
      <c r="R83">
        <v>0.25844903251058499</v>
      </c>
      <c r="S83">
        <f t="shared" ref="S83" si="26">(Q81+(1-Q81)*Q82+(1-Q81)^2*Q83)*100</f>
        <v>63.884743820365266</v>
      </c>
    </row>
    <row r="84" spans="1:19" x14ac:dyDescent="0.3">
      <c r="A84" s="1">
        <v>2005.25</v>
      </c>
      <c r="B84" s="2">
        <v>66.164199999999994</v>
      </c>
      <c r="P84" t="s">
        <v>228</v>
      </c>
      <c r="Q84">
        <v>0.259976512955578</v>
      </c>
      <c r="R84">
        <v>0.2370499043979</v>
      </c>
    </row>
    <row r="85" spans="1:19" x14ac:dyDescent="0.3">
      <c r="A85" s="1">
        <v>2005.5</v>
      </c>
      <c r="B85" s="2">
        <v>68.1755</v>
      </c>
      <c r="P85" t="s">
        <v>229</v>
      </c>
      <c r="Q85">
        <v>0.203976648091447</v>
      </c>
      <c r="R85">
        <v>0.21439189571929201</v>
      </c>
    </row>
    <row r="86" spans="1:19" x14ac:dyDescent="0.3">
      <c r="A86" s="1">
        <v>2005.75</v>
      </c>
      <c r="B86" s="2">
        <v>67.634100000000004</v>
      </c>
      <c r="P86" t="s">
        <v>230</v>
      </c>
      <c r="Q86">
        <v>0.20976627920565499</v>
      </c>
      <c r="R86">
        <v>0.251555455967306</v>
      </c>
      <c r="S86">
        <f t="shared" ref="S86" si="27">(Q84+(1-Q84)*Q85+(1-Q84)^2*Q86)*100</f>
        <v>52.579932960965451</v>
      </c>
    </row>
    <row r="87" spans="1:19" x14ac:dyDescent="0.3">
      <c r="A87" s="1">
        <v>2006</v>
      </c>
      <c r="B87" s="2">
        <v>67.513800000000003</v>
      </c>
      <c r="P87" t="s">
        <v>231</v>
      </c>
      <c r="Q87">
        <v>0.18326944369210299</v>
      </c>
      <c r="R87">
        <v>0.24426285516319199</v>
      </c>
    </row>
    <row r="88" spans="1:19" x14ac:dyDescent="0.3">
      <c r="A88" s="1">
        <v>2006.25</v>
      </c>
      <c r="B88" s="2">
        <v>70.723100000000002</v>
      </c>
      <c r="P88" t="s">
        <v>232</v>
      </c>
      <c r="Q88">
        <v>0.20575579771865701</v>
      </c>
      <c r="R88">
        <v>0.22714694210792799</v>
      </c>
    </row>
    <row r="89" spans="1:19" x14ac:dyDescent="0.3">
      <c r="A89" s="1">
        <v>2006.5</v>
      </c>
      <c r="B89" s="2">
        <v>72.000299999999996</v>
      </c>
      <c r="P89" t="s">
        <v>233</v>
      </c>
      <c r="Q89">
        <v>0.21609589470075699</v>
      </c>
      <c r="R89">
        <v>0.235336510848838</v>
      </c>
      <c r="S89">
        <f t="shared" ref="S89" si="28">(Q87+(1-Q87)*Q88+(1-Q87)^2*Q89)*100</f>
        <v>49.546299841877087</v>
      </c>
    </row>
    <row r="90" spans="1:19" x14ac:dyDescent="0.3">
      <c r="A90" s="1">
        <v>2006.75</v>
      </c>
      <c r="B90" s="2">
        <v>72.058899999999994</v>
      </c>
      <c r="P90" t="s">
        <v>234</v>
      </c>
      <c r="Q90">
        <v>0.255196371186733</v>
      </c>
      <c r="R90">
        <v>0.24911634514803499</v>
      </c>
    </row>
    <row r="91" spans="1:19" x14ac:dyDescent="0.3">
      <c r="A91" s="1">
        <v>2007</v>
      </c>
      <c r="B91" s="2">
        <v>73.396000000000001</v>
      </c>
      <c r="P91" t="s">
        <v>235</v>
      </c>
      <c r="Q91">
        <v>0.246142124642697</v>
      </c>
      <c r="R91">
        <v>0.23797783319043</v>
      </c>
    </row>
    <row r="92" spans="1:19" x14ac:dyDescent="0.3">
      <c r="A92" s="1">
        <v>2007.25</v>
      </c>
      <c r="B92" s="2">
        <v>69.473399999999998</v>
      </c>
      <c r="P92" t="s">
        <v>236</v>
      </c>
      <c r="Q92">
        <v>0.29219868359829099</v>
      </c>
      <c r="R92">
        <v>0.265044951315833</v>
      </c>
      <c r="S92">
        <f t="shared" ref="S92" si="29">(Q90+(1-Q90)*Q91+(1-Q90)^2*Q92)*100</f>
        <v>60.061600914685656</v>
      </c>
    </row>
    <row r="93" spans="1:19" x14ac:dyDescent="0.3">
      <c r="A93" s="1">
        <v>2007.5</v>
      </c>
      <c r="B93" s="2">
        <v>68.849900000000005</v>
      </c>
      <c r="P93" t="s">
        <v>237</v>
      </c>
      <c r="Q93">
        <v>0.28657087490099198</v>
      </c>
      <c r="R93">
        <v>0.25624090459045301</v>
      </c>
    </row>
    <row r="94" spans="1:19" x14ac:dyDescent="0.3">
      <c r="A94" s="1">
        <v>2007.75</v>
      </c>
      <c r="B94" s="2">
        <v>68.0227</v>
      </c>
      <c r="P94" t="s">
        <v>238</v>
      </c>
      <c r="Q94">
        <v>0.28341088790097102</v>
      </c>
      <c r="R94">
        <v>0.26069152672568002</v>
      </c>
    </row>
    <row r="95" spans="1:19" x14ac:dyDescent="0.3">
      <c r="A95" s="1">
        <v>2008</v>
      </c>
      <c r="B95" s="2">
        <v>66.4636</v>
      </c>
      <c r="P95" t="s">
        <v>239</v>
      </c>
      <c r="Q95">
        <v>0.33287937109511601</v>
      </c>
      <c r="R95">
        <v>0.284092590241041</v>
      </c>
      <c r="S95">
        <f t="shared" ref="S95" si="30">(Q93+(1-Q93)*Q94+(1-Q93)^2*Q95)*100</f>
        <v>65.819377067268547</v>
      </c>
    </row>
    <row r="96" spans="1:19" x14ac:dyDescent="0.3">
      <c r="A96" s="1">
        <v>2008.25</v>
      </c>
      <c r="B96" s="2">
        <v>64.406499999999994</v>
      </c>
      <c r="P96" t="s">
        <v>240</v>
      </c>
      <c r="Q96">
        <v>0.273956575244583</v>
      </c>
      <c r="R96">
        <v>0.252442921846044</v>
      </c>
    </row>
    <row r="97" spans="1:19" x14ac:dyDescent="0.3">
      <c r="A97" s="1">
        <v>2008.5</v>
      </c>
      <c r="B97" s="2">
        <v>61.767499999999998</v>
      </c>
      <c r="P97" t="s">
        <v>241</v>
      </c>
      <c r="Q97">
        <v>0.26562302251299402</v>
      </c>
      <c r="R97">
        <v>0.279579477822051</v>
      </c>
    </row>
    <row r="98" spans="1:19" x14ac:dyDescent="0.3">
      <c r="A98" s="1">
        <v>2008.75</v>
      </c>
      <c r="B98" s="2">
        <v>55.536000000000001</v>
      </c>
      <c r="P98" t="s">
        <v>242</v>
      </c>
      <c r="Q98">
        <v>0.232894724197624</v>
      </c>
      <c r="R98">
        <v>0.278441358323542</v>
      </c>
      <c r="S98">
        <f t="shared" ref="S98" si="31">(Q96+(1-Q96)*Q97+(1-Q96)^2*Q98)*100</f>
        <v>58.957832894578644</v>
      </c>
    </row>
    <row r="99" spans="1:19" x14ac:dyDescent="0.3">
      <c r="A99" s="1">
        <v>2009</v>
      </c>
      <c r="B99" s="2">
        <v>50.381700000000002</v>
      </c>
      <c r="P99" t="s">
        <v>243</v>
      </c>
      <c r="Q99">
        <v>0.21906572539821101</v>
      </c>
      <c r="R99">
        <v>0.28699952348586499</v>
      </c>
    </row>
    <row r="100" spans="1:19" x14ac:dyDescent="0.3">
      <c r="A100" s="1">
        <v>2009.25</v>
      </c>
      <c r="B100" s="2">
        <v>47.525399999999998</v>
      </c>
      <c r="P100" t="s">
        <v>244</v>
      </c>
      <c r="Q100">
        <v>0.284869449175425</v>
      </c>
      <c r="R100">
        <v>0.31369798714554997</v>
      </c>
    </row>
    <row r="101" spans="1:19" x14ac:dyDescent="0.3">
      <c r="A101" s="1">
        <v>2009.5</v>
      </c>
      <c r="B101" s="2">
        <v>46.654899999999998</v>
      </c>
      <c r="P101" t="s">
        <v>245</v>
      </c>
      <c r="Q101">
        <v>0.26341410611972299</v>
      </c>
      <c r="R101">
        <v>0.28431079532282599</v>
      </c>
      <c r="S101">
        <f t="shared" ref="S101" si="32">(Q99+(1-Q99)*Q100+(1-Q99)^2*Q101)*100</f>
        <v>60.217533186568481</v>
      </c>
    </row>
    <row r="102" spans="1:19" x14ac:dyDescent="0.3">
      <c r="A102" s="1">
        <v>2009.75</v>
      </c>
      <c r="B102" s="2">
        <v>44.117199999999997</v>
      </c>
      <c r="P102" t="s">
        <v>246</v>
      </c>
      <c r="Q102">
        <v>0.29402656820545597</v>
      </c>
      <c r="R102">
        <v>0.28626943168386099</v>
      </c>
    </row>
    <row r="103" spans="1:19" x14ac:dyDescent="0.3">
      <c r="A103" s="1">
        <v>2010</v>
      </c>
      <c r="B103" s="2">
        <v>46.051099999999998</v>
      </c>
      <c r="P103" t="s">
        <v>247</v>
      </c>
      <c r="Q103">
        <v>0.29718350738776</v>
      </c>
      <c r="R103">
        <v>0.285869465508374</v>
      </c>
    </row>
    <row r="104" spans="1:19" x14ac:dyDescent="0.3">
      <c r="A104" s="1">
        <v>2010.25</v>
      </c>
      <c r="B104" s="2">
        <v>46.829500000000003</v>
      </c>
      <c r="P104" t="s">
        <v>248</v>
      </c>
      <c r="Q104">
        <v>0.36281658689915502</v>
      </c>
      <c r="R104">
        <v>0.32835186975763198</v>
      </c>
      <c r="S104">
        <f t="shared" ref="S104" si="33">(Q102+(1-Q102)*Q103+(1-Q102)^2*Q104)*100</f>
        <v>68.465746654000014</v>
      </c>
    </row>
    <row r="105" spans="1:19" x14ac:dyDescent="0.3">
      <c r="A105" s="1">
        <v>2010.5</v>
      </c>
      <c r="B105" s="2">
        <v>45.895099999999999</v>
      </c>
      <c r="P105" t="s">
        <v>249</v>
      </c>
      <c r="Q105">
        <v>0.32930612838280898</v>
      </c>
      <c r="R105">
        <v>0.29769922649354802</v>
      </c>
    </row>
    <row r="106" spans="1:19" x14ac:dyDescent="0.3">
      <c r="A106" s="1">
        <v>2010.75</v>
      </c>
      <c r="B106" s="2">
        <v>46.462800000000001</v>
      </c>
      <c r="P106" t="s">
        <v>250</v>
      </c>
      <c r="Q106">
        <v>0.34206308705906302</v>
      </c>
      <c r="R106">
        <v>0.31498614033016997</v>
      </c>
    </row>
    <row r="107" spans="1:19" x14ac:dyDescent="0.3">
      <c r="A107" s="1">
        <v>2011</v>
      </c>
      <c r="B107" s="2">
        <v>45.765599999999999</v>
      </c>
      <c r="P107" t="s">
        <v>251</v>
      </c>
      <c r="Q107">
        <v>0.32794211411324198</v>
      </c>
      <c r="R107">
        <v>0.28312089928693002</v>
      </c>
      <c r="S107">
        <f t="shared" ref="S107" si="34">(Q105+(1-Q105)*Q106+(1-Q105)^2*Q107)*100</f>
        <v>70.624403412709697</v>
      </c>
    </row>
    <row r="108" spans="1:19" x14ac:dyDescent="0.3">
      <c r="A108" s="1">
        <v>2011.25</v>
      </c>
      <c r="B108" s="2">
        <v>46.292000000000002</v>
      </c>
      <c r="P108" t="s">
        <v>252</v>
      </c>
      <c r="Q108">
        <v>0.32881892574951499</v>
      </c>
      <c r="R108">
        <v>0.30457122299449901</v>
      </c>
    </row>
    <row r="109" spans="1:19" x14ac:dyDescent="0.3">
      <c r="A109" s="1">
        <v>2011.5</v>
      </c>
      <c r="B109" s="2">
        <v>46.973399999999998</v>
      </c>
      <c r="P109" t="s">
        <v>253</v>
      </c>
      <c r="Q109">
        <v>0.30095213408049898</v>
      </c>
      <c r="R109">
        <v>0.31617269782442797</v>
      </c>
    </row>
    <row r="110" spans="1:19" x14ac:dyDescent="0.3">
      <c r="A110" s="1">
        <v>2011.75</v>
      </c>
      <c r="B110" s="2">
        <v>49.596800000000002</v>
      </c>
      <c r="P110" t="s">
        <v>254</v>
      </c>
      <c r="Q110">
        <v>0.22468225655556301</v>
      </c>
      <c r="R110">
        <v>0.26885414018134002</v>
      </c>
      <c r="S110">
        <f t="shared" ref="S110" si="35">(Q108+(1-Q108)*Q109+(1-Q108)^2*Q110)*100</f>
        <v>63.202807179808381</v>
      </c>
    </row>
    <row r="111" spans="1:19" x14ac:dyDescent="0.3">
      <c r="A111" s="1">
        <v>2012</v>
      </c>
      <c r="B111" s="2">
        <v>49.546599999999998</v>
      </c>
      <c r="P111" t="s">
        <v>255</v>
      </c>
      <c r="Q111">
        <v>0.23688281339082601</v>
      </c>
      <c r="R111">
        <v>0.30763176955666199</v>
      </c>
    </row>
    <row r="112" spans="1:19" x14ac:dyDescent="0.3">
      <c r="A112" s="1">
        <v>2012.25</v>
      </c>
      <c r="B112" s="2">
        <v>48.474499999999999</v>
      </c>
      <c r="P112" t="s">
        <v>256</v>
      </c>
      <c r="Q112">
        <v>0.32332959917405102</v>
      </c>
      <c r="R112">
        <v>0.35330237693092797</v>
      </c>
    </row>
    <row r="113" spans="1:19" x14ac:dyDescent="0.3">
      <c r="A113" s="1">
        <v>2012.5</v>
      </c>
      <c r="B113" s="2">
        <v>49.488500000000002</v>
      </c>
      <c r="P113" t="s">
        <v>257</v>
      </c>
      <c r="Q113">
        <v>0.31019657953033603</v>
      </c>
      <c r="R113">
        <v>0.33450515450449497</v>
      </c>
      <c r="S113">
        <f t="shared" ref="S113" si="36">(Q111+(1-Q111)*Q112+(1-Q111)^2*Q113)*100</f>
        <v>66.426349567945024</v>
      </c>
    </row>
    <row r="114" spans="1:19" x14ac:dyDescent="0.3">
      <c r="A114" s="1">
        <v>2012.75</v>
      </c>
      <c r="B114" s="2">
        <v>49.2913</v>
      </c>
      <c r="P114" t="s">
        <v>258</v>
      </c>
      <c r="Q114">
        <v>0.317255064045318</v>
      </c>
      <c r="R114">
        <v>0.30709853835705903</v>
      </c>
    </row>
    <row r="115" spans="1:19" x14ac:dyDescent="0.3">
      <c r="A115" s="1">
        <v>2013</v>
      </c>
      <c r="B115" s="2">
        <v>49.710599999999999</v>
      </c>
      <c r="P115" t="s">
        <v>259</v>
      </c>
      <c r="Q115">
        <v>0.351501652639988</v>
      </c>
      <c r="R115">
        <v>0.33606837640980203</v>
      </c>
    </row>
    <row r="116" spans="1:19" x14ac:dyDescent="0.3">
      <c r="A116" s="1">
        <v>2013.25</v>
      </c>
      <c r="B116" s="2">
        <v>52.1464</v>
      </c>
      <c r="P116" t="s">
        <v>260</v>
      </c>
      <c r="Q116">
        <v>0.33731183700789702</v>
      </c>
      <c r="R116">
        <v>0.30342804079276597</v>
      </c>
      <c r="S116">
        <f t="shared" ref="S116" si="37">(Q114+(1-Q114)*Q115+(1-Q114)^2*Q116)*100</f>
        <v>71.447579550145349</v>
      </c>
    </row>
    <row r="117" spans="1:19" x14ac:dyDescent="0.3">
      <c r="P117" t="s">
        <v>261</v>
      </c>
      <c r="Q117">
        <v>0.35207627786818402</v>
      </c>
      <c r="R117">
        <v>0.32171919691060902</v>
      </c>
    </row>
    <row r="118" spans="1:19" x14ac:dyDescent="0.3">
      <c r="P118" t="s">
        <v>262</v>
      </c>
      <c r="Q118">
        <v>0.35553613187861</v>
      </c>
      <c r="R118">
        <v>0.32794066813660799</v>
      </c>
    </row>
    <row r="119" spans="1:19" x14ac:dyDescent="0.3">
      <c r="P119" t="s">
        <v>263</v>
      </c>
      <c r="Q119">
        <v>0.38646060418907202</v>
      </c>
      <c r="R119">
        <v>0.33684921291631897</v>
      </c>
      <c r="S119">
        <f t="shared" ref="S119" si="38">(Q117+(1-Q117)*Q118+(1-Q117)^2*Q119)*100</f>
        <v>74.467472358251015</v>
      </c>
    </row>
    <row r="120" spans="1:19" x14ac:dyDescent="0.3">
      <c r="P120" t="s">
        <v>264</v>
      </c>
      <c r="Q120">
        <v>0.36116712273256102</v>
      </c>
      <c r="R120">
        <v>0.33518718001633002</v>
      </c>
    </row>
    <row r="121" spans="1:19" x14ac:dyDescent="0.3">
      <c r="P121" t="s">
        <v>265</v>
      </c>
      <c r="Q121">
        <v>0.324128002128235</v>
      </c>
      <c r="R121">
        <v>0.34350839555332302</v>
      </c>
    </row>
    <row r="122" spans="1:19" x14ac:dyDescent="0.3">
      <c r="P122" t="s">
        <v>266</v>
      </c>
      <c r="Q122">
        <v>0.24879804746852799</v>
      </c>
      <c r="R122">
        <v>0.296675593422565</v>
      </c>
      <c r="S122">
        <f t="shared" ref="S122" si="39">(Q120+(1-Q120)*Q121+(1-Q120)^2*Q122)*100</f>
        <v>66.976708242781285</v>
      </c>
    </row>
    <row r="123" spans="1:19" x14ac:dyDescent="0.3">
      <c r="P123" t="s">
        <v>267</v>
      </c>
      <c r="Q123">
        <v>0.29616696671480203</v>
      </c>
      <c r="R123">
        <v>0.38435131097197101</v>
      </c>
    </row>
    <row r="124" spans="1:19" x14ac:dyDescent="0.3">
      <c r="P124" t="s">
        <v>268</v>
      </c>
      <c r="Q124">
        <v>0.29287690964699298</v>
      </c>
      <c r="R124">
        <v>0.31684596383175401</v>
      </c>
    </row>
    <row r="125" spans="1:19" x14ac:dyDescent="0.3">
      <c r="P125" t="s">
        <v>269</v>
      </c>
      <c r="Q125">
        <v>0.31424682258943898</v>
      </c>
      <c r="R125">
        <v>0.33753435564141898</v>
      </c>
      <c r="S125">
        <f t="shared" ref="S125" si="40">(Q123+(1-Q123)*Q124+(1-Q123)^2*Q125)*100</f>
        <v>65.797529638234025</v>
      </c>
    </row>
    <row r="126" spans="1:19" x14ac:dyDescent="0.3">
      <c r="P126" t="s">
        <v>270</v>
      </c>
      <c r="Q126">
        <v>0.33244812499952803</v>
      </c>
      <c r="R126">
        <v>0.31986555232001102</v>
      </c>
    </row>
    <row r="127" spans="1:19" x14ac:dyDescent="0.3">
      <c r="P127" t="s">
        <v>271</v>
      </c>
      <c r="Q127">
        <v>0.356141146771002</v>
      </c>
      <c r="R127">
        <v>0.34005891727326298</v>
      </c>
    </row>
    <row r="128" spans="1:19" x14ac:dyDescent="0.3">
      <c r="P128" t="s">
        <v>272</v>
      </c>
      <c r="Q128">
        <v>0.36236103977358902</v>
      </c>
      <c r="R128">
        <v>0.324021857425844</v>
      </c>
      <c r="S128">
        <f t="shared" ref="S128" si="41">(Q126+(1-Q126)*Q127+(1-Q126)^2*Q128)*100</f>
        <v>73.16681369286799</v>
      </c>
    </row>
    <row r="129" spans="16:19" x14ac:dyDescent="0.3">
      <c r="P129" t="s">
        <v>273</v>
      </c>
      <c r="Q129">
        <v>0.33986252971133601</v>
      </c>
      <c r="R129">
        <v>0.31270460396863697</v>
      </c>
    </row>
    <row r="130" spans="16:19" x14ac:dyDescent="0.3">
      <c r="P130" t="s">
        <v>274</v>
      </c>
      <c r="Q130">
        <v>0.37103088321092598</v>
      </c>
      <c r="R130">
        <v>0.34784503896602198</v>
      </c>
    </row>
    <row r="131" spans="16:19" x14ac:dyDescent="0.3">
      <c r="P131" t="s">
        <v>275</v>
      </c>
      <c r="Q131">
        <v>0.35190042463177701</v>
      </c>
      <c r="R131">
        <v>0.304592850666211</v>
      </c>
      <c r="S131">
        <f t="shared" ref="S131" si="42">(Q129+(1-Q129)*Q130+(1-Q129)^2*Q131)*100</f>
        <v>73.81456060989106</v>
      </c>
    </row>
    <row r="132" spans="16:19" x14ac:dyDescent="0.3">
      <c r="P132" t="s">
        <v>276</v>
      </c>
      <c r="Q132">
        <v>0.36814521628383201</v>
      </c>
      <c r="R132">
        <v>0.34169749414471201</v>
      </c>
    </row>
    <row r="133" spans="16:19" x14ac:dyDescent="0.3">
      <c r="P133" t="s">
        <v>277</v>
      </c>
      <c r="Q133">
        <v>0.31821074149341499</v>
      </c>
      <c r="R133">
        <v>0.337943008086031</v>
      </c>
    </row>
    <row r="134" spans="16:19" x14ac:dyDescent="0.3">
      <c r="P134" t="s">
        <v>278</v>
      </c>
      <c r="Q134">
        <v>0.29847041005753899</v>
      </c>
      <c r="R134">
        <v>0.35781284535189001</v>
      </c>
      <c r="S134">
        <f t="shared" ref="S134" si="43">(Q132+(1-Q132)*Q133+(1-Q132)^2*Q134)*100</f>
        <v>68.836966163379174</v>
      </c>
    </row>
    <row r="135" spans="16:19" x14ac:dyDescent="0.3">
      <c r="P135" t="s">
        <v>279</v>
      </c>
      <c r="Q135">
        <v>0.28516508461991302</v>
      </c>
      <c r="R135">
        <v>0.37182513752222901</v>
      </c>
    </row>
    <row r="136" spans="16:19" x14ac:dyDescent="0.3">
      <c r="P136" t="s">
        <v>280</v>
      </c>
      <c r="Q136">
        <v>0.31208655517593298</v>
      </c>
      <c r="R136">
        <v>0.33245553828159702</v>
      </c>
    </row>
    <row r="137" spans="16:19" x14ac:dyDescent="0.3">
      <c r="P137" t="s">
        <v>281</v>
      </c>
      <c r="Q137">
        <v>0.32437922310858103</v>
      </c>
      <c r="R137">
        <v>0.34883993469361702</v>
      </c>
      <c r="S137">
        <f t="shared" ref="S137" si="44">(Q135+(1-Q135)*Q136+(1-Q135)^2*Q137)*100</f>
        <v>67.400965152465403</v>
      </c>
    </row>
    <row r="138" spans="16:19" x14ac:dyDescent="0.3">
      <c r="P138" t="s">
        <v>282</v>
      </c>
      <c r="Q138">
        <v>0.39929794407504599</v>
      </c>
      <c r="R138">
        <v>0.384217975260297</v>
      </c>
    </row>
    <row r="139" spans="16:19" x14ac:dyDescent="0.3">
      <c r="P139" t="s">
        <v>283</v>
      </c>
      <c r="Q139">
        <v>0.378432301308259</v>
      </c>
      <c r="R139">
        <v>0.36325074489144799</v>
      </c>
    </row>
    <row r="140" spans="16:19" x14ac:dyDescent="0.3">
      <c r="P140" t="s">
        <v>284</v>
      </c>
      <c r="Q140">
        <v>0.38980131026696502</v>
      </c>
      <c r="R140">
        <v>0.34352051142170897</v>
      </c>
      <c r="S140">
        <f t="shared" ref="S140" si="45">(Q138+(1-Q138)*Q139+(1-Q138)^2*Q140)*100</f>
        <v>76.728006410500242</v>
      </c>
    </row>
    <row r="141" spans="16:19" x14ac:dyDescent="0.3">
      <c r="P141" t="s">
        <v>285</v>
      </c>
      <c r="Q141">
        <v>0.44294429812206798</v>
      </c>
      <c r="R141">
        <v>0.41133888517769301</v>
      </c>
    </row>
    <row r="142" spans="16:19" x14ac:dyDescent="0.3">
      <c r="P142" t="s">
        <v>286</v>
      </c>
      <c r="Q142">
        <v>0.35685321730615599</v>
      </c>
      <c r="R142">
        <v>0.33662566609740902</v>
      </c>
    </row>
    <row r="143" spans="16:19" x14ac:dyDescent="0.3">
      <c r="P143" t="s">
        <v>287</v>
      </c>
      <c r="Q143">
        <v>0.41422544960021901</v>
      </c>
      <c r="R143">
        <v>0.35517784221493998</v>
      </c>
      <c r="S143">
        <f t="shared" ref="S143" si="46">(Q141+(1-Q141)*Q142+(1-Q141)^2*Q143)*100</f>
        <v>77.02701538270513</v>
      </c>
    </row>
    <row r="144" spans="16:19" x14ac:dyDescent="0.3">
      <c r="P144" t="s">
        <v>288</v>
      </c>
      <c r="Q144">
        <v>0.41527708802400098</v>
      </c>
      <c r="R144">
        <v>0.38819494630204399</v>
      </c>
    </row>
    <row r="145" spans="16:19" x14ac:dyDescent="0.3">
      <c r="P145" t="s">
        <v>289</v>
      </c>
      <c r="Q145">
        <v>0.32857853162874001</v>
      </c>
      <c r="R145">
        <v>0.348789928499325</v>
      </c>
    </row>
    <row r="146" spans="16:19" x14ac:dyDescent="0.3">
      <c r="P146" t="s">
        <v>290</v>
      </c>
      <c r="Q146">
        <v>0.31799810081649099</v>
      </c>
      <c r="R146">
        <v>0.38490293918083901</v>
      </c>
      <c r="S146">
        <f t="shared" ref="S146" si="47">(Q144+(1-Q144)*Q145+(1-Q144)^2*Q146)*100</f>
        <v>71.612831556335749</v>
      </c>
    </row>
    <row r="147" spans="16:19" x14ac:dyDescent="0.3">
      <c r="P147" t="s">
        <v>291</v>
      </c>
      <c r="Q147">
        <v>0.27328432231004102</v>
      </c>
      <c r="R147">
        <v>0.358715798317011</v>
      </c>
    </row>
    <row r="148" spans="16:19" x14ac:dyDescent="0.3">
      <c r="P148" t="s">
        <v>292</v>
      </c>
      <c r="Q148">
        <v>0.33852433488094702</v>
      </c>
      <c r="R148">
        <v>0.35322654863534497</v>
      </c>
    </row>
    <row r="149" spans="16:19" x14ac:dyDescent="0.3">
      <c r="P149" t="s">
        <v>293</v>
      </c>
      <c r="Q149">
        <v>0.32742441850982701</v>
      </c>
      <c r="R149">
        <v>0.35326104313662898</v>
      </c>
      <c r="S149">
        <f t="shared" ref="S149" si="48">(Q147+(1-Q147)*Q148+(1-Q147)^2*Q149)*100</f>
        <v>69.221323193342343</v>
      </c>
    </row>
    <row r="150" spans="16:19" x14ac:dyDescent="0.3">
      <c r="P150" t="s">
        <v>294</v>
      </c>
      <c r="Q150">
        <v>0.447187815097563</v>
      </c>
      <c r="R150">
        <v>0.43091382409095003</v>
      </c>
    </row>
    <row r="151" spans="16:19" x14ac:dyDescent="0.3">
      <c r="P151" t="s">
        <v>295</v>
      </c>
      <c r="Q151">
        <v>0.37201081161041599</v>
      </c>
      <c r="R151">
        <v>0.35918010588124</v>
      </c>
    </row>
    <row r="152" spans="16:19" x14ac:dyDescent="0.3">
      <c r="P152" t="s">
        <v>296</v>
      </c>
      <c r="Q152">
        <v>0.45323490152721801</v>
      </c>
      <c r="R152">
        <v>0.39670034563206202</v>
      </c>
      <c r="S152">
        <f t="shared" ref="S152" si="49">(Q150+(1-Q150)*Q151+(1-Q150)^2*Q152)*100</f>
        <v>79.134910512090471</v>
      </c>
    </row>
    <row r="153" spans="16:19" x14ac:dyDescent="0.3">
      <c r="P153" t="s">
        <v>297</v>
      </c>
      <c r="Q153">
        <v>0.424534581478687</v>
      </c>
      <c r="R153">
        <v>0.399867267597034</v>
      </c>
    </row>
    <row r="154" spans="16:19" x14ac:dyDescent="0.3">
      <c r="P154" t="s">
        <v>298</v>
      </c>
      <c r="Q154">
        <v>0.38927829516710299</v>
      </c>
      <c r="R154">
        <v>0.367013545257734</v>
      </c>
    </row>
    <row r="155" spans="16:19" x14ac:dyDescent="0.3">
      <c r="P155" t="s">
        <v>299</v>
      </c>
      <c r="Q155">
        <v>0.478189371369867</v>
      </c>
      <c r="R155">
        <v>0.40344900058998201</v>
      </c>
      <c r="S155">
        <f t="shared" ref="S155" si="50">(Q153+(1-Q153)*Q154+(1-Q153)^2*Q155)*100</f>
        <v>80.690818493880329</v>
      </c>
    </row>
    <row r="156" spans="16:19" x14ac:dyDescent="0.3">
      <c r="P156" t="s">
        <v>300</v>
      </c>
      <c r="Q156">
        <v>0.378484637614939</v>
      </c>
      <c r="R156">
        <v>0.35620397015532501</v>
      </c>
    </row>
    <row r="157" spans="16:19" x14ac:dyDescent="0.3">
      <c r="P157" t="s">
        <v>301</v>
      </c>
      <c r="Q157">
        <v>0.32529502987341902</v>
      </c>
      <c r="R157">
        <v>0.340591777080333</v>
      </c>
    </row>
    <row r="158" spans="16:19" x14ac:dyDescent="0.3">
      <c r="P158" t="s">
        <v>302</v>
      </c>
      <c r="Q158">
        <v>0.316067411252687</v>
      </c>
      <c r="R158">
        <v>0.39053268301752098</v>
      </c>
      <c r="S158">
        <f t="shared" ref="S158" si="51">(Q156+(1-Q156)*Q157+(1-Q156)^2*Q158)*100</f>
        <v>70.275144093325849</v>
      </c>
    </row>
    <row r="159" spans="16:19" x14ac:dyDescent="0.3">
      <c r="P159" t="s">
        <v>303</v>
      </c>
      <c r="Q159">
        <v>0.27685520863268398</v>
      </c>
      <c r="R159">
        <v>0.36624968683683101</v>
      </c>
    </row>
    <row r="160" spans="16:19" x14ac:dyDescent="0.3">
      <c r="P160" t="s">
        <v>304</v>
      </c>
      <c r="Q160">
        <v>0.39762018266700699</v>
      </c>
      <c r="R160">
        <v>0.40861263324629998</v>
      </c>
    </row>
    <row r="161" spans="16:19" x14ac:dyDescent="0.3">
      <c r="P161" t="s">
        <v>305</v>
      </c>
      <c r="Q161">
        <v>0.37180279446929698</v>
      </c>
      <c r="R161">
        <v>0.40443543216844702</v>
      </c>
      <c r="S161">
        <f t="shared" ref="S161" si="52">(Q159+(1-Q159)*Q160+(1-Q159)^2*Q161)*100</f>
        <v>75.882212714105208</v>
      </c>
    </row>
    <row r="162" spans="16:19" x14ac:dyDescent="0.3">
      <c r="P162" t="s">
        <v>306</v>
      </c>
      <c r="Q162">
        <v>0.37896362209115902</v>
      </c>
      <c r="R162">
        <v>0.36428286858501102</v>
      </c>
    </row>
    <row r="163" spans="16:19" x14ac:dyDescent="0.3">
      <c r="P163" t="s">
        <v>307</v>
      </c>
      <c r="Q163">
        <v>0.40491960024624901</v>
      </c>
      <c r="R163">
        <v>0.39360813362221397</v>
      </c>
    </row>
    <row r="164" spans="16:19" x14ac:dyDescent="0.3">
      <c r="P164" t="s">
        <v>308</v>
      </c>
      <c r="Q164">
        <v>0.469731762838621</v>
      </c>
      <c r="R164">
        <v>0.40976154472231102</v>
      </c>
      <c r="S164">
        <f t="shared" ref="S164" si="53">(Q162+(1-Q162)*Q163+(1-Q162)^2*Q164)*100</f>
        <v>81.160247446804107</v>
      </c>
    </row>
    <row r="165" spans="16:19" x14ac:dyDescent="0.3">
      <c r="P165" t="s">
        <v>309</v>
      </c>
      <c r="Q165">
        <v>0.40012495094990402</v>
      </c>
      <c r="R165">
        <v>0.37966962956917499</v>
      </c>
    </row>
    <row r="166" spans="16:19" x14ac:dyDescent="0.3">
      <c r="P166" t="s">
        <v>310</v>
      </c>
      <c r="Q166">
        <v>0.40212832059146503</v>
      </c>
      <c r="R166">
        <v>0.37536196509675102</v>
      </c>
    </row>
    <row r="167" spans="16:19" x14ac:dyDescent="0.3">
      <c r="P167" t="s">
        <v>311</v>
      </c>
      <c r="Q167">
        <v>0.51235322216934098</v>
      </c>
      <c r="R167">
        <v>0.43141387034126699</v>
      </c>
      <c r="S167">
        <f t="shared" ref="S167" si="54">(Q165+(1-Q165)*Q166+(1-Q165)^2*Q167)*100</f>
        <v>82.572204214318631</v>
      </c>
    </row>
    <row r="168" spans="16:19" x14ac:dyDescent="0.3">
      <c r="P168" t="s">
        <v>312</v>
      </c>
      <c r="Q168">
        <v>0.402023817829676</v>
      </c>
      <c r="R168">
        <v>0.379782578699083</v>
      </c>
    </row>
    <row r="169" spans="16:19" x14ac:dyDescent="0.3">
      <c r="P169" t="s">
        <v>313</v>
      </c>
      <c r="Q169">
        <v>0.41785297858946302</v>
      </c>
      <c r="R169">
        <v>0.432761627600521</v>
      </c>
    </row>
    <row r="170" spans="16:19" x14ac:dyDescent="0.3">
      <c r="P170" t="s">
        <v>314</v>
      </c>
      <c r="Q170">
        <v>0.30173554225607102</v>
      </c>
      <c r="R170">
        <v>0.37895919521327098</v>
      </c>
      <c r="S170">
        <f t="shared" ref="S170" si="55">(Q168+(1-Q168)*Q169+(1-Q168)^2*Q170)*100</f>
        <v>75.978318842305242</v>
      </c>
    </row>
    <row r="171" spans="16:19" x14ac:dyDescent="0.3">
      <c r="P171" t="s">
        <v>315</v>
      </c>
      <c r="Q171">
        <v>0.30008534117850399</v>
      </c>
      <c r="R171">
        <v>0.39989627507779202</v>
      </c>
    </row>
    <row r="172" spans="16:19" x14ac:dyDescent="0.3">
      <c r="P172" t="s">
        <v>316</v>
      </c>
      <c r="Q172">
        <v>0.44135209096695599</v>
      </c>
      <c r="R172">
        <v>0.44971023175931601</v>
      </c>
    </row>
    <row r="173" spans="16:19" x14ac:dyDescent="0.3">
      <c r="P173" t="s">
        <v>317</v>
      </c>
      <c r="Q173">
        <v>0.35587409517072499</v>
      </c>
      <c r="R173">
        <v>0.386432626822863</v>
      </c>
      <c r="S173">
        <f t="shared" ref="S173" si="56">(Q171+(1-Q171)*Q172+(1-Q171)^2*Q173)*100</f>
        <v>78.332992957276943</v>
      </c>
    </row>
    <row r="174" spans="16:19" x14ac:dyDescent="0.3">
      <c r="P174" t="s">
        <v>318</v>
      </c>
      <c r="Q174">
        <v>0.353409852680728</v>
      </c>
      <c r="R174">
        <v>0.33667873455098801</v>
      </c>
    </row>
    <row r="175" spans="16:19" x14ac:dyDescent="0.3">
      <c r="P175" t="s">
        <v>319</v>
      </c>
      <c r="Q175">
        <v>0.37095943812807602</v>
      </c>
      <c r="R175">
        <v>0.35857892592081603</v>
      </c>
    </row>
    <row r="176" spans="16:19" x14ac:dyDescent="0.3">
      <c r="P176" t="s">
        <v>320</v>
      </c>
      <c r="Q176">
        <v>0.45912636209562102</v>
      </c>
      <c r="R176">
        <v>0.40829167256783999</v>
      </c>
      <c r="S176">
        <f t="shared" ref="S176" si="57">(Q174+(1-Q174)*Q175+(1-Q174)^2*Q176)*100</f>
        <v>78.521957748724375</v>
      </c>
    </row>
    <row r="177" spans="16:19" x14ac:dyDescent="0.3">
      <c r="P177" t="s">
        <v>321</v>
      </c>
      <c r="Q177">
        <v>0.37195574801744002</v>
      </c>
      <c r="R177">
        <v>0.35507159034170999</v>
      </c>
    </row>
    <row r="178" spans="16:19" x14ac:dyDescent="0.3">
      <c r="P178" t="s">
        <v>322</v>
      </c>
      <c r="Q178">
        <v>0.42440600331926798</v>
      </c>
      <c r="R178">
        <v>0.39467813534849</v>
      </c>
    </row>
    <row r="179" spans="16:19" x14ac:dyDescent="0.3">
      <c r="P179" t="s">
        <v>323</v>
      </c>
      <c r="Q179">
        <v>0.356274070555539</v>
      </c>
      <c r="R179">
        <v>0.299687839782736</v>
      </c>
      <c r="S179">
        <f t="shared" ref="S179" si="58">(Q177+(1-Q177)*Q178+(1-Q177)^2*Q179)*100</f>
        <v>77.903009453609243</v>
      </c>
    </row>
    <row r="180" spans="16:19" x14ac:dyDescent="0.3">
      <c r="P180" t="s">
        <v>324</v>
      </c>
      <c r="Q180">
        <v>0.38115522003779201</v>
      </c>
      <c r="R180">
        <v>0.36006351279973298</v>
      </c>
    </row>
    <row r="181" spans="16:19" x14ac:dyDescent="0.3">
      <c r="P181" t="s">
        <v>325</v>
      </c>
      <c r="Q181">
        <v>0.35933975231547599</v>
      </c>
      <c r="R181">
        <v>0.36749012811953002</v>
      </c>
    </row>
    <row r="182" spans="16:19" x14ac:dyDescent="0.3">
      <c r="P182" t="s">
        <v>326</v>
      </c>
      <c r="Q182">
        <v>0.26036452924130299</v>
      </c>
      <c r="R182">
        <v>0.32933970766617199</v>
      </c>
      <c r="S182">
        <f t="shared" ref="S182" si="59">(Q180+(1-Q180)*Q181+(1-Q180)^2*Q182)*100</f>
        <v>70.324225737821351</v>
      </c>
    </row>
    <row r="183" spans="16:19" x14ac:dyDescent="0.3">
      <c r="P183" t="s">
        <v>327</v>
      </c>
      <c r="Q183">
        <v>0.25247834488864301</v>
      </c>
      <c r="R183">
        <v>0.33497112757346398</v>
      </c>
    </row>
    <row r="184" spans="16:19" x14ac:dyDescent="0.3">
      <c r="P184" t="s">
        <v>328</v>
      </c>
      <c r="Q184">
        <v>0.34738853552546101</v>
      </c>
      <c r="R184">
        <v>0.35677654385275298</v>
      </c>
    </row>
    <row r="185" spans="16:19" x14ac:dyDescent="0.3">
      <c r="P185" t="s">
        <v>329</v>
      </c>
      <c r="Q185">
        <v>0.30625123296032503</v>
      </c>
      <c r="R185">
        <v>0.33157656199025298</v>
      </c>
      <c r="S185">
        <f t="shared" ref="S185" si="60">(Q183+(1-Q183)*Q184+(1-Q183)^2*Q185)*100</f>
        <v>68.328850325905506</v>
      </c>
    </row>
    <row r="186" spans="16:19" x14ac:dyDescent="0.3">
      <c r="P186" t="s">
        <v>330</v>
      </c>
      <c r="Q186">
        <v>0.35159061476473602</v>
      </c>
      <c r="R186">
        <v>0.33036860408454499</v>
      </c>
    </row>
    <row r="187" spans="16:19" x14ac:dyDescent="0.3">
      <c r="P187" t="s">
        <v>331</v>
      </c>
      <c r="Q187">
        <v>0.35983876414265298</v>
      </c>
      <c r="R187">
        <v>0.34485589954364099</v>
      </c>
    </row>
    <row r="188" spans="16:19" x14ac:dyDescent="0.3">
      <c r="P188" t="s">
        <v>332</v>
      </c>
      <c r="Q188">
        <v>0.33907013862294999</v>
      </c>
      <c r="R188">
        <v>0.30789126230389502</v>
      </c>
      <c r="S188">
        <f t="shared" ref="S188" si="61">(Q186+(1-Q186)*Q187+(1-Q186)^2*Q188)*100</f>
        <v>72.747030908129133</v>
      </c>
    </row>
    <row r="189" spans="16:19" x14ac:dyDescent="0.3">
      <c r="P189" t="s">
        <v>333</v>
      </c>
      <c r="Q189">
        <v>0.31595737067338803</v>
      </c>
      <c r="R189">
        <v>0.30108801635770899</v>
      </c>
    </row>
    <row r="190" spans="16:19" x14ac:dyDescent="0.3">
      <c r="P190" t="s">
        <v>334</v>
      </c>
      <c r="Q190">
        <v>0.37934203427566299</v>
      </c>
      <c r="R190">
        <v>0.352370000824686</v>
      </c>
    </row>
    <row r="191" spans="16:19" x14ac:dyDescent="0.3">
      <c r="P191" t="s">
        <v>335</v>
      </c>
      <c r="Q191">
        <v>0.37479990982307598</v>
      </c>
      <c r="R191">
        <v>0.31913750026652998</v>
      </c>
      <c r="S191">
        <f t="shared" ref="S191" si="62">(Q189+(1-Q189)*Q190+(1-Q189)^2*Q191)*100</f>
        <v>75.081773768062135</v>
      </c>
    </row>
    <row r="192" spans="16:19" x14ac:dyDescent="0.3">
      <c r="P192" t="s">
        <v>336</v>
      </c>
      <c r="Q192">
        <v>0.33433796185369502</v>
      </c>
      <c r="R192">
        <v>0.31620016153383801</v>
      </c>
    </row>
    <row r="193" spans="16:19" x14ac:dyDescent="0.3">
      <c r="P193" t="s">
        <v>337</v>
      </c>
      <c r="Q193">
        <v>0.311519331690918</v>
      </c>
      <c r="R193">
        <v>0.31976193404366998</v>
      </c>
    </row>
    <row r="194" spans="16:19" x14ac:dyDescent="0.3">
      <c r="P194" t="s">
        <v>338</v>
      </c>
      <c r="Q194">
        <v>0.22135430577023699</v>
      </c>
      <c r="R194">
        <v>0.275398858032604</v>
      </c>
      <c r="S194">
        <f t="shared" ref="S194" si="63">(Q192+(1-Q192)*Q193+(1-Q192)^2*Q194)*100</f>
        <v>63.978796483904311</v>
      </c>
    </row>
    <row r="195" spans="16:19" x14ac:dyDescent="0.3">
      <c r="P195" t="s">
        <v>339</v>
      </c>
      <c r="Q195">
        <v>0.27446351024160998</v>
      </c>
      <c r="R195">
        <v>0.35866465135943898</v>
      </c>
    </row>
    <row r="196" spans="16:19" x14ac:dyDescent="0.3">
      <c r="P196" t="s">
        <v>340</v>
      </c>
      <c r="Q196">
        <v>0.25531860912719001</v>
      </c>
      <c r="R196">
        <v>0.26429259958902801</v>
      </c>
    </row>
    <row r="197" spans="16:19" x14ac:dyDescent="0.3">
      <c r="P197" t="s">
        <v>341</v>
      </c>
      <c r="Q197">
        <v>0.26400251397485403</v>
      </c>
      <c r="R197">
        <v>0.28375565511579498</v>
      </c>
      <c r="S197">
        <f t="shared" ref="S197" si="64">(Q195+(1-Q195)*Q196+(1-Q195)^2*Q197)*100</f>
        <v>59.867824530647319</v>
      </c>
    </row>
    <row r="198" spans="16:19" x14ac:dyDescent="0.3">
      <c r="P198" t="s">
        <v>342</v>
      </c>
      <c r="Q198">
        <v>0.32985563689462899</v>
      </c>
      <c r="R198">
        <v>0.30584111728654001</v>
      </c>
    </row>
    <row r="199" spans="16:19" x14ac:dyDescent="0.3">
      <c r="P199" t="s">
        <v>343</v>
      </c>
      <c r="Q199">
        <v>0.30378399351365798</v>
      </c>
      <c r="R199">
        <v>0.28889585392995198</v>
      </c>
    </row>
    <row r="200" spans="16:19" x14ac:dyDescent="0.3">
      <c r="P200" t="s">
        <v>344</v>
      </c>
      <c r="Q200">
        <v>0.296907260444913</v>
      </c>
      <c r="R200">
        <v>0.27789917847462697</v>
      </c>
      <c r="S200">
        <f t="shared" ref="S200" si="65">(Q198+(1-Q198)*Q199+(1-Q198)^2*Q200)*100</f>
        <v>66.677387883945144</v>
      </c>
    </row>
    <row r="201" spans="16:19" x14ac:dyDescent="0.3">
      <c r="P201" t="s">
        <v>345</v>
      </c>
      <c r="Q201">
        <v>0.34999240495637801</v>
      </c>
      <c r="R201">
        <v>0.33237237850661</v>
      </c>
    </row>
    <row r="202" spans="16:19" x14ac:dyDescent="0.3">
      <c r="P202" t="s">
        <v>346</v>
      </c>
      <c r="Q202">
        <v>0.29243886277832298</v>
      </c>
      <c r="R202">
        <v>0.273462122818387</v>
      </c>
    </row>
    <row r="203" spans="16:19" x14ac:dyDescent="0.3">
      <c r="P203" t="s">
        <v>347</v>
      </c>
      <c r="Q203">
        <v>0.32041155445902803</v>
      </c>
      <c r="R203">
        <v>0.27475355609438201</v>
      </c>
      <c r="S203">
        <f t="shared" ref="S203" si="66">(Q201+(1-Q201)*Q202+(1-Q201)^2*Q203)*100</f>
        <v>67.545693222728275</v>
      </c>
    </row>
    <row r="204" spans="16:19" x14ac:dyDescent="0.3">
      <c r="P204" t="s">
        <v>348</v>
      </c>
      <c r="Q204">
        <v>0.35315091985151198</v>
      </c>
      <c r="R204">
        <v>0.33336748518266102</v>
      </c>
    </row>
    <row r="205" spans="16:19" x14ac:dyDescent="0.3">
      <c r="P205" t="s">
        <v>349</v>
      </c>
      <c r="Q205">
        <v>0.28271566559968703</v>
      </c>
      <c r="R205">
        <v>0.29200203329242502</v>
      </c>
    </row>
    <row r="206" spans="16:19" x14ac:dyDescent="0.3">
      <c r="P206" t="s">
        <v>350</v>
      </c>
      <c r="Q206">
        <v>0.256705145923044</v>
      </c>
      <c r="R206">
        <v>0.31267877712386499</v>
      </c>
      <c r="S206">
        <f t="shared" ref="S206" si="67">(Q204+(1-Q204)*Q205+(1-Q204)^2*Q206)*100</f>
        <v>64.343424634301712</v>
      </c>
    </row>
    <row r="207" spans="16:19" x14ac:dyDescent="0.3">
      <c r="P207" t="s">
        <v>351</v>
      </c>
      <c r="Q207">
        <v>0.22534958533949101</v>
      </c>
      <c r="R207">
        <v>0.28892726145330999</v>
      </c>
    </row>
    <row r="208" spans="16:19" x14ac:dyDescent="0.3">
      <c r="P208" t="s">
        <v>352</v>
      </c>
      <c r="Q208">
        <v>0.27141554346486302</v>
      </c>
      <c r="R208">
        <v>0.28273704272958899</v>
      </c>
    </row>
    <row r="209" spans="16:19" x14ac:dyDescent="0.3">
      <c r="P209" t="s">
        <v>353</v>
      </c>
      <c r="Q209">
        <v>0.28612316992046</v>
      </c>
      <c r="R209">
        <v>0.30623369056434702</v>
      </c>
      <c r="S209">
        <f t="shared" ref="S209" si="68">(Q207+(1-Q207)*Q208+(1-Q207)^2*Q209)*100</f>
        <v>60.729947460890365</v>
      </c>
    </row>
    <row r="210" spans="16:19" x14ac:dyDescent="0.3">
      <c r="P210" t="s">
        <v>354</v>
      </c>
      <c r="Q210">
        <v>0.35510495708594603</v>
      </c>
      <c r="R210">
        <v>0.32855997899374201</v>
      </c>
    </row>
    <row r="211" spans="16:19" x14ac:dyDescent="0.3">
      <c r="P211" t="s">
        <v>355</v>
      </c>
      <c r="Q211">
        <v>0.32639691270673399</v>
      </c>
      <c r="R211">
        <v>0.308416927188915</v>
      </c>
    </row>
    <row r="212" spans="16:19" x14ac:dyDescent="0.3">
      <c r="P212" t="s">
        <v>356</v>
      </c>
      <c r="Q212">
        <v>0.30579547460036</v>
      </c>
      <c r="R212">
        <v>0.29240860320775702</v>
      </c>
      <c r="S212">
        <f t="shared" ref="S212" si="69">(Q210+(1-Q210)*Q211+(1-Q210)^2*Q212)*100</f>
        <v>69.277387073376133</v>
      </c>
    </row>
    <row r="213" spans="16:19" x14ac:dyDescent="0.3">
      <c r="P213" t="s">
        <v>357</v>
      </c>
      <c r="Q213">
        <v>0.39569258386026102</v>
      </c>
      <c r="R213">
        <v>0.37176308162453697</v>
      </c>
    </row>
    <row r="214" spans="16:19" x14ac:dyDescent="0.3">
      <c r="P214" t="s">
        <v>358</v>
      </c>
      <c r="Q214">
        <v>0.31813600906810002</v>
      </c>
      <c r="R214">
        <v>0.30167646138600801</v>
      </c>
    </row>
    <row r="215" spans="16:19" x14ac:dyDescent="0.3">
      <c r="P215" t="s">
        <v>359</v>
      </c>
      <c r="Q215">
        <v>0.37742060001619898</v>
      </c>
      <c r="R215">
        <v>0.326000032665346</v>
      </c>
      <c r="S215">
        <f t="shared" ref="S215" si="70">(Q213+(1-Q213)*Q214+(1-Q213)^2*Q215)*100</f>
        <v>72.577380118690613</v>
      </c>
    </row>
    <row r="216" spans="16:19" x14ac:dyDescent="0.3">
      <c r="P216" t="s">
        <v>360</v>
      </c>
      <c r="Q216">
        <v>0.329546891049117</v>
      </c>
      <c r="R216">
        <v>0.31086395246869403</v>
      </c>
    </row>
    <row r="217" spans="16:19" x14ac:dyDescent="0.3">
      <c r="P217" t="s">
        <v>361</v>
      </c>
      <c r="Q217">
        <v>0.29694019488220302</v>
      </c>
      <c r="R217">
        <v>0.30934464017555202</v>
      </c>
    </row>
    <row r="218" spans="16:19" x14ac:dyDescent="0.3">
      <c r="P218" t="s">
        <v>362</v>
      </c>
      <c r="Q218">
        <v>0.29584495923749599</v>
      </c>
      <c r="R218">
        <v>0.35333444973276901</v>
      </c>
      <c r="S218">
        <f t="shared" ref="S218" si="71">(Q216+(1-Q216)*Q217+(1-Q216)^2*Q218)*100</f>
        <v>66.161585782013702</v>
      </c>
    </row>
    <row r="219" spans="16:19" x14ac:dyDescent="0.3">
      <c r="P219" t="s">
        <v>363</v>
      </c>
      <c r="Q219">
        <v>0.27850438242440001</v>
      </c>
      <c r="R219">
        <v>0.34944418783324199</v>
      </c>
    </row>
    <row r="220" spans="16:19" x14ac:dyDescent="0.3">
      <c r="P220" t="s">
        <v>364</v>
      </c>
      <c r="Q220">
        <v>0.32604581634619201</v>
      </c>
      <c r="R220">
        <v>0.33726000134867301</v>
      </c>
    </row>
    <row r="221" spans="16:19" x14ac:dyDescent="0.3">
      <c r="P221" t="s">
        <v>365</v>
      </c>
      <c r="Q221">
        <v>0.33030836301257399</v>
      </c>
      <c r="R221">
        <v>0.35082661585614699</v>
      </c>
      <c r="S221">
        <f t="shared" ref="S221" si="72">(Q219+(1-Q219)*Q220+(1-Q219)^2*Q221)*100</f>
        <v>68.568898588030962</v>
      </c>
    </row>
    <row r="222" spans="16:19" x14ac:dyDescent="0.3">
      <c r="P222" t="s">
        <v>366</v>
      </c>
      <c r="Q222">
        <v>0.38753928264055998</v>
      </c>
      <c r="R222">
        <v>0.36460010269076998</v>
      </c>
    </row>
    <row r="223" spans="16:19" x14ac:dyDescent="0.3">
      <c r="P223" t="s">
        <v>367</v>
      </c>
      <c r="Q223">
        <v>0.383116837890557</v>
      </c>
      <c r="R223">
        <v>0.36078698798811099</v>
      </c>
    </row>
    <row r="224" spans="16:19" x14ac:dyDescent="0.3">
      <c r="P224" t="s">
        <v>368</v>
      </c>
      <c r="Q224">
        <v>0.39148581944097599</v>
      </c>
      <c r="R224">
        <v>0.379913686703515</v>
      </c>
      <c r="S224">
        <f t="shared" ref="S224" si="73">(Q222+(1-Q222)*Q223+(1-Q222)^2*Q224)*100</f>
        <v>76.903280978026288</v>
      </c>
    </row>
    <row r="225" spans="16:19" x14ac:dyDescent="0.3">
      <c r="P225" t="s">
        <v>369</v>
      </c>
      <c r="Q225">
        <v>0.38724244014581899</v>
      </c>
      <c r="R225">
        <v>0.36303268813554102</v>
      </c>
    </row>
    <row r="226" spans="16:19" x14ac:dyDescent="0.3">
      <c r="P226" t="s">
        <v>370</v>
      </c>
      <c r="Q226">
        <v>0.37522730292972001</v>
      </c>
      <c r="R226">
        <v>0.36045560454835102</v>
      </c>
    </row>
    <row r="227" spans="16:19" x14ac:dyDescent="0.3">
      <c r="P227" t="s">
        <v>371</v>
      </c>
      <c r="Q227">
        <v>0.43833674378473397</v>
      </c>
      <c r="R227">
        <v>0.37845984323016002</v>
      </c>
      <c r="S227">
        <f t="shared" ref="S227" si="74">(Q225+(1-Q225)*Q226+(1-Q225)^2*Q227)*100</f>
        <v>78.174890477923924</v>
      </c>
    </row>
    <row r="228" spans="16:19" x14ac:dyDescent="0.3">
      <c r="P228" t="s">
        <v>372</v>
      </c>
      <c r="Q228">
        <v>0.36080502241044299</v>
      </c>
      <c r="R228">
        <v>0.33836611265751598</v>
      </c>
    </row>
    <row r="229" spans="16:19" x14ac:dyDescent="0.3">
      <c r="P229" t="s">
        <v>373</v>
      </c>
      <c r="Q229">
        <v>0.33051359881547199</v>
      </c>
      <c r="R229">
        <v>0.34439308921252998</v>
      </c>
    </row>
    <row r="230" spans="16:19" x14ac:dyDescent="0.3">
      <c r="P230" t="s">
        <v>374</v>
      </c>
      <c r="Q230">
        <v>0.34363419375899701</v>
      </c>
      <c r="R230">
        <v>0.40660879579744502</v>
      </c>
      <c r="S230">
        <f t="shared" ref="S230" si="75">(Q228+(1-Q228)*Q229+(1-Q228)^2*Q230)*100</f>
        <v>71.246635272745252</v>
      </c>
    </row>
    <row r="231" spans="16:19" x14ac:dyDescent="0.3">
      <c r="P231" t="s">
        <v>375</v>
      </c>
      <c r="Q231">
        <v>0.303712282655274</v>
      </c>
      <c r="R231">
        <v>0.37366111363374399</v>
      </c>
    </row>
    <row r="232" spans="16:19" x14ac:dyDescent="0.3">
      <c r="P232" t="s">
        <v>376</v>
      </c>
      <c r="Q232">
        <v>0.379448485186827</v>
      </c>
      <c r="R232">
        <v>0.38886269600558299</v>
      </c>
    </row>
    <row r="233" spans="16:19" x14ac:dyDescent="0.3">
      <c r="P233" t="s">
        <v>377</v>
      </c>
      <c r="Q233">
        <v>0.35397157464698298</v>
      </c>
      <c r="R233">
        <v>0.37560789930228</v>
      </c>
      <c r="S233">
        <f t="shared" ref="S233" si="76">(Q231+(1-Q231)*Q232+(1-Q231)^2*Q233)*100</f>
        <v>73.952889237843308</v>
      </c>
    </row>
    <row r="234" spans="16:19" x14ac:dyDescent="0.3">
      <c r="P234" t="s">
        <v>378</v>
      </c>
      <c r="Q234">
        <v>0.36073806460112601</v>
      </c>
      <c r="R234">
        <v>0.349933723727887</v>
      </c>
    </row>
    <row r="235" spans="16:19" x14ac:dyDescent="0.3">
      <c r="P235" t="s">
        <v>379</v>
      </c>
      <c r="Q235">
        <v>0.358429927407664</v>
      </c>
      <c r="R235">
        <v>0.33737768807974</v>
      </c>
    </row>
    <row r="236" spans="16:19" x14ac:dyDescent="0.3">
      <c r="P236" t="s">
        <v>380</v>
      </c>
      <c r="Q236">
        <v>0.37551309691258</v>
      </c>
      <c r="R236">
        <v>0.36346478191564202</v>
      </c>
      <c r="S236">
        <f t="shared" ref="S236" si="77">(Q234+(1-Q234)*Q235+(1-Q234)^2*Q236)*100</f>
        <v>74.332428700994669</v>
      </c>
    </row>
    <row r="237" spans="16:19" x14ac:dyDescent="0.3">
      <c r="P237" t="s">
        <v>381</v>
      </c>
      <c r="Q237">
        <v>0.37754645069857701</v>
      </c>
      <c r="R237">
        <v>0.35234794635266198</v>
      </c>
    </row>
    <row r="238" spans="16:19" x14ac:dyDescent="0.3">
      <c r="P238" t="s">
        <v>382</v>
      </c>
      <c r="Q238">
        <v>0.37765870629273302</v>
      </c>
      <c r="R238">
        <v>0.36496582195701599</v>
      </c>
    </row>
    <row r="239" spans="16:19" x14ac:dyDescent="0.3">
      <c r="P239" t="s">
        <v>383</v>
      </c>
      <c r="Q239">
        <v>0.41320698476355999</v>
      </c>
      <c r="R239">
        <v>0.35936540298379299</v>
      </c>
      <c r="S239">
        <f t="shared" ref="S239" si="78">(Q237+(1-Q237)*Q238+(1-Q237)^2*Q239)*100</f>
        <v>77.27178466635614</v>
      </c>
    </row>
    <row r="240" spans="16:19" x14ac:dyDescent="0.3">
      <c r="P240" t="s">
        <v>384</v>
      </c>
      <c r="Q240">
        <v>0.38525125084349099</v>
      </c>
      <c r="R240">
        <v>0.35687241241780698</v>
      </c>
    </row>
    <row r="241" spans="16:19" x14ac:dyDescent="0.3">
      <c r="P241" t="s">
        <v>385</v>
      </c>
      <c r="Q241">
        <v>0.35538357278156602</v>
      </c>
      <c r="R241">
        <v>0.37069849093444901</v>
      </c>
    </row>
    <row r="242" spans="16:19" x14ac:dyDescent="0.3">
      <c r="P242" t="s">
        <v>386</v>
      </c>
      <c r="Q242">
        <v>0.260695789994141</v>
      </c>
      <c r="R242">
        <v>0.30851472340405101</v>
      </c>
      <c r="S242">
        <f t="shared" ref="S242" si="79">(Q240+(1-Q240)*Q241+(1-Q240)^2*Q242)*100</f>
        <v>70.224397426353278</v>
      </c>
    </row>
    <row r="243" spans="16:19" x14ac:dyDescent="0.3">
      <c r="P243" t="s">
        <v>387</v>
      </c>
      <c r="Q243">
        <v>0.27499075112578503</v>
      </c>
      <c r="R243">
        <v>0.33327220737718599</v>
      </c>
    </row>
    <row r="244" spans="16:19" x14ac:dyDescent="0.3">
      <c r="P244" t="s">
        <v>388</v>
      </c>
      <c r="Q244">
        <v>0.35771567119644399</v>
      </c>
      <c r="R244">
        <v>0.36323607203235497</v>
      </c>
    </row>
    <row r="245" spans="16:19" x14ac:dyDescent="0.3">
      <c r="P245" t="s">
        <v>389</v>
      </c>
      <c r="Q245">
        <v>0.32178726739174301</v>
      </c>
      <c r="R245">
        <v>0.34024205404114399</v>
      </c>
      <c r="S245">
        <f t="shared" ref="S245" si="80">(Q243+(1-Q243)*Q244+(1-Q243)^2*Q245)*100</f>
        <v>70.348166910720792</v>
      </c>
    </row>
    <row r="246" spans="16:19" x14ac:dyDescent="0.3">
      <c r="P246" t="s">
        <v>390</v>
      </c>
      <c r="Q246">
        <v>0.32145681524436298</v>
      </c>
      <c r="R246">
        <v>0.32061174287664002</v>
      </c>
    </row>
    <row r="247" spans="16:19" x14ac:dyDescent="0.3">
      <c r="P247" t="s">
        <v>391</v>
      </c>
      <c r="Q247">
        <v>0.39161930245983201</v>
      </c>
      <c r="R247">
        <v>0.370829685617592</v>
      </c>
    </row>
    <row r="248" spans="16:19" x14ac:dyDescent="0.3">
      <c r="P248" t="s">
        <v>392</v>
      </c>
      <c r="Q248">
        <v>0.33516351446435599</v>
      </c>
      <c r="R248">
        <v>0.32343489943597398</v>
      </c>
      <c r="S248">
        <f t="shared" ref="S248" si="81">(Q246+(1-Q246)*Q247+(1-Q246)^2*Q248)*100</f>
        <v>74.15036953652276</v>
      </c>
    </row>
    <row r="249" spans="16:19" x14ac:dyDescent="0.3">
      <c r="P249" t="s">
        <v>393</v>
      </c>
      <c r="Q249">
        <v>0.35800316230621798</v>
      </c>
      <c r="R249">
        <v>0.33351352664477402</v>
      </c>
    </row>
    <row r="250" spans="16:19" x14ac:dyDescent="0.3">
      <c r="P250" t="s">
        <v>394</v>
      </c>
      <c r="Q250">
        <v>0.411679068910761</v>
      </c>
      <c r="R250">
        <v>0.39796740022118898</v>
      </c>
    </row>
    <row r="251" spans="16:19" x14ac:dyDescent="0.3">
      <c r="P251" t="s">
        <v>395</v>
      </c>
      <c r="Q251">
        <v>0.38851197978264401</v>
      </c>
      <c r="R251">
        <v>0.33864450184892297</v>
      </c>
      <c r="S251">
        <f t="shared" ref="S251" si="82">(Q249+(1-Q249)*Q250+(1-Q249)^2*Q251)*100</f>
        <v>78.242889681616347</v>
      </c>
    </row>
    <row r="252" spans="16:19" x14ac:dyDescent="0.3">
      <c r="P252" t="s">
        <v>396</v>
      </c>
      <c r="Q252">
        <v>0.37898846453775598</v>
      </c>
      <c r="R252">
        <v>0.34530683793599798</v>
      </c>
    </row>
    <row r="253" spans="16:19" x14ac:dyDescent="0.3">
      <c r="P253" t="s">
        <v>397</v>
      </c>
      <c r="Q253">
        <v>0.36163176492462001</v>
      </c>
      <c r="R253">
        <v>0.37639276014334999</v>
      </c>
    </row>
    <row r="254" spans="16:19" x14ac:dyDescent="0.3">
      <c r="P254" t="s">
        <v>398</v>
      </c>
      <c r="Q254">
        <v>0.267315340232128</v>
      </c>
      <c r="R254">
        <v>0.31923863985099299</v>
      </c>
      <c r="S254">
        <f t="shared" ref="S254" si="83">(Q252+(1-Q252)*Q253+(1-Q252)^2*Q254)*100</f>
        <v>70.66575471422145</v>
      </c>
    </row>
    <row r="255" spans="16:19" x14ac:dyDescent="0.3">
      <c r="P255" t="s">
        <v>399</v>
      </c>
      <c r="Q255">
        <v>0.31293150363648897</v>
      </c>
      <c r="R255">
        <v>0.37538648920533502</v>
      </c>
    </row>
    <row r="256" spans="16:19" x14ac:dyDescent="0.3">
      <c r="P256" t="s">
        <v>400</v>
      </c>
      <c r="Q256">
        <v>0.34362288052494</v>
      </c>
      <c r="R256">
        <v>0.351356457231076</v>
      </c>
    </row>
    <row r="257" spans="16:19" x14ac:dyDescent="0.3">
      <c r="P257" t="s">
        <v>401</v>
      </c>
      <c r="Q257">
        <v>0.330887773812167</v>
      </c>
      <c r="R257">
        <v>0.34769904715441702</v>
      </c>
      <c r="S257">
        <f t="shared" ref="S257" si="84">(Q255+(1-Q255)*Q256+(1-Q255)^2*Q257)*100</f>
        <v>70.522387391874659</v>
      </c>
    </row>
    <row r="258" spans="16:19" x14ac:dyDescent="0.3">
      <c r="P258" t="s">
        <v>402</v>
      </c>
      <c r="Q258">
        <v>0.34361082877091798</v>
      </c>
      <c r="R258">
        <v>0.34816252796799402</v>
      </c>
    </row>
    <row r="259" spans="16:19" x14ac:dyDescent="0.3">
      <c r="P259" t="s">
        <v>403</v>
      </c>
      <c r="Q259">
        <v>0.44467340667955602</v>
      </c>
      <c r="R259">
        <v>0.42349517982581703</v>
      </c>
    </row>
    <row r="260" spans="16:19" x14ac:dyDescent="0.3">
      <c r="P260" t="s">
        <v>404</v>
      </c>
      <c r="Q260">
        <v>0.38120354723912803</v>
      </c>
      <c r="R260">
        <v>0.36486412803674201</v>
      </c>
      <c r="S260">
        <f t="shared" ref="S260" si="85">(Q258+(1-Q258)*Q259+(1-Q258)^2*Q260)*100</f>
        <v>79.972994481886573</v>
      </c>
    </row>
    <row r="261" spans="16:19" x14ac:dyDescent="0.3">
      <c r="P261" t="s">
        <v>405</v>
      </c>
      <c r="Q261">
        <v>0.39441287823806398</v>
      </c>
      <c r="R261">
        <v>0.36649334935750599</v>
      </c>
    </row>
    <row r="262" spans="16:19" x14ac:dyDescent="0.3">
      <c r="P262" t="s">
        <v>406</v>
      </c>
      <c r="Q262">
        <v>0.38833208078043502</v>
      </c>
      <c r="R262">
        <v>0.37790307900596298</v>
      </c>
    </row>
    <row r="263" spans="16:19" x14ac:dyDescent="0.3">
      <c r="P263" t="s">
        <v>407</v>
      </c>
      <c r="Q263">
        <v>0.37071235958342502</v>
      </c>
      <c r="R263">
        <v>0.322821276243274</v>
      </c>
      <c r="S263">
        <f t="shared" ref="S263" si="86">(Q261+(1-Q261)*Q262+(1-Q261)^2*Q263)*100</f>
        <v>76.553526501663313</v>
      </c>
    </row>
    <row r="264" spans="16:19" x14ac:dyDescent="0.3">
      <c r="P264" t="s">
        <v>408</v>
      </c>
      <c r="Q264">
        <v>0.45201051933048603</v>
      </c>
      <c r="R264">
        <v>0.40643230712052902</v>
      </c>
    </row>
    <row r="265" spans="16:19" x14ac:dyDescent="0.3">
      <c r="P265" t="s">
        <v>409</v>
      </c>
      <c r="Q265">
        <v>0.35297396136324599</v>
      </c>
      <c r="R265">
        <v>0.36560476310155698</v>
      </c>
    </row>
    <row r="266" spans="16:19" x14ac:dyDescent="0.3">
      <c r="P266" t="s">
        <v>410</v>
      </c>
      <c r="Q266">
        <v>0.34194791578197598</v>
      </c>
      <c r="R266">
        <v>0.41358474608426798</v>
      </c>
      <c r="S266">
        <f t="shared" ref="S266" si="87">(Q264+(1-Q264)*Q265+(1-Q264)^2*Q266)*100</f>
        <v>74.812092166542556</v>
      </c>
    </row>
    <row r="267" spans="16:19" x14ac:dyDescent="0.3">
      <c r="P267" t="s">
        <v>411</v>
      </c>
      <c r="Q267">
        <v>0.31513932339714701</v>
      </c>
      <c r="R267">
        <v>0.374468013493578</v>
      </c>
    </row>
    <row r="268" spans="16:19" x14ac:dyDescent="0.3">
      <c r="P268" t="s">
        <v>412</v>
      </c>
      <c r="Q268">
        <v>0.36850398034499598</v>
      </c>
      <c r="R268">
        <v>0.38295596396283699</v>
      </c>
    </row>
    <row r="269" spans="16:19" x14ac:dyDescent="0.3">
      <c r="P269" t="s">
        <v>413</v>
      </c>
      <c r="Q269">
        <v>0.35911556200377898</v>
      </c>
      <c r="R269">
        <v>0.37458807493060098</v>
      </c>
      <c r="S269">
        <f t="shared" ref="S269" si="88">(Q267+(1-Q267)*Q268+(1-Q267)^2*Q269)*100</f>
        <v>73.595066977499243</v>
      </c>
    </row>
    <row r="270" spans="16:19" x14ac:dyDescent="0.3">
      <c r="P270" t="s">
        <v>414</v>
      </c>
      <c r="Q270">
        <v>0.47295805066799501</v>
      </c>
      <c r="R270">
        <v>0.48087235918389798</v>
      </c>
    </row>
    <row r="271" spans="16:19" x14ac:dyDescent="0.3">
      <c r="P271" t="s">
        <v>415</v>
      </c>
      <c r="Q271">
        <v>0.40531502393374202</v>
      </c>
      <c r="R271">
        <v>0.38779515348036597</v>
      </c>
    </row>
    <row r="272" spans="16:19" x14ac:dyDescent="0.3">
      <c r="P272" t="s">
        <v>416</v>
      </c>
      <c r="Q272">
        <v>0.42518960828722202</v>
      </c>
      <c r="R272">
        <v>0.40397867073549598</v>
      </c>
      <c r="S272">
        <f t="shared" ref="S272" si="89">(Q270+(1-Q270)*Q271+(1-Q270)^2*Q272)*100</f>
        <v>80.468235603053586</v>
      </c>
    </row>
    <row r="273" spans="16:19" x14ac:dyDescent="0.3">
      <c r="P273" t="s">
        <v>417</v>
      </c>
      <c r="Q273">
        <v>0.45356174955245199</v>
      </c>
      <c r="R273">
        <v>0.42386739604669199</v>
      </c>
    </row>
    <row r="274" spans="16:19" x14ac:dyDescent="0.3">
      <c r="P274" t="s">
        <v>418</v>
      </c>
      <c r="Q274">
        <v>0.39528619561477402</v>
      </c>
      <c r="R274">
        <v>0.38417058784927199</v>
      </c>
    </row>
    <row r="275" spans="16:19" x14ac:dyDescent="0.3">
      <c r="P275" t="s">
        <v>419</v>
      </c>
      <c r="Q275">
        <v>0.42545034140655102</v>
      </c>
      <c r="R275">
        <v>0.36778031601723599</v>
      </c>
      <c r="S275">
        <f t="shared" ref="S275" si="90">(Q273+(1-Q273)*Q274+(1-Q273)^2*Q275)*100</f>
        <v>79.65984899548377</v>
      </c>
    </row>
    <row r="276" spans="16:19" x14ac:dyDescent="0.3">
      <c r="P276" t="s">
        <v>420</v>
      </c>
      <c r="Q276">
        <v>0.45263380454084401</v>
      </c>
      <c r="R276">
        <v>0.40762049665281003</v>
      </c>
    </row>
    <row r="277" spans="16:19" x14ac:dyDescent="0.3">
      <c r="P277" t="s">
        <v>421</v>
      </c>
      <c r="Q277">
        <v>0.353374574968358</v>
      </c>
      <c r="R277">
        <v>0.36384663288828101</v>
      </c>
    </row>
    <row r="278" spans="16:19" x14ac:dyDescent="0.3">
      <c r="P278" t="s">
        <v>422</v>
      </c>
      <c r="Q278">
        <v>0.31871637587263302</v>
      </c>
      <c r="R278">
        <v>0.38607826372749598</v>
      </c>
      <c r="S278">
        <f t="shared" ref="S278" si="91">(Q276+(1-Q276)*Q277+(1-Q276)^2*Q278)*100</f>
        <v>74.154963552495474</v>
      </c>
    </row>
    <row r="279" spans="16:19" x14ac:dyDescent="0.3">
      <c r="P279" t="s">
        <v>423</v>
      </c>
      <c r="Q279">
        <v>0.32218630927404002</v>
      </c>
      <c r="R279">
        <v>0.38178362058550203</v>
      </c>
    </row>
    <row r="280" spans="16:19" x14ac:dyDescent="0.3">
      <c r="P280" t="s">
        <v>424</v>
      </c>
      <c r="Q280">
        <v>0.37468248775369301</v>
      </c>
      <c r="R280">
        <v>0.39757801958919498</v>
      </c>
    </row>
    <row r="281" spans="16:19" x14ac:dyDescent="0.3">
      <c r="P281" t="s">
        <v>425</v>
      </c>
      <c r="Q281">
        <v>0.39936688664575298</v>
      </c>
      <c r="R281">
        <v>0.41462664807628902</v>
      </c>
      <c r="S281">
        <f t="shared" ref="S281" si="92">(Q279+(1-Q279)*Q280+(1-Q279)^2*Q281)*100</f>
        <v>75.963291672869417</v>
      </c>
    </row>
    <row r="282" spans="16:19" x14ac:dyDescent="0.3">
      <c r="P282" t="s">
        <v>426</v>
      </c>
      <c r="Q282">
        <v>0.415756161570219</v>
      </c>
      <c r="R282">
        <v>0.42197107913624698</v>
      </c>
    </row>
    <row r="283" spans="16:19" x14ac:dyDescent="0.3">
      <c r="P283" t="s">
        <v>427</v>
      </c>
      <c r="Q283">
        <v>0.41513093897244202</v>
      </c>
      <c r="R283">
        <v>0.39661499870966099</v>
      </c>
    </row>
    <row r="284" spans="16:19" x14ac:dyDescent="0.3">
      <c r="P284" t="s">
        <v>428</v>
      </c>
      <c r="Q284">
        <v>0.423555517684373</v>
      </c>
      <c r="R284">
        <v>0.400640683157585</v>
      </c>
      <c r="S284">
        <f t="shared" ref="S284" si="93">(Q282+(1-Q282)*Q283+(1-Q282)^2*Q284)*100</f>
        <v>80.287066063244893</v>
      </c>
    </row>
    <row r="285" spans="16:19" x14ac:dyDescent="0.3">
      <c r="P285" t="s">
        <v>429</v>
      </c>
      <c r="Q285">
        <v>0.450399086450887</v>
      </c>
      <c r="R285">
        <v>0.42615286892937998</v>
      </c>
    </row>
    <row r="286" spans="16:19" x14ac:dyDescent="0.3">
      <c r="P286" t="s">
        <v>430</v>
      </c>
      <c r="Q286">
        <v>0.40727526654376001</v>
      </c>
      <c r="R286">
        <v>0.39030995389609502</v>
      </c>
    </row>
    <row r="287" spans="16:19" x14ac:dyDescent="0.3">
      <c r="P287" t="s">
        <v>431</v>
      </c>
      <c r="Q287">
        <v>0.50277464766089897</v>
      </c>
      <c r="R287">
        <v>0.42968548403741502</v>
      </c>
      <c r="S287">
        <f t="shared" ref="S287" si="94">(Q285+(1-Q285)*Q286+(1-Q285)^2*Q287)*100</f>
        <v>82.610664039892967</v>
      </c>
    </row>
    <row r="288" spans="16:19" x14ac:dyDescent="0.3">
      <c r="P288" t="s">
        <v>432</v>
      </c>
      <c r="Q288">
        <v>0.39187097079133298</v>
      </c>
      <c r="R288">
        <v>0.35842427058975501</v>
      </c>
    </row>
    <row r="289" spans="16:19" x14ac:dyDescent="0.3">
      <c r="P289" t="s">
        <v>433</v>
      </c>
      <c r="Q289">
        <v>0.40860922857473803</v>
      </c>
      <c r="R289">
        <v>0.41782254263852597</v>
      </c>
    </row>
    <row r="290" spans="16:19" x14ac:dyDescent="0.3">
      <c r="P290" t="s">
        <v>434</v>
      </c>
      <c r="Q290">
        <v>0.36020954079306999</v>
      </c>
      <c r="R290">
        <v>0.43769463979116502</v>
      </c>
      <c r="S290">
        <f t="shared" ref="S290" si="95">(Q288+(1-Q288)*Q289+(1-Q288)^2*Q290)*100</f>
        <v>77.357112667811734</v>
      </c>
    </row>
    <row r="291" spans="16:19" x14ac:dyDescent="0.3">
      <c r="P291" t="s">
        <v>435</v>
      </c>
      <c r="Q291">
        <v>0.39375206049953099</v>
      </c>
      <c r="R291">
        <v>0.46659827760922401</v>
      </c>
    </row>
    <row r="292" spans="16:19" x14ac:dyDescent="0.3">
      <c r="P292" t="s">
        <v>436</v>
      </c>
      <c r="Q292">
        <v>0.37827959707549003</v>
      </c>
      <c r="R292">
        <v>0.40668454576291602</v>
      </c>
    </row>
    <row r="293" spans="16:19" x14ac:dyDescent="0.3">
      <c r="P293" t="s">
        <v>437</v>
      </c>
      <c r="Q293">
        <v>0.43510416629870202</v>
      </c>
      <c r="R293">
        <v>0.45142933640180799</v>
      </c>
      <c r="S293">
        <f t="shared" ref="S293" si="96">(Q291+(1-Q291)*Q292+(1-Q291)^2*Q293)*100</f>
        <v>78.299997710976484</v>
      </c>
    </row>
    <row r="294" spans="16:19" x14ac:dyDescent="0.3">
      <c r="P294" t="s">
        <v>438</v>
      </c>
      <c r="Q294">
        <v>0.41631141565776097</v>
      </c>
      <c r="R294">
        <v>0.41967110348958497</v>
      </c>
    </row>
    <row r="295" spans="16:19" x14ac:dyDescent="0.3">
      <c r="P295" t="s">
        <v>439</v>
      </c>
      <c r="Q295">
        <v>0.39486362808813902</v>
      </c>
      <c r="R295">
        <v>0.37432203271449699</v>
      </c>
    </row>
    <row r="296" spans="16:19" x14ac:dyDescent="0.3">
      <c r="P296" t="s">
        <v>440</v>
      </c>
      <c r="Q296">
        <v>0.46894944951533102</v>
      </c>
      <c r="R296">
        <v>0.446490423688575</v>
      </c>
      <c r="S296">
        <f t="shared" ref="S296" si="97">(Q294+(1-Q294)*Q295+(1-Q294)^2*Q296)*100</f>
        <v>80.655630405815842</v>
      </c>
    </row>
    <row r="297" spans="16:19" x14ac:dyDescent="0.3">
      <c r="P297" t="s">
        <v>441</v>
      </c>
      <c r="Q297">
        <v>0.40795791303961598</v>
      </c>
      <c r="R297">
        <v>0.39423525264022302</v>
      </c>
    </row>
    <row r="298" spans="16:19" x14ac:dyDescent="0.3">
      <c r="P298" t="s">
        <v>442</v>
      </c>
      <c r="Q298">
        <v>0.40972879910267102</v>
      </c>
      <c r="R298">
        <v>0.38174993517174999</v>
      </c>
    </row>
    <row r="299" spans="16:19" x14ac:dyDescent="0.3">
      <c r="P299" t="s">
        <v>443</v>
      </c>
      <c r="Q299">
        <v>0.51421809557346099</v>
      </c>
      <c r="R299">
        <v>0.436004405289523</v>
      </c>
      <c r="S299">
        <f t="shared" ref="S299" si="98">(Q297+(1-Q297)*Q298+(1-Q297)^2*Q299)*100</f>
        <v>83.077516188794604</v>
      </c>
    </row>
    <row r="300" spans="16:19" x14ac:dyDescent="0.3">
      <c r="P300" t="s">
        <v>444</v>
      </c>
      <c r="Q300">
        <v>0.44278128393858801</v>
      </c>
      <c r="R300">
        <v>0.41287732893297102</v>
      </c>
    </row>
    <row r="301" spans="16:19" x14ac:dyDescent="0.3">
      <c r="P301" t="s">
        <v>445</v>
      </c>
      <c r="Q301">
        <v>0.41262138984194202</v>
      </c>
      <c r="R301">
        <v>0.41840296378101399</v>
      </c>
    </row>
    <row r="302" spans="16:19" x14ac:dyDescent="0.3">
      <c r="P302" t="s">
        <v>446</v>
      </c>
      <c r="Q302">
        <v>0.30355942804654701</v>
      </c>
      <c r="R302">
        <v>0.36793811302490398</v>
      </c>
      <c r="S302">
        <f t="shared" ref="S302" si="99">(Q300+(1-Q300)*Q301+(1-Q300)^2*Q302)*100</f>
        <v>76.695463068036204</v>
      </c>
    </row>
    <row r="303" spans="16:19" x14ac:dyDescent="0.3">
      <c r="P303" t="s">
        <v>447</v>
      </c>
      <c r="Q303">
        <v>0.33332793744991901</v>
      </c>
      <c r="R303">
        <v>0.39577588477578701</v>
      </c>
    </row>
    <row r="304" spans="16:19" x14ac:dyDescent="0.3">
      <c r="P304" t="s">
        <v>448</v>
      </c>
      <c r="Q304">
        <v>0.40922437578243998</v>
      </c>
      <c r="R304">
        <v>0.44422579656142003</v>
      </c>
    </row>
    <row r="305" spans="16:19" x14ac:dyDescent="0.3">
      <c r="P305" t="s">
        <v>449</v>
      </c>
      <c r="Q305">
        <v>0.36472333859725398</v>
      </c>
      <c r="R305">
        <v>0.38151632245081102</v>
      </c>
      <c r="S305">
        <f t="shared" ref="S305" si="100">(Q303+(1-Q303)*Q304+(1-Q303)^2*Q305)*100</f>
        <v>76.824828171411781</v>
      </c>
    </row>
    <row r="306" spans="16:19" x14ac:dyDescent="0.3">
      <c r="P306" t="s">
        <v>450</v>
      </c>
      <c r="Q306">
        <v>0.36749211715539998</v>
      </c>
      <c r="R306">
        <v>0.36555056668366998</v>
      </c>
    </row>
    <row r="307" spans="16:19" x14ac:dyDescent="0.3">
      <c r="P307" t="s">
        <v>451</v>
      </c>
      <c r="Q307">
        <v>0.42725182263389799</v>
      </c>
      <c r="R307">
        <v>0.40088672479341603</v>
      </c>
    </row>
    <row r="308" spans="16:19" x14ac:dyDescent="0.3">
      <c r="P308" t="s">
        <v>452</v>
      </c>
      <c r="Q308">
        <v>0.45673710292742198</v>
      </c>
      <c r="R308">
        <v>0.44186692109206499</v>
      </c>
      <c r="S308">
        <f t="shared" ref="S308" si="101">(Q306+(1-Q306)*Q307+(1-Q306)^2*Q308)*100</f>
        <v>82.045735008277404</v>
      </c>
    </row>
    <row r="309" spans="16:19" x14ac:dyDescent="0.3">
      <c r="P309" t="s">
        <v>453</v>
      </c>
      <c r="Q309">
        <v>0.36653682805814097</v>
      </c>
      <c r="R309">
        <v>0.36332898041766898</v>
      </c>
    </row>
    <row r="310" spans="16:19" x14ac:dyDescent="0.3">
      <c r="P310" t="s">
        <v>454</v>
      </c>
      <c r="Q310">
        <v>0.42678214036505702</v>
      </c>
      <c r="R310">
        <v>0.38528943843142399</v>
      </c>
    </row>
    <row r="311" spans="16:19" x14ac:dyDescent="0.3">
      <c r="P311" t="s">
        <v>455</v>
      </c>
      <c r="Q311">
        <v>0.40641180870778099</v>
      </c>
      <c r="R311">
        <v>0.34152281420288599</v>
      </c>
      <c r="S311">
        <f t="shared" ref="S311" si="102">(Q309+(1-Q309)*Q310+(1-Q309)^2*Q311)*100</f>
        <v>79.997073482808915</v>
      </c>
    </row>
    <row r="312" spans="16:19" x14ac:dyDescent="0.3">
      <c r="P312" t="s">
        <v>456</v>
      </c>
      <c r="Q312">
        <v>0.342556957428446</v>
      </c>
      <c r="R312">
        <v>0.32283062348853497</v>
      </c>
    </row>
    <row r="313" spans="16:19" x14ac:dyDescent="0.3">
      <c r="P313" t="s">
        <v>457</v>
      </c>
      <c r="Q313">
        <v>0.35771131612594198</v>
      </c>
      <c r="R313">
        <v>0.36085356418632902</v>
      </c>
    </row>
    <row r="314" spans="16:19" x14ac:dyDescent="0.3">
      <c r="P314" t="s">
        <v>458</v>
      </c>
      <c r="Q314">
        <v>0.28077748250047901</v>
      </c>
      <c r="R314">
        <v>0.34146535573959902</v>
      </c>
      <c r="S314">
        <f t="shared" ref="S314" si="103">(Q312+(1-Q312)*Q313+(1-Q312)^2*Q314)*100</f>
        <v>69.909260496183705</v>
      </c>
    </row>
    <row r="315" spans="16:19" x14ac:dyDescent="0.3">
      <c r="P315" t="s">
        <v>459</v>
      </c>
      <c r="Q315">
        <v>0.26188504393546702</v>
      </c>
      <c r="R315">
        <v>0.31197293797748998</v>
      </c>
    </row>
    <row r="316" spans="16:19" x14ac:dyDescent="0.3">
      <c r="P316" t="s">
        <v>460</v>
      </c>
      <c r="Q316">
        <v>0.29245622655893599</v>
      </c>
      <c r="R316">
        <v>0.31859898627328798</v>
      </c>
    </row>
    <row r="317" spans="16:19" x14ac:dyDescent="0.3">
      <c r="P317" t="s">
        <v>461</v>
      </c>
      <c r="Q317">
        <v>0.30006335771715897</v>
      </c>
      <c r="R317">
        <v>0.31995067540553601</v>
      </c>
      <c r="S317">
        <f t="shared" ref="S317" si="104">(Q315+(1-Q315)*Q316+(1-Q315)^2*Q317)*100</f>
        <v>64.122998341423127</v>
      </c>
    </row>
    <row r="318" spans="16:19" x14ac:dyDescent="0.3">
      <c r="P318" t="s">
        <v>462</v>
      </c>
      <c r="Q318">
        <v>0.30377522067623802</v>
      </c>
      <c r="R318">
        <v>0.29559063307371403</v>
      </c>
    </row>
    <row r="319" spans="16:19" x14ac:dyDescent="0.3">
      <c r="P319" t="s">
        <v>463</v>
      </c>
      <c r="Q319">
        <v>0.33855926271971898</v>
      </c>
      <c r="R319">
        <v>0.31513170544701102</v>
      </c>
    </row>
    <row r="320" spans="16:19" x14ac:dyDescent="0.3">
      <c r="P320" t="s">
        <v>464</v>
      </c>
      <c r="Q320">
        <v>0.28677723859471499</v>
      </c>
      <c r="R320">
        <v>0.28144145267736598</v>
      </c>
      <c r="S320">
        <f t="shared" ref="S320" si="105">(Q318+(1-Q318)*Q319+(1-Q318)^2*Q320)*100</f>
        <v>67.849779649053701</v>
      </c>
    </row>
    <row r="321" spans="16:19" x14ac:dyDescent="0.3">
      <c r="P321" t="s">
        <v>465</v>
      </c>
      <c r="Q321">
        <v>0.29497393215990703</v>
      </c>
      <c r="R321">
        <v>0.29924729012493401</v>
      </c>
    </row>
    <row r="322" spans="16:19" x14ac:dyDescent="0.3">
      <c r="P322" t="s">
        <v>466</v>
      </c>
      <c r="Q322">
        <v>0.35574128746815697</v>
      </c>
      <c r="R322">
        <v>0.31225111170375103</v>
      </c>
    </row>
    <row r="323" spans="16:19" x14ac:dyDescent="0.3">
      <c r="P323" t="s">
        <v>467</v>
      </c>
      <c r="Q323">
        <v>0.36022588957817803</v>
      </c>
      <c r="R323">
        <v>0.30221720856793699</v>
      </c>
      <c r="S323">
        <f t="shared" ref="S323" si="106">(Q321+(1-Q321)*Q322+(1-Q321)^2*Q323)*100</f>
        <v>72.483532658268345</v>
      </c>
    </row>
    <row r="324" spans="16:19" x14ac:dyDescent="0.3">
      <c r="P324" t="s">
        <v>468</v>
      </c>
      <c r="Q324">
        <v>0.30455806800309299</v>
      </c>
      <c r="R324">
        <v>0.28830673591411299</v>
      </c>
    </row>
    <row r="325" spans="16:19" x14ac:dyDescent="0.3">
      <c r="P325" t="s">
        <v>469</v>
      </c>
      <c r="Q325">
        <v>0.29544937510522601</v>
      </c>
      <c r="R325">
        <v>0.29836807626096701</v>
      </c>
    </row>
    <row r="326" spans="16:19" x14ac:dyDescent="0.3">
      <c r="P326" t="s">
        <v>470</v>
      </c>
      <c r="Q326">
        <v>0.234639118769496</v>
      </c>
      <c r="R326">
        <v>0.28302033593725501</v>
      </c>
      <c r="S326">
        <f t="shared" ref="S326" si="107">(Q324+(1-Q324)*Q325+(1-Q324)^2*Q326)*100</f>
        <v>62.350669380580989</v>
      </c>
    </row>
    <row r="327" spans="16:19" x14ac:dyDescent="0.3">
      <c r="P327" t="s">
        <v>471</v>
      </c>
      <c r="Q327">
        <v>0.24598214667658899</v>
      </c>
      <c r="R327">
        <v>0.29504938078183301</v>
      </c>
    </row>
    <row r="328" spans="16:19" x14ac:dyDescent="0.3">
      <c r="P328" t="s">
        <v>472</v>
      </c>
      <c r="Q328">
        <v>0.262877591462232</v>
      </c>
      <c r="R328">
        <v>0.28718197336311202</v>
      </c>
    </row>
    <row r="329" spans="16:19" x14ac:dyDescent="0.3">
      <c r="P329" t="s">
        <v>473</v>
      </c>
      <c r="Q329">
        <v>0.26171604012002903</v>
      </c>
      <c r="R329">
        <v>0.28486777646491601</v>
      </c>
      <c r="S329">
        <f t="shared" ref="S329" si="108">(Q327+(1-Q327)*Q328+(1-Q327)^2*Q329)*100</f>
        <v>59.29933463577359</v>
      </c>
    </row>
    <row r="330" spans="16:19" x14ac:dyDescent="0.3">
      <c r="P330" t="s">
        <v>474</v>
      </c>
      <c r="Q330">
        <v>0.30375740287798098</v>
      </c>
      <c r="R330">
        <v>0.28813274638778802</v>
      </c>
    </row>
    <row r="331" spans="16:19" x14ac:dyDescent="0.3">
      <c r="P331" t="s">
        <v>475</v>
      </c>
      <c r="Q331">
        <v>0.32127170747411898</v>
      </c>
      <c r="R331">
        <v>0.29942841829999201</v>
      </c>
    </row>
    <row r="332" spans="16:19" x14ac:dyDescent="0.3">
      <c r="P332" t="s">
        <v>476</v>
      </c>
      <c r="Q332">
        <v>0.28554446130727201</v>
      </c>
      <c r="R332">
        <v>0.283863832887015</v>
      </c>
      <c r="S332">
        <f t="shared" ref="S332" si="109">(Q330+(1-Q330)*Q331+(1-Q330)^2*Q332)*100</f>
        <v>66.585920043767672</v>
      </c>
    </row>
    <row r="333" spans="16:19" x14ac:dyDescent="0.3">
      <c r="P333" t="s">
        <v>477</v>
      </c>
      <c r="Q333">
        <v>0.27627365400688503</v>
      </c>
      <c r="R333">
        <v>0.28350387167968599</v>
      </c>
    </row>
    <row r="334" spans="16:19" x14ac:dyDescent="0.3">
      <c r="P334" t="s">
        <v>478</v>
      </c>
      <c r="Q334">
        <v>0.33927555913874202</v>
      </c>
      <c r="R334">
        <v>0.29273651612324503</v>
      </c>
    </row>
    <row r="335" spans="16:19" x14ac:dyDescent="0.3">
      <c r="P335" t="s">
        <v>479</v>
      </c>
      <c r="Q335">
        <v>0.32278260394694502</v>
      </c>
      <c r="R335">
        <v>0.27002305259869203</v>
      </c>
      <c r="S335">
        <f t="shared" ref="S335" si="110">(Q333+(1-Q333)*Q334+(1-Q333)^2*Q335)*100</f>
        <v>69.088333015546382</v>
      </c>
    </row>
    <row r="336" spans="16:19" x14ac:dyDescent="0.3">
      <c r="P336" t="s">
        <v>480</v>
      </c>
      <c r="Q336">
        <v>0.31737309086705301</v>
      </c>
      <c r="R336">
        <v>0.29907331115311098</v>
      </c>
    </row>
    <row r="337" spans="16:19" x14ac:dyDescent="0.3">
      <c r="P337" t="s">
        <v>481</v>
      </c>
      <c r="Q337">
        <v>0.27107132166256998</v>
      </c>
      <c r="R337">
        <v>0.27613602794481101</v>
      </c>
    </row>
    <row r="338" spans="16:19" x14ac:dyDescent="0.3">
      <c r="P338" t="s">
        <v>482</v>
      </c>
      <c r="Q338">
        <v>0.27044938854269102</v>
      </c>
      <c r="R338">
        <v>0.325296394780341</v>
      </c>
      <c r="S338">
        <f t="shared" ref="S338" si="111">(Q336+(1-Q336)*Q337+(1-Q336)^2*Q338)*100</f>
        <v>62.84375393848174</v>
      </c>
    </row>
    <row r="339" spans="16:19" x14ac:dyDescent="0.3">
      <c r="P339" t="s">
        <v>483</v>
      </c>
      <c r="Q339">
        <v>0.247043605347949</v>
      </c>
      <c r="R339">
        <v>0.29858009567027199</v>
      </c>
    </row>
    <row r="340" spans="16:19" x14ac:dyDescent="0.3">
      <c r="P340" t="s">
        <v>484</v>
      </c>
      <c r="Q340">
        <v>0.26681049133116902</v>
      </c>
      <c r="R340">
        <v>0.29143667470074103</v>
      </c>
    </row>
    <row r="341" spans="16:19" x14ac:dyDescent="0.3">
      <c r="P341" t="s">
        <v>485</v>
      </c>
      <c r="Q341">
        <v>0.258852579892624</v>
      </c>
      <c r="R341">
        <v>0.28586238199049102</v>
      </c>
      <c r="S341">
        <f t="shared" ref="S341" si="112">(Q339+(1-Q339)*Q340+(1-Q339)^2*Q341)*100</f>
        <v>59.469501516117283</v>
      </c>
    </row>
    <row r="342" spans="16:19" x14ac:dyDescent="0.3">
      <c r="P342" t="s">
        <v>486</v>
      </c>
      <c r="Q342">
        <v>0.348304348738116</v>
      </c>
      <c r="R342">
        <v>0.322385443383226</v>
      </c>
    </row>
    <row r="343" spans="16:19" x14ac:dyDescent="0.3">
      <c r="P343" t="s">
        <v>487</v>
      </c>
      <c r="Q343">
        <v>0.32117241505748401</v>
      </c>
      <c r="R343">
        <v>0.30076674466859799</v>
      </c>
    </row>
    <row r="344" spans="16:19" x14ac:dyDescent="0.3">
      <c r="P344" t="s">
        <v>488</v>
      </c>
      <c r="Q344">
        <v>0.298925138754564</v>
      </c>
      <c r="R344">
        <v>0.29877905584314501</v>
      </c>
      <c r="S344">
        <f t="shared" ref="S344" si="113">(Q342+(1-Q342)*Q343+(1-Q342)^2*Q344)*100</f>
        <v>68.45666801650016</v>
      </c>
    </row>
    <row r="345" spans="16:19" x14ac:dyDescent="0.3">
      <c r="P345" t="s">
        <v>489</v>
      </c>
      <c r="Q345">
        <v>0.35382237072439998</v>
      </c>
      <c r="R345">
        <v>0.36493367416514499</v>
      </c>
    </row>
    <row r="346" spans="16:19" x14ac:dyDescent="0.3">
      <c r="P346" t="s">
        <v>490</v>
      </c>
      <c r="Q346">
        <v>0.311002007513347</v>
      </c>
      <c r="R346">
        <v>0.26730775175065102</v>
      </c>
    </row>
    <row r="347" spans="16:19" x14ac:dyDescent="0.3">
      <c r="P347" t="s">
        <v>491</v>
      </c>
      <c r="Q347">
        <v>0.42006790755071499</v>
      </c>
      <c r="R347">
        <v>0.35155931032228199</v>
      </c>
      <c r="S347">
        <f t="shared" ref="S347" si="114">(Q345+(1-Q345)*Q346+(1-Q345)^2*Q347)*100</f>
        <v>73.018238713550303</v>
      </c>
    </row>
    <row r="348" spans="16:19" x14ac:dyDescent="0.3">
      <c r="P348" t="s">
        <v>492</v>
      </c>
      <c r="Q348">
        <v>0.34986400486518798</v>
      </c>
      <c r="R348">
        <v>0.32816762572938202</v>
      </c>
    </row>
    <row r="349" spans="16:19" x14ac:dyDescent="0.3">
      <c r="P349" t="s">
        <v>493</v>
      </c>
      <c r="Q349">
        <v>0.29819036492755202</v>
      </c>
      <c r="R349">
        <v>0.306330748196736</v>
      </c>
    </row>
    <row r="350" spans="16:19" x14ac:dyDescent="0.3">
      <c r="P350" t="s">
        <v>494</v>
      </c>
      <c r="Q350">
        <v>0.27164432555248702</v>
      </c>
      <c r="R350">
        <v>0.32479314959040601</v>
      </c>
      <c r="S350">
        <f t="shared" ref="S350" si="115">(Q348+(1-Q348)*Q349+(1-Q348)^2*Q350)*100</f>
        <v>65.854605207555124</v>
      </c>
    </row>
    <row r="351" spans="16:19" x14ac:dyDescent="0.3">
      <c r="P351" t="s">
        <v>495</v>
      </c>
      <c r="Q351">
        <v>0.26160630418313202</v>
      </c>
      <c r="R351">
        <v>0.316102778917626</v>
      </c>
    </row>
    <row r="352" spans="16:19" x14ac:dyDescent="0.3">
      <c r="P352" t="s">
        <v>496</v>
      </c>
      <c r="Q352">
        <v>0.30079848740458898</v>
      </c>
      <c r="R352">
        <v>0.32939937979529799</v>
      </c>
    </row>
    <row r="353" spans="16:19" x14ac:dyDescent="0.3">
      <c r="P353" t="s">
        <v>497</v>
      </c>
      <c r="Q353">
        <v>0.290640971370352</v>
      </c>
      <c r="R353">
        <v>0.32278025965169299</v>
      </c>
      <c r="S353">
        <f t="shared" ref="S353" si="116">(Q351+(1-Q351)*Q352+(1-Q351)^2*Q353)*100</f>
        <v>64.217880727599436</v>
      </c>
    </row>
    <row r="354" spans="16:19" x14ac:dyDescent="0.3">
      <c r="P354" t="s">
        <v>498</v>
      </c>
      <c r="Q354">
        <v>0.36776688775405703</v>
      </c>
      <c r="R354">
        <v>0.33567958576787099</v>
      </c>
    </row>
    <row r="355" spans="16:19" x14ac:dyDescent="0.3">
      <c r="P355" t="s">
        <v>499</v>
      </c>
      <c r="Q355">
        <v>0.31583597784483203</v>
      </c>
      <c r="R355">
        <v>0.29764485216528103</v>
      </c>
    </row>
    <row r="356" spans="16:19" x14ac:dyDescent="0.3">
      <c r="P356" t="s">
        <v>500</v>
      </c>
      <c r="Q356">
        <v>0.34879945336406898</v>
      </c>
      <c r="R356">
        <v>0.34915675264413498</v>
      </c>
      <c r="S356">
        <f t="shared" ref="S356" si="117">(Q354+(1-Q354)*Q355+(1-Q354)^2*Q356)*100</f>
        <v>70.687051791273035</v>
      </c>
    </row>
    <row r="357" spans="16:19" x14ac:dyDescent="0.3">
      <c r="P357" t="s">
        <v>501</v>
      </c>
      <c r="Q357">
        <v>0.305283721855377</v>
      </c>
      <c r="R357">
        <v>0.31567465815918899</v>
      </c>
    </row>
    <row r="358" spans="16:19" x14ac:dyDescent="0.3">
      <c r="P358" t="s">
        <v>502</v>
      </c>
      <c r="Q358">
        <v>0.35643516267958503</v>
      </c>
      <c r="R358">
        <v>0.30708581148060099</v>
      </c>
    </row>
    <row r="359" spans="16:19" x14ac:dyDescent="0.3">
      <c r="P359" t="s">
        <v>503</v>
      </c>
      <c r="Q359">
        <v>0.392287230643665</v>
      </c>
      <c r="R359">
        <v>0.32767295852217099</v>
      </c>
      <c r="S359">
        <f t="shared" ref="S359" si="118">(Q357+(1-Q357)*Q358+(1-Q357)^2*Q359)*100</f>
        <v>74.223489499136377</v>
      </c>
    </row>
    <row r="360" spans="16:19" x14ac:dyDescent="0.3">
      <c r="P360" t="s">
        <v>504</v>
      </c>
      <c r="Q360">
        <v>0.33794249790909198</v>
      </c>
      <c r="R360">
        <v>0.31454021381299502</v>
      </c>
    </row>
    <row r="361" spans="16:19" x14ac:dyDescent="0.3">
      <c r="P361" t="s">
        <v>505</v>
      </c>
      <c r="Q361">
        <v>0.326896275349571</v>
      </c>
      <c r="R361">
        <v>0.33832204582374298</v>
      </c>
    </row>
    <row r="362" spans="16:19" x14ac:dyDescent="0.3">
      <c r="P362" t="s">
        <v>506</v>
      </c>
      <c r="Q362">
        <v>0.26708357237631802</v>
      </c>
      <c r="R362">
        <v>0.31874465548042002</v>
      </c>
      <c r="S362">
        <f t="shared" ref="S362" si="119">(Q360+(1-Q360)*Q361+(1-Q360)^2*Q362)*100</f>
        <v>67.143473719719609</v>
      </c>
    </row>
  </sheetData>
  <mergeCells count="1">
    <mergeCell ref="G1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Z114"/>
  <sheetViews>
    <sheetView workbookViewId="0">
      <selection activeCell="F13" sqref="F13"/>
    </sheetView>
  </sheetViews>
  <sheetFormatPr defaultRowHeight="14.4" x14ac:dyDescent="0.3"/>
  <cols>
    <col min="1" max="2" width="11.77734375" style="3" customWidth="1"/>
    <col min="3" max="3" width="12" bestFit="1" customWidth="1"/>
  </cols>
  <sheetData>
    <row r="1" spans="1:26" x14ac:dyDescent="0.3">
      <c r="B1" s="3" t="s">
        <v>89</v>
      </c>
    </row>
    <row r="2" spans="1:26" x14ac:dyDescent="0.3">
      <c r="A2" s="4"/>
      <c r="B2" s="5" t="s">
        <v>12</v>
      </c>
      <c r="C2" s="5" t="s">
        <v>546</v>
      </c>
    </row>
    <row r="3" spans="1:26" ht="14.4" customHeight="1" x14ac:dyDescent="0.3">
      <c r="A3" s="1">
        <v>1985</v>
      </c>
      <c r="B3" s="2">
        <v>4.3735999999999997</v>
      </c>
      <c r="C3">
        <f>EXP(B3)</f>
        <v>79.328701591613125</v>
      </c>
      <c r="F3" s="67" t="s">
        <v>547</v>
      </c>
      <c r="G3" s="67"/>
      <c r="H3" s="67"/>
      <c r="I3" s="67"/>
      <c r="J3" s="67"/>
      <c r="K3" s="67"/>
      <c r="L3" s="67"/>
      <c r="M3" s="67"/>
      <c r="N3" s="6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>
        <v>1985.25</v>
      </c>
      <c r="B4" s="2">
        <v>4.3768000000000002</v>
      </c>
      <c r="C4">
        <f t="shared" ref="C4:C67" si="0">EXP(B4)</f>
        <v>79.582960033245783</v>
      </c>
      <c r="F4" s="67"/>
      <c r="G4" s="67"/>
      <c r="H4" s="67"/>
      <c r="I4" s="67"/>
      <c r="J4" s="67"/>
      <c r="K4" s="67"/>
      <c r="L4" s="67"/>
      <c r="M4" s="67"/>
      <c r="N4" s="67"/>
      <c r="O4" s="3"/>
      <c r="P4" s="3"/>
      <c r="Q4" s="3"/>
      <c r="R4" s="3"/>
      <c r="S4" s="3"/>
      <c r="T4" s="3"/>
    </row>
    <row r="5" spans="1:26" ht="14.4" customHeight="1" x14ac:dyDescent="0.3">
      <c r="A5" s="1">
        <v>1985.5</v>
      </c>
      <c r="B5" s="2">
        <v>4.3810000000000002</v>
      </c>
      <c r="C5">
        <f t="shared" si="0"/>
        <v>79.917911370815986</v>
      </c>
      <c r="F5" s="67" t="s">
        <v>548</v>
      </c>
      <c r="G5" s="67"/>
      <c r="H5" s="67"/>
      <c r="I5" s="67"/>
      <c r="J5" s="67"/>
      <c r="K5" s="67"/>
      <c r="L5" s="67"/>
      <c r="M5" s="67"/>
      <c r="N5" s="67"/>
    </row>
    <row r="6" spans="1:26" x14ac:dyDescent="0.3">
      <c r="A6" s="1">
        <v>1985.75</v>
      </c>
      <c r="B6" s="2">
        <v>4.3860000000000001</v>
      </c>
      <c r="C6">
        <f t="shared" si="0"/>
        <v>80.31850156860196</v>
      </c>
      <c r="F6" s="67"/>
      <c r="G6" s="67"/>
      <c r="H6" s="67"/>
      <c r="I6" s="67"/>
      <c r="J6" s="67"/>
      <c r="K6" s="67"/>
      <c r="L6" s="67"/>
      <c r="M6" s="67"/>
      <c r="N6" s="67"/>
    </row>
    <row r="7" spans="1:26" x14ac:dyDescent="0.3">
      <c r="A7" s="1">
        <v>1986</v>
      </c>
      <c r="B7" s="2">
        <v>4.391</v>
      </c>
      <c r="C7">
        <f t="shared" si="0"/>
        <v>80.721099733110407</v>
      </c>
    </row>
    <row r="8" spans="1:26" x14ac:dyDescent="0.3">
      <c r="A8" s="1">
        <v>1986.25</v>
      </c>
      <c r="B8" s="2">
        <v>4.3948</v>
      </c>
      <c r="C8">
        <f t="shared" si="0"/>
        <v>81.028423457359509</v>
      </c>
    </row>
    <row r="9" spans="1:26" x14ac:dyDescent="0.3">
      <c r="A9" s="1">
        <v>1986.5</v>
      </c>
      <c r="B9" s="2">
        <v>4.3970000000000002</v>
      </c>
      <c r="C9">
        <f t="shared" si="0"/>
        <v>81.206882221628049</v>
      </c>
    </row>
    <row r="10" spans="1:26" x14ac:dyDescent="0.3">
      <c r="A10" s="1">
        <v>1986.75</v>
      </c>
      <c r="B10" s="2">
        <v>4.3975</v>
      </c>
      <c r="C10">
        <f t="shared" si="0"/>
        <v>81.247495815291146</v>
      </c>
    </row>
    <row r="11" spans="1:26" x14ac:dyDescent="0.3">
      <c r="A11" s="1">
        <v>1987</v>
      </c>
      <c r="B11" s="2">
        <v>4.3971</v>
      </c>
      <c r="C11">
        <f t="shared" si="0"/>
        <v>81.215003315898144</v>
      </c>
    </row>
    <row r="12" spans="1:26" x14ac:dyDescent="0.3">
      <c r="A12" s="1">
        <v>1987.25</v>
      </c>
      <c r="B12" s="2">
        <v>4.3973000000000004</v>
      </c>
      <c r="C12">
        <f t="shared" si="0"/>
        <v>81.231247940969709</v>
      </c>
    </row>
    <row r="13" spans="1:26" x14ac:dyDescent="0.3">
      <c r="A13" s="1">
        <v>1987.5</v>
      </c>
      <c r="B13" s="2">
        <v>4.3986000000000001</v>
      </c>
      <c r="C13">
        <f t="shared" si="0"/>
        <v>81.336917233451302</v>
      </c>
    </row>
    <row r="14" spans="1:26" x14ac:dyDescent="0.3">
      <c r="A14" s="1">
        <v>1987.75</v>
      </c>
      <c r="B14" s="2">
        <v>4.4012000000000002</v>
      </c>
      <c r="C14">
        <f t="shared" si="0"/>
        <v>81.54866837545643</v>
      </c>
    </row>
    <row r="15" spans="1:26" x14ac:dyDescent="0.3">
      <c r="A15" s="1">
        <v>1988</v>
      </c>
      <c r="B15" s="2">
        <v>4.4043000000000001</v>
      </c>
      <c r="C15">
        <f t="shared" si="0"/>
        <v>81.801861493988596</v>
      </c>
    </row>
    <row r="16" spans="1:26" x14ac:dyDescent="0.3">
      <c r="A16" s="1">
        <v>1988.25</v>
      </c>
      <c r="B16" s="2">
        <v>4.4066999999999998</v>
      </c>
      <c r="C16">
        <f t="shared" si="0"/>
        <v>81.998421739519884</v>
      </c>
    </row>
    <row r="17" spans="1:3" x14ac:dyDescent="0.3">
      <c r="A17" s="1">
        <v>1988.5</v>
      </c>
      <c r="B17" s="2">
        <v>4.4076000000000004</v>
      </c>
      <c r="C17">
        <f t="shared" si="0"/>
        <v>82.072253538411346</v>
      </c>
    </row>
    <row r="18" spans="1:3" x14ac:dyDescent="0.3">
      <c r="A18" s="1">
        <v>1988.75</v>
      </c>
      <c r="B18" s="2">
        <v>4.4073000000000002</v>
      </c>
      <c r="C18">
        <f t="shared" si="0"/>
        <v>82.047635555231921</v>
      </c>
    </row>
    <row r="19" spans="1:3" x14ac:dyDescent="0.3">
      <c r="A19" s="1">
        <v>1989</v>
      </c>
      <c r="B19" s="2">
        <v>4.4066000000000001</v>
      </c>
      <c r="C19">
        <f t="shared" si="0"/>
        <v>81.990222307324387</v>
      </c>
    </row>
    <row r="20" spans="1:3" x14ac:dyDescent="0.3">
      <c r="A20" s="1">
        <v>1989.25</v>
      </c>
      <c r="B20" s="2">
        <v>4.4071999999999996</v>
      </c>
      <c r="C20">
        <f t="shared" si="0"/>
        <v>82.039431201900854</v>
      </c>
    </row>
    <row r="21" spans="1:3" x14ac:dyDescent="0.3">
      <c r="A21" s="1">
        <v>1989.5</v>
      </c>
      <c r="B21" s="2">
        <v>4.4097</v>
      </c>
      <c r="C21">
        <f t="shared" si="0"/>
        <v>82.244786366906084</v>
      </c>
    </row>
    <row r="22" spans="1:3" x14ac:dyDescent="0.3">
      <c r="A22" s="1">
        <v>1989.75</v>
      </c>
      <c r="B22" s="2">
        <v>4.4135999999999997</v>
      </c>
      <c r="C22">
        <f t="shared" si="0"/>
        <v>82.566167319243803</v>
      </c>
    </row>
    <row r="23" spans="1:3" x14ac:dyDescent="0.3">
      <c r="A23" s="1">
        <v>1990</v>
      </c>
      <c r="B23" s="2">
        <v>4.4173999999999998</v>
      </c>
      <c r="C23">
        <f t="shared" si="0"/>
        <v>82.880515638597984</v>
      </c>
    </row>
    <row r="24" spans="1:3" x14ac:dyDescent="0.3">
      <c r="A24" s="1">
        <v>1990.25</v>
      </c>
      <c r="B24" s="2">
        <v>4.4184999999999999</v>
      </c>
      <c r="C24">
        <f t="shared" si="0"/>
        <v>82.971734366903135</v>
      </c>
    </row>
    <row r="25" spans="1:3" x14ac:dyDescent="0.3">
      <c r="A25" s="1">
        <v>1990.5</v>
      </c>
      <c r="B25" s="2">
        <v>4.4161000000000001</v>
      </c>
      <c r="C25">
        <f t="shared" si="0"/>
        <v>82.772840971965337</v>
      </c>
    </row>
    <row r="26" spans="1:3" x14ac:dyDescent="0.3">
      <c r="A26" s="1">
        <v>1990.75</v>
      </c>
      <c r="B26" s="2">
        <v>4.4107000000000003</v>
      </c>
      <c r="C26">
        <f t="shared" si="0"/>
        <v>82.327072289377099</v>
      </c>
    </row>
    <row r="27" spans="1:3" x14ac:dyDescent="0.3">
      <c r="A27" s="1">
        <v>1991</v>
      </c>
      <c r="B27" s="2">
        <v>4.4047000000000001</v>
      </c>
      <c r="C27">
        <f t="shared" si="0"/>
        <v>81.834588783607757</v>
      </c>
    </row>
    <row r="28" spans="1:3" x14ac:dyDescent="0.3">
      <c r="A28" s="1">
        <v>1991.25</v>
      </c>
      <c r="B28" s="2">
        <v>4.4020000000000001</v>
      </c>
      <c r="C28">
        <f t="shared" si="0"/>
        <v>81.613933412690869</v>
      </c>
    </row>
    <row r="29" spans="1:3" x14ac:dyDescent="0.3">
      <c r="A29" s="1">
        <v>1991.5</v>
      </c>
      <c r="B29" s="2">
        <v>4.4044999999999996</v>
      </c>
      <c r="C29">
        <f t="shared" si="0"/>
        <v>81.818223502433668</v>
      </c>
    </row>
    <row r="30" spans="1:3" x14ac:dyDescent="0.3">
      <c r="A30" s="1">
        <v>1991.75</v>
      </c>
      <c r="B30" s="2">
        <v>4.4119000000000002</v>
      </c>
      <c r="C30">
        <f t="shared" si="0"/>
        <v>82.425924075333697</v>
      </c>
    </row>
    <row r="31" spans="1:3" x14ac:dyDescent="0.3">
      <c r="A31" s="1">
        <v>1992</v>
      </c>
      <c r="B31" s="2">
        <v>4.4221000000000004</v>
      </c>
      <c r="C31">
        <f t="shared" si="0"/>
        <v>83.27097091323202</v>
      </c>
    </row>
    <row r="32" spans="1:3" x14ac:dyDescent="0.3">
      <c r="A32" s="1">
        <v>1992.25</v>
      </c>
      <c r="B32" s="2">
        <v>4.4307999999999996</v>
      </c>
      <c r="C32">
        <f t="shared" si="0"/>
        <v>83.998588909014003</v>
      </c>
    </row>
    <row r="33" spans="1:3" x14ac:dyDescent="0.3">
      <c r="A33" s="1">
        <v>1992.5</v>
      </c>
      <c r="B33" s="2">
        <v>4.4356999999999998</v>
      </c>
      <c r="C33">
        <f t="shared" si="0"/>
        <v>84.411192046805994</v>
      </c>
    </row>
    <row r="34" spans="1:3" x14ac:dyDescent="0.3">
      <c r="A34" s="1">
        <v>1992.75</v>
      </c>
      <c r="B34" s="2">
        <v>4.4363000000000001</v>
      </c>
      <c r="C34">
        <f t="shared" si="0"/>
        <v>84.461853959087932</v>
      </c>
    </row>
    <row r="35" spans="1:3" x14ac:dyDescent="0.3">
      <c r="A35" s="1">
        <v>1993</v>
      </c>
      <c r="B35" s="2">
        <v>4.4340000000000002</v>
      </c>
      <c r="C35">
        <f t="shared" si="0"/>
        <v>84.267814925409638</v>
      </c>
    </row>
    <row r="36" spans="1:3" x14ac:dyDescent="0.3">
      <c r="A36" s="1">
        <v>1993.25</v>
      </c>
      <c r="B36" s="2">
        <v>4.4321000000000002</v>
      </c>
      <c r="C36">
        <f t="shared" si="0"/>
        <v>84.107858084170886</v>
      </c>
    </row>
    <row r="37" spans="1:3" x14ac:dyDescent="0.3">
      <c r="A37" s="1">
        <v>1993.5</v>
      </c>
      <c r="B37" s="2">
        <v>4.4321999999999999</v>
      </c>
      <c r="C37">
        <f t="shared" si="0"/>
        <v>84.116269290532586</v>
      </c>
    </row>
    <row r="38" spans="1:3" x14ac:dyDescent="0.3">
      <c r="A38" s="1">
        <v>1993.75</v>
      </c>
      <c r="B38" s="2">
        <v>4.4348000000000001</v>
      </c>
      <c r="C38">
        <f t="shared" si="0"/>
        <v>84.335256150243026</v>
      </c>
    </row>
    <row r="39" spans="1:3" x14ac:dyDescent="0.3">
      <c r="A39" s="1">
        <v>1994</v>
      </c>
      <c r="B39" s="2">
        <v>4.4387999999999996</v>
      </c>
      <c r="C39">
        <f t="shared" si="0"/>
        <v>84.673272757369517</v>
      </c>
    </row>
    <row r="40" spans="1:3" x14ac:dyDescent="0.3">
      <c r="A40" s="1">
        <v>1994.25</v>
      </c>
      <c r="B40" s="2">
        <v>4.4416000000000002</v>
      </c>
      <c r="C40">
        <f t="shared" si="0"/>
        <v>84.910690150327667</v>
      </c>
    </row>
    <row r="41" spans="1:3" x14ac:dyDescent="0.3">
      <c r="A41" s="1">
        <v>1994.5</v>
      </c>
      <c r="B41" s="2">
        <v>4.4420000000000002</v>
      </c>
      <c r="C41">
        <f t="shared" si="0"/>
        <v>84.944661220148816</v>
      </c>
    </row>
    <row r="42" spans="1:3" x14ac:dyDescent="0.3">
      <c r="A42" s="1">
        <v>1994.75</v>
      </c>
      <c r="B42" s="2">
        <v>4.4401000000000002</v>
      </c>
      <c r="C42">
        <f t="shared" si="0"/>
        <v>84.78341959188424</v>
      </c>
    </row>
    <row r="43" spans="1:3" x14ac:dyDescent="0.3">
      <c r="A43" s="1">
        <v>1995</v>
      </c>
      <c r="B43" s="2">
        <v>4.4371</v>
      </c>
      <c r="C43">
        <f t="shared" si="0"/>
        <v>84.529450477257328</v>
      </c>
    </row>
    <row r="44" spans="1:3" x14ac:dyDescent="0.3">
      <c r="A44" s="1">
        <v>1995.25</v>
      </c>
      <c r="B44" s="2">
        <v>4.4356</v>
      </c>
      <c r="C44">
        <f t="shared" si="0"/>
        <v>84.402751349643225</v>
      </c>
    </row>
    <row r="45" spans="1:3" x14ac:dyDescent="0.3">
      <c r="A45" s="1">
        <v>1995.5</v>
      </c>
      <c r="B45" s="2">
        <v>4.4370000000000003</v>
      </c>
      <c r="C45">
        <f t="shared" si="0"/>
        <v>84.520997954842784</v>
      </c>
    </row>
    <row r="46" spans="1:3" x14ac:dyDescent="0.3">
      <c r="A46" s="1">
        <v>1995.75</v>
      </c>
      <c r="B46" s="2">
        <v>4.4413999999999998</v>
      </c>
      <c r="C46">
        <f t="shared" si="0"/>
        <v>84.89370971039817</v>
      </c>
    </row>
    <row r="47" spans="1:3" x14ac:dyDescent="0.3">
      <c r="A47" s="1">
        <v>1996</v>
      </c>
      <c r="B47" s="2">
        <v>4.4477000000000002</v>
      </c>
      <c r="C47">
        <f t="shared" si="0"/>
        <v>85.430228340725037</v>
      </c>
    </row>
    <row r="48" spans="1:3" x14ac:dyDescent="0.3">
      <c r="A48" s="1">
        <v>1996.25</v>
      </c>
      <c r="B48" s="2">
        <v>4.4535999999999998</v>
      </c>
      <c r="C48">
        <f t="shared" si="0"/>
        <v>85.935756529640415</v>
      </c>
    </row>
    <row r="49" spans="1:3" x14ac:dyDescent="0.3">
      <c r="A49" s="1">
        <v>1996.5</v>
      </c>
      <c r="B49" s="2">
        <v>4.4579000000000004</v>
      </c>
      <c r="C49">
        <f t="shared" si="0"/>
        <v>86.306075898761279</v>
      </c>
    </row>
    <row r="50" spans="1:3" x14ac:dyDescent="0.3">
      <c r="A50" s="1">
        <v>1996.75</v>
      </c>
      <c r="B50" s="2">
        <v>4.46</v>
      </c>
      <c r="C50">
        <f t="shared" si="0"/>
        <v>86.48750909632939</v>
      </c>
    </row>
    <row r="51" spans="1:3" x14ac:dyDescent="0.3">
      <c r="A51" s="1">
        <v>1997</v>
      </c>
      <c r="B51" s="2">
        <v>4.4607000000000001</v>
      </c>
      <c r="C51">
        <f t="shared" si="0"/>
        <v>86.548071547081634</v>
      </c>
    </row>
    <row r="52" spans="1:3" x14ac:dyDescent="0.3">
      <c r="A52" s="1">
        <v>1997.25</v>
      </c>
      <c r="B52" s="2">
        <v>4.4614000000000003</v>
      </c>
      <c r="C52">
        <f t="shared" si="0"/>
        <v>86.608676406390657</v>
      </c>
    </row>
    <row r="53" spans="1:3" x14ac:dyDescent="0.3">
      <c r="A53" s="1">
        <v>1997.5</v>
      </c>
      <c r="B53" s="2">
        <v>4.4630999999999998</v>
      </c>
      <c r="C53">
        <f t="shared" si="0"/>
        <v>86.756036376767113</v>
      </c>
    </row>
    <row r="54" spans="1:3" x14ac:dyDescent="0.3">
      <c r="A54" s="1">
        <v>1997.75</v>
      </c>
      <c r="B54" s="2">
        <v>4.4661</v>
      </c>
      <c r="C54">
        <f t="shared" si="0"/>
        <v>87.016695278756259</v>
      </c>
    </row>
    <row r="55" spans="1:3" x14ac:dyDescent="0.3">
      <c r="A55" s="1">
        <v>1998</v>
      </c>
      <c r="B55" s="2">
        <v>4.4703999999999997</v>
      </c>
      <c r="C55">
        <f t="shared" si="0"/>
        <v>87.391672692116103</v>
      </c>
    </row>
    <row r="56" spans="1:3" x14ac:dyDescent="0.3">
      <c r="A56" s="1">
        <v>1998.25</v>
      </c>
      <c r="B56" s="2">
        <v>4.4749999999999996</v>
      </c>
      <c r="C56">
        <f t="shared" si="0"/>
        <v>87.794600409754764</v>
      </c>
    </row>
    <row r="57" spans="1:3" x14ac:dyDescent="0.3">
      <c r="A57" s="1">
        <v>1998.5</v>
      </c>
      <c r="B57" s="2">
        <v>4.4795999999999996</v>
      </c>
      <c r="C57">
        <f t="shared" si="0"/>
        <v>88.199385864413912</v>
      </c>
    </row>
    <row r="58" spans="1:3" x14ac:dyDescent="0.3">
      <c r="A58" s="1">
        <v>1998.75</v>
      </c>
      <c r="B58" s="2">
        <v>4.4839000000000002</v>
      </c>
      <c r="C58">
        <f t="shared" si="0"/>
        <v>88.579459796955518</v>
      </c>
    </row>
    <row r="59" spans="1:3" x14ac:dyDescent="0.3">
      <c r="A59" s="1">
        <v>1999</v>
      </c>
      <c r="B59" s="2">
        <v>4.4882</v>
      </c>
      <c r="C59">
        <f t="shared" si="0"/>
        <v>88.961171566232309</v>
      </c>
    </row>
    <row r="60" spans="1:3" x14ac:dyDescent="0.3">
      <c r="A60" s="1">
        <v>1999.25</v>
      </c>
      <c r="B60" s="2">
        <v>4.4927999999999999</v>
      </c>
      <c r="C60">
        <f t="shared" si="0"/>
        <v>89.371335609480766</v>
      </c>
    </row>
    <row r="61" spans="1:3" x14ac:dyDescent="0.3">
      <c r="A61" s="1">
        <v>1999.5</v>
      </c>
      <c r="B61" s="2">
        <v>4.4978999999999996</v>
      </c>
      <c r="C61">
        <f t="shared" si="0"/>
        <v>89.828293673696663</v>
      </c>
    </row>
    <row r="62" spans="1:3" x14ac:dyDescent="0.3">
      <c r="A62" s="1">
        <v>1999.75</v>
      </c>
      <c r="B62" s="2">
        <v>4.5031999999999996</v>
      </c>
      <c r="C62">
        <f t="shared" si="0"/>
        <v>90.305647500402813</v>
      </c>
    </row>
    <row r="63" spans="1:3" x14ac:dyDescent="0.3">
      <c r="A63" s="1">
        <v>2000</v>
      </c>
      <c r="B63" s="2">
        <v>4.5083000000000002</v>
      </c>
      <c r="C63">
        <f t="shared" si="0"/>
        <v>90.767382726671229</v>
      </c>
    </row>
    <row r="64" spans="1:3" x14ac:dyDescent="0.3">
      <c r="A64" s="1">
        <v>2000.25</v>
      </c>
      <c r="B64" s="2">
        <v>4.5122</v>
      </c>
      <c r="C64">
        <f t="shared" si="0"/>
        <v>91.12206670349822</v>
      </c>
    </row>
    <row r="65" spans="1:3" x14ac:dyDescent="0.3">
      <c r="A65" s="1">
        <v>2000.5</v>
      </c>
      <c r="B65" s="2">
        <v>4.5145999999999997</v>
      </c>
      <c r="C65">
        <f t="shared" si="0"/>
        <v>91.341022305209961</v>
      </c>
    </row>
    <row r="66" spans="1:3" x14ac:dyDescent="0.3">
      <c r="A66" s="1">
        <v>2000.75</v>
      </c>
      <c r="B66" s="2">
        <v>4.5156999999999998</v>
      </c>
      <c r="C66">
        <f t="shared" si="0"/>
        <v>91.44155271133225</v>
      </c>
    </row>
    <row r="67" spans="1:3" x14ac:dyDescent="0.3">
      <c r="A67" s="1">
        <v>2001</v>
      </c>
      <c r="B67" s="2">
        <v>4.5164</v>
      </c>
      <c r="C67">
        <f t="shared" si="0"/>
        <v>91.505584206638943</v>
      </c>
    </row>
    <row r="68" spans="1:3" x14ac:dyDescent="0.3">
      <c r="A68" s="1">
        <v>2001.25</v>
      </c>
      <c r="B68" s="2">
        <v>4.5180999999999996</v>
      </c>
      <c r="C68">
        <f t="shared" ref="C68:C114" si="1">EXP(B68)</f>
        <v>91.661276000319049</v>
      </c>
    </row>
    <row r="69" spans="1:3" x14ac:dyDescent="0.3">
      <c r="A69" s="1">
        <v>2001.5</v>
      </c>
      <c r="B69" s="2">
        <v>4.5213999999999999</v>
      </c>
      <c r="C69">
        <f t="shared" si="1"/>
        <v>91.964257856226382</v>
      </c>
    </row>
    <row r="70" spans="1:3" x14ac:dyDescent="0.3">
      <c r="A70" s="1">
        <v>2001.75</v>
      </c>
      <c r="B70" s="2">
        <v>4.5266999999999999</v>
      </c>
      <c r="C70">
        <f t="shared" si="1"/>
        <v>92.452962345786503</v>
      </c>
    </row>
    <row r="71" spans="1:3" x14ac:dyDescent="0.3">
      <c r="A71" s="1">
        <v>2002</v>
      </c>
      <c r="B71" s="2">
        <v>4.5334000000000003</v>
      </c>
      <c r="C71">
        <f t="shared" si="1"/>
        <v>93.074476942421256</v>
      </c>
    </row>
    <row r="72" spans="1:3" x14ac:dyDescent="0.3">
      <c r="A72" s="1">
        <v>2002.25</v>
      </c>
      <c r="B72" s="2">
        <v>4.5407000000000002</v>
      </c>
      <c r="C72">
        <f t="shared" si="1"/>
        <v>93.756406639160573</v>
      </c>
    </row>
    <row r="73" spans="1:3" x14ac:dyDescent="0.3">
      <c r="A73" s="1">
        <v>2002.5</v>
      </c>
      <c r="B73" s="2">
        <v>4.5479000000000003</v>
      </c>
      <c r="C73">
        <f t="shared" si="1"/>
        <v>94.433888775934633</v>
      </c>
    </row>
    <row r="74" spans="1:3" x14ac:dyDescent="0.3">
      <c r="A74" s="1">
        <v>2002.75</v>
      </c>
      <c r="B74" s="2">
        <v>4.5547000000000004</v>
      </c>
      <c r="C74">
        <f t="shared" si="1"/>
        <v>95.078227488383391</v>
      </c>
    </row>
    <row r="75" spans="1:3" x14ac:dyDescent="0.3">
      <c r="A75" s="1">
        <v>2003</v>
      </c>
      <c r="B75" s="2">
        <v>4.5610999999999997</v>
      </c>
      <c r="C75">
        <f t="shared" si="1"/>
        <v>95.688679507094051</v>
      </c>
    </row>
    <row r="76" spans="1:3" x14ac:dyDescent="0.3">
      <c r="A76" s="1">
        <v>2003.25</v>
      </c>
      <c r="B76" s="2">
        <v>4.5674999999999999</v>
      </c>
      <c r="C76">
        <f t="shared" si="1"/>
        <v>96.303050947495677</v>
      </c>
    </row>
    <row r="77" spans="1:3" x14ac:dyDescent="0.3">
      <c r="A77" s="1">
        <v>2003.5</v>
      </c>
      <c r="B77" s="2">
        <v>4.5740999999999996</v>
      </c>
      <c r="C77">
        <f t="shared" si="1"/>
        <v>96.940753186279665</v>
      </c>
    </row>
    <row r="78" spans="1:3" x14ac:dyDescent="0.3">
      <c r="A78" s="1">
        <v>2003.75</v>
      </c>
      <c r="B78" s="2">
        <v>4.5808</v>
      </c>
      <c r="C78">
        <f t="shared" si="1"/>
        <v>97.592436935348687</v>
      </c>
    </row>
    <row r="79" spans="1:3" x14ac:dyDescent="0.3">
      <c r="A79" s="1">
        <v>2004</v>
      </c>
      <c r="B79" s="2">
        <v>4.5872000000000002</v>
      </c>
      <c r="C79">
        <f t="shared" si="1"/>
        <v>98.219031495552954</v>
      </c>
    </row>
    <row r="80" spans="1:3" x14ac:dyDescent="0.3">
      <c r="A80" s="1">
        <v>2004.25</v>
      </c>
      <c r="B80" s="2">
        <v>4.593</v>
      </c>
      <c r="C80">
        <f t="shared" si="1"/>
        <v>98.790357120925449</v>
      </c>
    </row>
    <row r="81" spans="1:3" x14ac:dyDescent="0.3">
      <c r="A81" s="1">
        <v>2004.5</v>
      </c>
      <c r="B81" s="2">
        <v>4.5975999999999999</v>
      </c>
      <c r="C81">
        <f t="shared" si="1"/>
        <v>99.245839570147808</v>
      </c>
    </row>
    <row r="82" spans="1:3" x14ac:dyDescent="0.3">
      <c r="A82" s="1">
        <v>2004.75</v>
      </c>
      <c r="B82" s="2">
        <v>4.6010999999999997</v>
      </c>
      <c r="C82">
        <f t="shared" si="1"/>
        <v>99.593808599225881</v>
      </c>
    </row>
    <row r="83" spans="1:3" x14ac:dyDescent="0.3">
      <c r="A83" s="1">
        <v>2005</v>
      </c>
      <c r="B83" s="2">
        <v>4.6033999999999997</v>
      </c>
      <c r="C83">
        <f t="shared" si="1"/>
        <v>99.823137986703671</v>
      </c>
    </row>
    <row r="84" spans="1:3" x14ac:dyDescent="0.3">
      <c r="A84" s="1">
        <v>2005.25</v>
      </c>
      <c r="B84" s="2">
        <v>4.6048999999999998</v>
      </c>
      <c r="C84">
        <f t="shared" si="1"/>
        <v>99.972985050885541</v>
      </c>
    </row>
    <row r="85" spans="1:3" x14ac:dyDescent="0.3">
      <c r="A85" s="1">
        <v>2005.5</v>
      </c>
      <c r="B85" s="2">
        <v>4.6058000000000003</v>
      </c>
      <c r="C85">
        <f t="shared" si="1"/>
        <v>100.0630012386398</v>
      </c>
    </row>
    <row r="86" spans="1:3" x14ac:dyDescent="0.3">
      <c r="A86" s="1">
        <v>2005.75</v>
      </c>
      <c r="B86" s="2">
        <v>4.6064999999999996</v>
      </c>
      <c r="C86">
        <f t="shared" si="1"/>
        <v>100.13306986066334</v>
      </c>
    </row>
    <row r="87" spans="1:3" x14ac:dyDescent="0.3">
      <c r="A87" s="1">
        <v>2006</v>
      </c>
      <c r="B87" s="2">
        <v>4.6073000000000004</v>
      </c>
      <c r="C87">
        <f t="shared" si="1"/>
        <v>100.21320836768071</v>
      </c>
    </row>
    <row r="88" spans="1:3" x14ac:dyDescent="0.3">
      <c r="A88" s="1">
        <v>2006.25</v>
      </c>
      <c r="B88" s="2">
        <v>4.6085000000000003</v>
      </c>
      <c r="C88">
        <f t="shared" si="1"/>
        <v>100.33353640010199</v>
      </c>
    </row>
    <row r="89" spans="1:3" x14ac:dyDescent="0.3">
      <c r="A89" s="1">
        <v>2006.5</v>
      </c>
      <c r="B89" s="2">
        <v>4.6101000000000001</v>
      </c>
      <c r="C89">
        <f t="shared" si="1"/>
        <v>100.4941985537905</v>
      </c>
    </row>
    <row r="90" spans="1:3" x14ac:dyDescent="0.3">
      <c r="A90" s="1">
        <v>2006.75</v>
      </c>
      <c r="B90" s="2">
        <v>4.6120000000000001</v>
      </c>
      <c r="C90">
        <f t="shared" si="1"/>
        <v>100.68531903800731</v>
      </c>
    </row>
    <row r="91" spans="1:3" x14ac:dyDescent="0.3">
      <c r="A91" s="1">
        <v>2007</v>
      </c>
      <c r="B91" s="2">
        <v>4.6135999999999999</v>
      </c>
      <c r="C91">
        <f t="shared" si="1"/>
        <v>100.84654449443848</v>
      </c>
    </row>
    <row r="92" spans="1:3" x14ac:dyDescent="0.3">
      <c r="A92" s="1">
        <v>2007.25</v>
      </c>
      <c r="B92" s="2">
        <v>4.6140999999999996</v>
      </c>
      <c r="C92">
        <f t="shared" si="1"/>
        <v>100.89698037460496</v>
      </c>
    </row>
    <row r="93" spans="1:3" x14ac:dyDescent="0.3">
      <c r="A93" s="1">
        <v>2007.5</v>
      </c>
      <c r="B93" s="2">
        <v>4.6131000000000002</v>
      </c>
      <c r="C93">
        <f t="shared" si="1"/>
        <v>100.79613382590864</v>
      </c>
    </row>
    <row r="94" spans="1:3" x14ac:dyDescent="0.3">
      <c r="A94" s="1">
        <v>2007.75</v>
      </c>
      <c r="B94" s="2">
        <v>4.6104000000000003</v>
      </c>
      <c r="C94">
        <f t="shared" si="1"/>
        <v>100.52435133604784</v>
      </c>
    </row>
    <row r="95" spans="1:3" x14ac:dyDescent="0.3">
      <c r="A95" s="1">
        <v>2008</v>
      </c>
      <c r="B95" s="2">
        <v>4.6064999999999996</v>
      </c>
      <c r="C95">
        <f t="shared" si="1"/>
        <v>100.13306986066334</v>
      </c>
    </row>
    <row r="96" spans="1:3" x14ac:dyDescent="0.3">
      <c r="A96" s="1">
        <v>2008.25</v>
      </c>
      <c r="B96" s="2">
        <v>4.6021000000000001</v>
      </c>
      <c r="C96">
        <f t="shared" si="1"/>
        <v>99.693452221332564</v>
      </c>
    </row>
    <row r="97" spans="1:3" x14ac:dyDescent="0.3">
      <c r="A97" s="1">
        <v>2008.5</v>
      </c>
      <c r="B97" s="2">
        <v>4.5979999999999999</v>
      </c>
      <c r="C97">
        <f t="shared" si="1"/>
        <v>99.285545846701751</v>
      </c>
    </row>
    <row r="98" spans="1:3" x14ac:dyDescent="0.3">
      <c r="A98" s="1">
        <v>2008.75</v>
      </c>
      <c r="B98" s="2">
        <v>4.5949</v>
      </c>
      <c r="C98">
        <f t="shared" si="1"/>
        <v>98.978237229037319</v>
      </c>
    </row>
    <row r="99" spans="1:3" x14ac:dyDescent="0.3">
      <c r="A99" s="1">
        <v>2009</v>
      </c>
      <c r="B99" s="2">
        <v>4.5937000000000001</v>
      </c>
      <c r="C99">
        <f t="shared" si="1"/>
        <v>98.859534580196112</v>
      </c>
    </row>
    <row r="100" spans="1:3" x14ac:dyDescent="0.3">
      <c r="A100" s="1">
        <v>2009.25</v>
      </c>
      <c r="B100" s="2">
        <v>4.5952999999999999</v>
      </c>
      <c r="C100">
        <f t="shared" si="1"/>
        <v>99.01783644324378</v>
      </c>
    </row>
    <row r="101" spans="1:3" x14ac:dyDescent="0.3">
      <c r="A101" s="1">
        <v>2009.5</v>
      </c>
      <c r="B101" s="2">
        <v>4.5998000000000001</v>
      </c>
      <c r="C101">
        <f t="shared" si="1"/>
        <v>99.464420768359105</v>
      </c>
    </row>
    <row r="102" spans="1:3" x14ac:dyDescent="0.3">
      <c r="A102" s="1">
        <v>2009.75</v>
      </c>
      <c r="B102" s="2">
        <v>4.6067999999999998</v>
      </c>
      <c r="C102">
        <f t="shared" si="1"/>
        <v>100.16311428806033</v>
      </c>
    </row>
    <row r="103" spans="1:3" x14ac:dyDescent="0.3">
      <c r="A103" s="1">
        <v>2010</v>
      </c>
      <c r="B103" s="2">
        <v>4.6147999999999998</v>
      </c>
      <c r="C103">
        <f t="shared" si="1"/>
        <v>100.96763298639635</v>
      </c>
    </row>
    <row r="104" spans="1:3" x14ac:dyDescent="0.3">
      <c r="A104" s="1">
        <v>2010.25</v>
      </c>
      <c r="B104" s="2">
        <v>4.6218000000000004</v>
      </c>
      <c r="C104">
        <f t="shared" si="1"/>
        <v>101.67688590640749</v>
      </c>
    </row>
    <row r="105" spans="1:3" x14ac:dyDescent="0.3">
      <c r="A105" s="1">
        <v>2010.5</v>
      </c>
      <c r="B105" s="2">
        <v>4.6266999999999996</v>
      </c>
      <c r="C105">
        <f t="shared" si="1"/>
        <v>102.17632527450611</v>
      </c>
    </row>
    <row r="106" spans="1:3" x14ac:dyDescent="0.3">
      <c r="A106" s="1">
        <v>2010.75</v>
      </c>
      <c r="B106" s="2">
        <v>4.6291000000000002</v>
      </c>
      <c r="C106">
        <f t="shared" si="1"/>
        <v>102.42184295853735</v>
      </c>
    </row>
    <row r="107" spans="1:3" x14ac:dyDescent="0.3">
      <c r="A107" s="1">
        <v>2011</v>
      </c>
      <c r="B107" s="2">
        <v>4.6296999999999997</v>
      </c>
      <c r="C107">
        <f t="shared" si="1"/>
        <v>102.48331450393189</v>
      </c>
    </row>
    <row r="108" spans="1:3" x14ac:dyDescent="0.3">
      <c r="A108" s="1">
        <v>2011.25</v>
      </c>
      <c r="B108" s="2">
        <v>4.6296999999999997</v>
      </c>
      <c r="C108">
        <f t="shared" si="1"/>
        <v>102.48331450393189</v>
      </c>
    </row>
    <row r="109" spans="1:3" x14ac:dyDescent="0.3">
      <c r="A109" s="1">
        <v>2011.5</v>
      </c>
      <c r="B109" s="2">
        <v>4.6300999999999997</v>
      </c>
      <c r="C109">
        <f t="shared" si="1"/>
        <v>102.52431602949189</v>
      </c>
    </row>
    <row r="110" spans="1:3" x14ac:dyDescent="0.3">
      <c r="A110" s="1">
        <v>2011.75</v>
      </c>
      <c r="B110" s="2">
        <v>4.6315</v>
      </c>
      <c r="C110">
        <f t="shared" si="1"/>
        <v>102.66795059266713</v>
      </c>
    </row>
    <row r="111" spans="1:3" x14ac:dyDescent="0.3">
      <c r="A111" s="1">
        <v>2012</v>
      </c>
      <c r="B111" s="2">
        <v>4.6338999999999997</v>
      </c>
      <c r="C111">
        <f t="shared" si="1"/>
        <v>102.91464959447616</v>
      </c>
    </row>
    <row r="112" spans="1:3" x14ac:dyDescent="0.3">
      <c r="A112" s="1">
        <v>2012.25</v>
      </c>
      <c r="B112" s="2">
        <v>4.6369999999999996</v>
      </c>
      <c r="C112">
        <f t="shared" si="1"/>
        <v>103.23418002449498</v>
      </c>
    </row>
    <row r="113" spans="1:3" x14ac:dyDescent="0.3">
      <c r="A113" s="1">
        <v>2012.5</v>
      </c>
      <c r="B113" s="2">
        <v>4.6402999999999999</v>
      </c>
      <c r="C113">
        <f t="shared" si="1"/>
        <v>103.57541554751764</v>
      </c>
    </row>
    <row r="114" spans="1:3" x14ac:dyDescent="0.3">
      <c r="A114" s="1">
        <v>2012.75</v>
      </c>
      <c r="B114" s="2">
        <v>4.6436999999999999</v>
      </c>
      <c r="C114">
        <f t="shared" si="1"/>
        <v>103.9281713053462</v>
      </c>
    </row>
  </sheetData>
  <mergeCells count="2">
    <mergeCell ref="F3:N4"/>
    <mergeCell ref="F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papers_obs</vt:lpstr>
      <vt:lpstr>GDP</vt:lpstr>
      <vt:lpstr>inflation</vt:lpstr>
      <vt:lpstr>consumption</vt:lpstr>
      <vt:lpstr>investment</vt:lpstr>
      <vt:lpstr>wage</vt:lpstr>
      <vt:lpstr>spread</vt:lpstr>
      <vt:lpstr>government</vt:lpstr>
      <vt:lpstr>!vacancies</vt:lpstr>
      <vt:lpstr>!consumption wedge</vt:lpstr>
      <vt:lpstr>!job finding</vt:lpstr>
      <vt:lpstr>!TFP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2020-05-09T12:14:56Z</dcterms:modified>
</cp:coreProperties>
</file>