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"/>
    </mc:Choice>
  </mc:AlternateContent>
  <xr:revisionPtr revIDLastSave="0" documentId="13_ncr:1_{4BF4C23D-3A98-4A3C-ADA4-82AC2A76DBC2}" xr6:coauthVersionLast="45" xr6:coauthVersionMax="45" xr10:uidLastSave="{00000000-0000-0000-0000-000000000000}"/>
  <bookViews>
    <workbookView xWindow="-24" yWindow="192" windowWidth="23040" windowHeight="12144" tabRatio="864" activeTab="2" xr2:uid="{1E358FB9-20D4-4BE9-A711-3D775B78DF0C}"/>
  </bookViews>
  <sheets>
    <sheet name="summary" sheetId="6" r:id="rId1"/>
    <sheet name="papers_obs" sheetId="1" r:id="rId2"/>
    <sheet name="constructed_obs" sheetId="23" r:id="rId3"/>
    <sheet name="GDP" sheetId="4" r:id="rId4"/>
    <sheet name="inflation" sheetId="5" r:id="rId5"/>
    <sheet name="fedfunds" sheetId="18" r:id="rId6"/>
    <sheet name="Unemp" sheetId="21" r:id="rId7"/>
    <sheet name="EmptoPop" sheetId="19" r:id="rId8"/>
    <sheet name="wage" sheetId="11" r:id="rId9"/>
    <sheet name="consumption" sheetId="8" r:id="rId10"/>
    <sheet name="investment" sheetId="9" r:id="rId11"/>
    <sheet name="LabortoPop" sheetId="20" r:id="rId12"/>
    <sheet name="job finding" sheetId="13" r:id="rId13"/>
    <sheet name="vacancies" sheetId="14" r:id="rId14"/>
    <sheet name="spread" sheetId="12" r:id="rId15"/>
    <sheet name="TFP" sheetId="17" r:id="rId16"/>
    <sheet name="government" sheetId="16" r:id="rId17"/>
    <sheet name="consumption wedge" sheetId="15" r:id="rId18"/>
  </sheets>
  <definedNames>
    <definedName name="_xlnm._FilterDatabase" localSheetId="12" hidden="1">'job finding'!#REF!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39" i="17" l="1"/>
  <c r="L140" i="17"/>
  <c r="L141" i="17"/>
  <c r="L142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92" i="17"/>
  <c r="L93" i="17"/>
  <c r="L94" i="17"/>
  <c r="L95" i="17"/>
  <c r="L96" i="17"/>
  <c r="L97" i="17"/>
  <c r="L98" i="17"/>
  <c r="L99" i="17"/>
  <c r="L100" i="17"/>
  <c r="L101" i="17"/>
  <c r="L102" i="17"/>
  <c r="L103" i="17"/>
  <c r="L104" i="17"/>
  <c r="L105" i="17"/>
  <c r="L106" i="17"/>
  <c r="L107" i="17"/>
  <c r="L108" i="17"/>
  <c r="L109" i="17"/>
  <c r="L110" i="17"/>
  <c r="L111" i="17"/>
  <c r="L112" i="17"/>
  <c r="L113" i="17"/>
  <c r="L114" i="17"/>
  <c r="L115" i="17"/>
  <c r="L116" i="17"/>
  <c r="L117" i="17"/>
  <c r="L118" i="17"/>
  <c r="L119" i="17"/>
  <c r="L120" i="17"/>
  <c r="L121" i="17"/>
  <c r="L122" i="17"/>
  <c r="L123" i="17"/>
  <c r="L124" i="17"/>
  <c r="L125" i="17"/>
  <c r="L126" i="17"/>
  <c r="L127" i="17"/>
  <c r="L128" i="17"/>
  <c r="L129" i="17"/>
  <c r="L130" i="17"/>
  <c r="L131" i="17"/>
  <c r="L132" i="17"/>
  <c r="L133" i="17"/>
  <c r="L134" i="17"/>
  <c r="L135" i="17"/>
  <c r="L136" i="17"/>
  <c r="L137" i="17"/>
  <c r="L138" i="17"/>
  <c r="I139" i="17"/>
  <c r="I140" i="17"/>
  <c r="I141" i="17"/>
  <c r="I142" i="17"/>
  <c r="J14" i="17"/>
  <c r="J18" i="17"/>
  <c r="J22" i="17"/>
  <c r="J26" i="17"/>
  <c r="J30" i="17"/>
  <c r="J34" i="17"/>
  <c r="J38" i="17"/>
  <c r="J42" i="17"/>
  <c r="J46" i="17"/>
  <c r="J50" i="17"/>
  <c r="J54" i="17"/>
  <c r="J58" i="17"/>
  <c r="J62" i="17"/>
  <c r="J66" i="17"/>
  <c r="J70" i="17"/>
  <c r="J74" i="17"/>
  <c r="J78" i="17"/>
  <c r="J82" i="17"/>
  <c r="J86" i="17"/>
  <c r="J90" i="17"/>
  <c r="J94" i="17"/>
  <c r="J98" i="17"/>
  <c r="J102" i="17"/>
  <c r="J106" i="17"/>
  <c r="J110" i="17"/>
  <c r="J114" i="17"/>
  <c r="I3" i="17"/>
  <c r="I4" i="17"/>
  <c r="J4" i="17" s="1"/>
  <c r="I5" i="17"/>
  <c r="J5" i="17" s="1"/>
  <c r="I6" i="17"/>
  <c r="J6" i="17" s="1"/>
  <c r="I7" i="17"/>
  <c r="J7" i="17" s="1"/>
  <c r="I8" i="17"/>
  <c r="J8" i="17" s="1"/>
  <c r="I9" i="17"/>
  <c r="J9" i="17" s="1"/>
  <c r="I10" i="17"/>
  <c r="J10" i="17" s="1"/>
  <c r="I138" i="17"/>
  <c r="I137" i="17"/>
  <c r="I136" i="17"/>
  <c r="I135" i="17"/>
  <c r="I134" i="17"/>
  <c r="I133" i="17"/>
  <c r="I132" i="17"/>
  <c r="I131" i="17"/>
  <c r="I130" i="17"/>
  <c r="I129" i="17"/>
  <c r="I128" i="17"/>
  <c r="I127" i="17"/>
  <c r="I126" i="17"/>
  <c r="I125" i="17"/>
  <c r="I124" i="17"/>
  <c r="I123" i="17"/>
  <c r="I122" i="17"/>
  <c r="I121" i="17"/>
  <c r="I120" i="17"/>
  <c r="I119" i="17"/>
  <c r="I118" i="17"/>
  <c r="I117" i="17"/>
  <c r="I116" i="17"/>
  <c r="I115" i="17"/>
  <c r="I114" i="17"/>
  <c r="I113" i="17"/>
  <c r="J113" i="17" s="1"/>
  <c r="I112" i="17"/>
  <c r="J112" i="17" s="1"/>
  <c r="I111" i="17"/>
  <c r="J111" i="17" s="1"/>
  <c r="I110" i="17"/>
  <c r="I109" i="17"/>
  <c r="J109" i="17" s="1"/>
  <c r="I108" i="17"/>
  <c r="J108" i="17" s="1"/>
  <c r="I107" i="17"/>
  <c r="J107" i="17" s="1"/>
  <c r="I106" i="17"/>
  <c r="I105" i="17"/>
  <c r="J105" i="17" s="1"/>
  <c r="I104" i="17"/>
  <c r="J104" i="17" s="1"/>
  <c r="I103" i="17"/>
  <c r="J103" i="17" s="1"/>
  <c r="I102" i="17"/>
  <c r="I101" i="17"/>
  <c r="J101" i="17" s="1"/>
  <c r="I100" i="17"/>
  <c r="J100" i="17" s="1"/>
  <c r="I99" i="17"/>
  <c r="J99" i="17" s="1"/>
  <c r="I98" i="17"/>
  <c r="I97" i="17"/>
  <c r="J97" i="17" s="1"/>
  <c r="I96" i="17"/>
  <c r="J96" i="17" s="1"/>
  <c r="I95" i="17"/>
  <c r="J95" i="17" s="1"/>
  <c r="I94" i="17"/>
  <c r="I93" i="17"/>
  <c r="J93" i="17" s="1"/>
  <c r="I92" i="17"/>
  <c r="J92" i="17" s="1"/>
  <c r="I91" i="17"/>
  <c r="J91" i="17" s="1"/>
  <c r="I90" i="17"/>
  <c r="I89" i="17"/>
  <c r="J89" i="17" s="1"/>
  <c r="I88" i="17"/>
  <c r="J88" i="17" s="1"/>
  <c r="I87" i="17"/>
  <c r="J87" i="17" s="1"/>
  <c r="I86" i="17"/>
  <c r="I85" i="17"/>
  <c r="J85" i="17" s="1"/>
  <c r="I84" i="17"/>
  <c r="J84" i="17" s="1"/>
  <c r="I83" i="17"/>
  <c r="J83" i="17" s="1"/>
  <c r="I82" i="17"/>
  <c r="I81" i="17"/>
  <c r="J81" i="17" s="1"/>
  <c r="I80" i="17"/>
  <c r="J80" i="17" s="1"/>
  <c r="I79" i="17"/>
  <c r="J79" i="17" s="1"/>
  <c r="I78" i="17"/>
  <c r="I77" i="17"/>
  <c r="J77" i="17" s="1"/>
  <c r="I76" i="17"/>
  <c r="J76" i="17" s="1"/>
  <c r="I75" i="17"/>
  <c r="J75" i="17" s="1"/>
  <c r="I74" i="17"/>
  <c r="I73" i="17"/>
  <c r="J73" i="17" s="1"/>
  <c r="I72" i="17"/>
  <c r="J72" i="17" s="1"/>
  <c r="I71" i="17"/>
  <c r="J71" i="17" s="1"/>
  <c r="I70" i="17"/>
  <c r="I69" i="17"/>
  <c r="J69" i="17" s="1"/>
  <c r="I68" i="17"/>
  <c r="J68" i="17" s="1"/>
  <c r="I67" i="17"/>
  <c r="J67" i="17" s="1"/>
  <c r="I66" i="17"/>
  <c r="I65" i="17"/>
  <c r="J65" i="17" s="1"/>
  <c r="I64" i="17"/>
  <c r="J64" i="17" s="1"/>
  <c r="I63" i="17"/>
  <c r="J63" i="17" s="1"/>
  <c r="I62" i="17"/>
  <c r="I61" i="17"/>
  <c r="J61" i="17" s="1"/>
  <c r="I60" i="17"/>
  <c r="J60" i="17" s="1"/>
  <c r="I59" i="17"/>
  <c r="J59" i="17" s="1"/>
  <c r="I58" i="17"/>
  <c r="I57" i="17"/>
  <c r="J57" i="17" s="1"/>
  <c r="I56" i="17"/>
  <c r="J56" i="17" s="1"/>
  <c r="I55" i="17"/>
  <c r="J55" i="17" s="1"/>
  <c r="I54" i="17"/>
  <c r="I53" i="17"/>
  <c r="J53" i="17" s="1"/>
  <c r="I52" i="17"/>
  <c r="J52" i="17" s="1"/>
  <c r="I51" i="17"/>
  <c r="J51" i="17" s="1"/>
  <c r="I50" i="17"/>
  <c r="I49" i="17"/>
  <c r="J49" i="17" s="1"/>
  <c r="I48" i="17"/>
  <c r="J48" i="17" s="1"/>
  <c r="I47" i="17"/>
  <c r="J47" i="17" s="1"/>
  <c r="I46" i="17"/>
  <c r="I45" i="17"/>
  <c r="J45" i="17" s="1"/>
  <c r="I44" i="17"/>
  <c r="J44" i="17" s="1"/>
  <c r="I43" i="17"/>
  <c r="J43" i="17" s="1"/>
  <c r="I42" i="17"/>
  <c r="I41" i="17"/>
  <c r="J41" i="17" s="1"/>
  <c r="I40" i="17"/>
  <c r="J40" i="17" s="1"/>
  <c r="I39" i="17"/>
  <c r="J39" i="17" s="1"/>
  <c r="I38" i="17"/>
  <c r="I37" i="17"/>
  <c r="J37" i="17" s="1"/>
  <c r="I36" i="17"/>
  <c r="J36" i="17" s="1"/>
  <c r="I35" i="17"/>
  <c r="J35" i="17" s="1"/>
  <c r="I34" i="17"/>
  <c r="I33" i="17"/>
  <c r="J33" i="17" s="1"/>
  <c r="I32" i="17"/>
  <c r="J32" i="17" s="1"/>
  <c r="I31" i="17"/>
  <c r="J31" i="17" s="1"/>
  <c r="I30" i="17"/>
  <c r="I29" i="17"/>
  <c r="J29" i="17" s="1"/>
  <c r="I28" i="17"/>
  <c r="J28" i="17" s="1"/>
  <c r="I27" i="17"/>
  <c r="J27" i="17" s="1"/>
  <c r="I26" i="17"/>
  <c r="I25" i="17"/>
  <c r="J25" i="17" s="1"/>
  <c r="I24" i="17"/>
  <c r="J24" i="17" s="1"/>
  <c r="I23" i="17"/>
  <c r="J23" i="17" s="1"/>
  <c r="I22" i="17"/>
  <c r="I21" i="17"/>
  <c r="J21" i="17" s="1"/>
  <c r="I20" i="17"/>
  <c r="J20" i="17" s="1"/>
  <c r="I19" i="17"/>
  <c r="J19" i="17" s="1"/>
  <c r="I18" i="17"/>
  <c r="I17" i="17"/>
  <c r="J17" i="17" s="1"/>
  <c r="I16" i="17"/>
  <c r="J16" i="17" s="1"/>
  <c r="I15" i="17"/>
  <c r="J15" i="17" s="1"/>
  <c r="I14" i="17"/>
  <c r="I13" i="17"/>
  <c r="J13" i="17" s="1"/>
  <c r="I12" i="17"/>
  <c r="J12" i="17" s="1"/>
  <c r="I11" i="17"/>
  <c r="J11" i="17" s="1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L7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J3" i="17" l="1"/>
  <c r="K3" i="17" s="1"/>
  <c r="L3" i="17" s="1"/>
  <c r="G8" i="15"/>
  <c r="H7" i="15" s="1"/>
  <c r="G9" i="15"/>
  <c r="H8" i="15" s="1"/>
  <c r="G10" i="15"/>
  <c r="H9" i="15" s="1"/>
  <c r="G11" i="15"/>
  <c r="H10" i="15" s="1"/>
  <c r="G12" i="15"/>
  <c r="H11" i="15" s="1"/>
  <c r="G13" i="15"/>
  <c r="H12" i="15" s="1"/>
  <c r="G14" i="15"/>
  <c r="H13" i="15" s="1"/>
  <c r="G15" i="15"/>
  <c r="H14" i="15" s="1"/>
  <c r="G16" i="15"/>
  <c r="H15" i="15" s="1"/>
  <c r="G17" i="15"/>
  <c r="H16" i="15" s="1"/>
  <c r="G18" i="15"/>
  <c r="H17" i="15" s="1"/>
  <c r="G19" i="15"/>
  <c r="H18" i="15" s="1"/>
  <c r="G20" i="15"/>
  <c r="H19" i="15" s="1"/>
  <c r="G21" i="15"/>
  <c r="H20" i="15" s="1"/>
  <c r="G22" i="15"/>
  <c r="H21" i="15" s="1"/>
  <c r="G23" i="15"/>
  <c r="H22" i="15" s="1"/>
  <c r="G24" i="15"/>
  <c r="H23" i="15" s="1"/>
  <c r="G25" i="15"/>
  <c r="H24" i="15" s="1"/>
  <c r="G26" i="15"/>
  <c r="H25" i="15" s="1"/>
  <c r="G27" i="15"/>
  <c r="H26" i="15" s="1"/>
  <c r="G28" i="15"/>
  <c r="H27" i="15" s="1"/>
  <c r="G29" i="15"/>
  <c r="H28" i="15" s="1"/>
  <c r="G30" i="15"/>
  <c r="H29" i="15" s="1"/>
  <c r="G31" i="15"/>
  <c r="H30" i="15" s="1"/>
  <c r="G32" i="15"/>
  <c r="H31" i="15" s="1"/>
  <c r="G33" i="15"/>
  <c r="H32" i="15" s="1"/>
  <c r="G34" i="15"/>
  <c r="H33" i="15" s="1"/>
  <c r="G35" i="15"/>
  <c r="H34" i="15" s="1"/>
  <c r="G36" i="15"/>
  <c r="H35" i="15" s="1"/>
  <c r="G37" i="15"/>
  <c r="H36" i="15" s="1"/>
  <c r="G38" i="15"/>
  <c r="H37" i="15" s="1"/>
  <c r="G39" i="15"/>
  <c r="H38" i="15" s="1"/>
  <c r="G40" i="15"/>
  <c r="H39" i="15" s="1"/>
  <c r="G41" i="15"/>
  <c r="H40" i="15" s="1"/>
  <c r="G42" i="15"/>
  <c r="H41" i="15" s="1"/>
  <c r="G43" i="15"/>
  <c r="H42" i="15" s="1"/>
  <c r="G44" i="15"/>
  <c r="H43" i="15" s="1"/>
  <c r="G45" i="15"/>
  <c r="H44" i="15" s="1"/>
  <c r="G46" i="15"/>
  <c r="H45" i="15" s="1"/>
  <c r="G47" i="15"/>
  <c r="H46" i="15" s="1"/>
  <c r="G48" i="15"/>
  <c r="H47" i="15" s="1"/>
  <c r="G49" i="15"/>
  <c r="H48" i="15" s="1"/>
  <c r="G50" i="15"/>
  <c r="H49" i="15" s="1"/>
  <c r="G51" i="15"/>
  <c r="H50" i="15" s="1"/>
  <c r="G52" i="15"/>
  <c r="H51" i="15" s="1"/>
  <c r="G53" i="15"/>
  <c r="H52" i="15" s="1"/>
  <c r="G54" i="15"/>
  <c r="H53" i="15" s="1"/>
  <c r="G55" i="15"/>
  <c r="H54" i="15" s="1"/>
  <c r="G56" i="15"/>
  <c r="H55" i="15" s="1"/>
  <c r="G57" i="15"/>
  <c r="H56" i="15" s="1"/>
  <c r="G58" i="15"/>
  <c r="H57" i="15" s="1"/>
  <c r="G59" i="15"/>
  <c r="H58" i="15" s="1"/>
  <c r="G60" i="15"/>
  <c r="H59" i="15" s="1"/>
  <c r="G61" i="15"/>
  <c r="H60" i="15" s="1"/>
  <c r="G62" i="15"/>
  <c r="H61" i="15" s="1"/>
  <c r="G63" i="15"/>
  <c r="H62" i="15" s="1"/>
  <c r="G64" i="15"/>
  <c r="H63" i="15" s="1"/>
  <c r="G65" i="15"/>
  <c r="H64" i="15" s="1"/>
  <c r="G66" i="15"/>
  <c r="H65" i="15" s="1"/>
  <c r="G67" i="15"/>
  <c r="H66" i="15" s="1"/>
  <c r="G68" i="15"/>
  <c r="H67" i="15" s="1"/>
  <c r="G69" i="15"/>
  <c r="H68" i="15" s="1"/>
  <c r="G70" i="15"/>
  <c r="H69" i="15" s="1"/>
  <c r="G71" i="15"/>
  <c r="H70" i="15" s="1"/>
  <c r="G72" i="15"/>
  <c r="H71" i="15" s="1"/>
  <c r="G73" i="15"/>
  <c r="H72" i="15" s="1"/>
  <c r="G74" i="15"/>
  <c r="H73" i="15" s="1"/>
  <c r="G75" i="15"/>
  <c r="H74" i="15" s="1"/>
  <c r="G76" i="15"/>
  <c r="H75" i="15" s="1"/>
  <c r="G77" i="15"/>
  <c r="H76" i="15" s="1"/>
  <c r="G78" i="15"/>
  <c r="H77" i="15" s="1"/>
  <c r="G79" i="15"/>
  <c r="H78" i="15" s="1"/>
  <c r="G80" i="15"/>
  <c r="H79" i="15" s="1"/>
  <c r="G81" i="15"/>
  <c r="H80" i="15" s="1"/>
  <c r="G82" i="15"/>
  <c r="H81" i="15" s="1"/>
  <c r="G83" i="15"/>
  <c r="H82" i="15" s="1"/>
  <c r="G84" i="15"/>
  <c r="H83" i="15" s="1"/>
  <c r="G85" i="15"/>
  <c r="H84" i="15" s="1"/>
  <c r="G86" i="15"/>
  <c r="H85" i="15" s="1"/>
  <c r="G87" i="15"/>
  <c r="H86" i="15" s="1"/>
  <c r="G88" i="15"/>
  <c r="H87" i="15" s="1"/>
  <c r="G89" i="15"/>
  <c r="H88" i="15" s="1"/>
  <c r="G90" i="15"/>
  <c r="H89" i="15" s="1"/>
  <c r="G91" i="15"/>
  <c r="H90" i="15" s="1"/>
  <c r="G92" i="15"/>
  <c r="H91" i="15" s="1"/>
  <c r="G93" i="15"/>
  <c r="H92" i="15" s="1"/>
  <c r="G94" i="15"/>
  <c r="H93" i="15" s="1"/>
  <c r="G95" i="15"/>
  <c r="H94" i="15" s="1"/>
  <c r="G96" i="15"/>
  <c r="H95" i="15" s="1"/>
  <c r="G97" i="15"/>
  <c r="H96" i="15" s="1"/>
  <c r="G98" i="15"/>
  <c r="H97" i="15" s="1"/>
  <c r="G99" i="15"/>
  <c r="H98" i="15" s="1"/>
  <c r="G100" i="15"/>
  <c r="H99" i="15" s="1"/>
  <c r="G101" i="15"/>
  <c r="H100" i="15" s="1"/>
  <c r="G102" i="15"/>
  <c r="H101" i="15" s="1"/>
  <c r="G103" i="15"/>
  <c r="H102" i="15" s="1"/>
  <c r="G104" i="15"/>
  <c r="H103" i="15" s="1"/>
  <c r="G105" i="15"/>
  <c r="H104" i="15" s="1"/>
  <c r="G106" i="15"/>
  <c r="H105" i="15" s="1"/>
  <c r="G107" i="15"/>
  <c r="H106" i="15" s="1"/>
  <c r="G108" i="15"/>
  <c r="H107" i="15" s="1"/>
  <c r="G109" i="15"/>
  <c r="H108" i="15" s="1"/>
  <c r="G110" i="15"/>
  <c r="H109" i="15" s="1"/>
  <c r="G111" i="15"/>
  <c r="H110" i="15" s="1"/>
  <c r="G112" i="15"/>
  <c r="H111" i="15" s="1"/>
  <c r="G113" i="15"/>
  <c r="H112" i="15" s="1"/>
  <c r="G114" i="15"/>
  <c r="H113" i="15" s="1"/>
  <c r="G115" i="15"/>
  <c r="H114" i="15" s="1"/>
  <c r="G116" i="15"/>
  <c r="H115" i="15" s="1"/>
  <c r="G117" i="15"/>
  <c r="H116" i="15" s="1"/>
  <c r="G118" i="15"/>
  <c r="H117" i="15" s="1"/>
  <c r="G119" i="15"/>
  <c r="H118" i="15" s="1"/>
  <c r="G120" i="15"/>
  <c r="H119" i="15" s="1"/>
  <c r="G121" i="15"/>
  <c r="H120" i="15" s="1"/>
  <c r="G122" i="15"/>
  <c r="G123" i="15"/>
  <c r="G124" i="15"/>
  <c r="G7" i="15"/>
  <c r="E5" i="15"/>
  <c r="E6" i="15"/>
  <c r="E7" i="15"/>
  <c r="E8" i="15"/>
  <c r="F7" i="15" s="1"/>
  <c r="E9" i="15"/>
  <c r="F8" i="15" s="1"/>
  <c r="E10" i="15"/>
  <c r="F9" i="15" s="1"/>
  <c r="E11" i="15"/>
  <c r="F10" i="15" s="1"/>
  <c r="E12" i="15"/>
  <c r="F11" i="15" s="1"/>
  <c r="E13" i="15"/>
  <c r="F12" i="15" s="1"/>
  <c r="E14" i="15"/>
  <c r="F13" i="15" s="1"/>
  <c r="E15" i="15"/>
  <c r="F14" i="15" s="1"/>
  <c r="E16" i="15"/>
  <c r="F15" i="15" s="1"/>
  <c r="E17" i="15"/>
  <c r="F16" i="15" s="1"/>
  <c r="E18" i="15"/>
  <c r="F17" i="15" s="1"/>
  <c r="E19" i="15"/>
  <c r="F18" i="15" s="1"/>
  <c r="E20" i="15"/>
  <c r="F19" i="15" s="1"/>
  <c r="E21" i="15"/>
  <c r="F20" i="15" s="1"/>
  <c r="E22" i="15"/>
  <c r="F21" i="15" s="1"/>
  <c r="E23" i="15"/>
  <c r="F22" i="15" s="1"/>
  <c r="E24" i="15"/>
  <c r="F23" i="15" s="1"/>
  <c r="E25" i="15"/>
  <c r="F24" i="15" s="1"/>
  <c r="E26" i="15"/>
  <c r="F25" i="15" s="1"/>
  <c r="E27" i="15"/>
  <c r="F26" i="15" s="1"/>
  <c r="E28" i="15"/>
  <c r="F27" i="15" s="1"/>
  <c r="E29" i="15"/>
  <c r="F28" i="15" s="1"/>
  <c r="E30" i="15"/>
  <c r="F29" i="15" s="1"/>
  <c r="E31" i="15"/>
  <c r="F30" i="15" s="1"/>
  <c r="E32" i="15"/>
  <c r="F31" i="15" s="1"/>
  <c r="E33" i="15"/>
  <c r="F32" i="15" s="1"/>
  <c r="E34" i="15"/>
  <c r="F33" i="15" s="1"/>
  <c r="E35" i="15"/>
  <c r="F34" i="15" s="1"/>
  <c r="E36" i="15"/>
  <c r="F35" i="15" s="1"/>
  <c r="E37" i="15"/>
  <c r="F36" i="15" s="1"/>
  <c r="E38" i="15"/>
  <c r="F37" i="15" s="1"/>
  <c r="E39" i="15"/>
  <c r="F38" i="15" s="1"/>
  <c r="E40" i="15"/>
  <c r="F39" i="15" s="1"/>
  <c r="E41" i="15"/>
  <c r="F40" i="15" s="1"/>
  <c r="E42" i="15"/>
  <c r="F41" i="15" s="1"/>
  <c r="E43" i="15"/>
  <c r="F42" i="15" s="1"/>
  <c r="E44" i="15"/>
  <c r="F43" i="15" s="1"/>
  <c r="E45" i="15"/>
  <c r="F44" i="15" s="1"/>
  <c r="E46" i="15"/>
  <c r="F45" i="15" s="1"/>
  <c r="E47" i="15"/>
  <c r="F46" i="15" s="1"/>
  <c r="E48" i="15"/>
  <c r="F47" i="15" s="1"/>
  <c r="E49" i="15"/>
  <c r="F48" i="15" s="1"/>
  <c r="E50" i="15"/>
  <c r="F49" i="15" s="1"/>
  <c r="E51" i="15"/>
  <c r="F50" i="15" s="1"/>
  <c r="E52" i="15"/>
  <c r="F51" i="15" s="1"/>
  <c r="E53" i="15"/>
  <c r="F52" i="15" s="1"/>
  <c r="E54" i="15"/>
  <c r="F53" i="15" s="1"/>
  <c r="E55" i="15"/>
  <c r="F54" i="15" s="1"/>
  <c r="E56" i="15"/>
  <c r="F55" i="15" s="1"/>
  <c r="E57" i="15"/>
  <c r="F56" i="15" s="1"/>
  <c r="E58" i="15"/>
  <c r="F57" i="15" s="1"/>
  <c r="E59" i="15"/>
  <c r="F58" i="15" s="1"/>
  <c r="E60" i="15"/>
  <c r="F59" i="15" s="1"/>
  <c r="E61" i="15"/>
  <c r="F60" i="15" s="1"/>
  <c r="E62" i="15"/>
  <c r="F61" i="15" s="1"/>
  <c r="E63" i="15"/>
  <c r="F62" i="15" s="1"/>
  <c r="E64" i="15"/>
  <c r="F63" i="15" s="1"/>
  <c r="E65" i="15"/>
  <c r="F64" i="15" s="1"/>
  <c r="E66" i="15"/>
  <c r="F65" i="15" s="1"/>
  <c r="E67" i="15"/>
  <c r="F66" i="15" s="1"/>
  <c r="E68" i="15"/>
  <c r="F67" i="15" s="1"/>
  <c r="E69" i="15"/>
  <c r="F68" i="15" s="1"/>
  <c r="E70" i="15"/>
  <c r="F69" i="15" s="1"/>
  <c r="E71" i="15"/>
  <c r="F70" i="15" s="1"/>
  <c r="E72" i="15"/>
  <c r="F71" i="15" s="1"/>
  <c r="E73" i="15"/>
  <c r="F72" i="15" s="1"/>
  <c r="E74" i="15"/>
  <c r="F73" i="15" s="1"/>
  <c r="E75" i="15"/>
  <c r="F74" i="15" s="1"/>
  <c r="E76" i="15"/>
  <c r="F75" i="15" s="1"/>
  <c r="E77" i="15"/>
  <c r="F76" i="15" s="1"/>
  <c r="E78" i="15"/>
  <c r="F77" i="15" s="1"/>
  <c r="E79" i="15"/>
  <c r="F78" i="15" s="1"/>
  <c r="E80" i="15"/>
  <c r="F79" i="15" s="1"/>
  <c r="E81" i="15"/>
  <c r="F80" i="15" s="1"/>
  <c r="E82" i="15"/>
  <c r="F81" i="15" s="1"/>
  <c r="E83" i="15"/>
  <c r="F82" i="15" s="1"/>
  <c r="E84" i="15"/>
  <c r="F83" i="15" s="1"/>
  <c r="E85" i="15"/>
  <c r="F84" i="15" s="1"/>
  <c r="E86" i="15"/>
  <c r="F85" i="15" s="1"/>
  <c r="E87" i="15"/>
  <c r="F86" i="15" s="1"/>
  <c r="E88" i="15"/>
  <c r="F87" i="15" s="1"/>
  <c r="E89" i="15"/>
  <c r="F88" i="15" s="1"/>
  <c r="E90" i="15"/>
  <c r="F89" i="15" s="1"/>
  <c r="E91" i="15"/>
  <c r="F90" i="15" s="1"/>
  <c r="E92" i="15"/>
  <c r="F91" i="15" s="1"/>
  <c r="E93" i="15"/>
  <c r="F92" i="15" s="1"/>
  <c r="E94" i="15"/>
  <c r="F93" i="15" s="1"/>
  <c r="E95" i="15"/>
  <c r="F94" i="15" s="1"/>
  <c r="E96" i="15"/>
  <c r="F95" i="15" s="1"/>
  <c r="E97" i="15"/>
  <c r="F96" i="15" s="1"/>
  <c r="E98" i="15"/>
  <c r="F97" i="15" s="1"/>
  <c r="E99" i="15"/>
  <c r="F98" i="15" s="1"/>
  <c r="E100" i="15"/>
  <c r="F99" i="15" s="1"/>
  <c r="E101" i="15"/>
  <c r="F100" i="15" s="1"/>
  <c r="E102" i="15"/>
  <c r="F101" i="15" s="1"/>
  <c r="E103" i="15"/>
  <c r="F102" i="15" s="1"/>
  <c r="E104" i="15"/>
  <c r="F103" i="15" s="1"/>
  <c r="E105" i="15"/>
  <c r="F104" i="15" s="1"/>
  <c r="E106" i="15"/>
  <c r="F105" i="15" s="1"/>
  <c r="E107" i="15"/>
  <c r="F106" i="15" s="1"/>
  <c r="E108" i="15"/>
  <c r="F107" i="15" s="1"/>
  <c r="E109" i="15"/>
  <c r="F108" i="15" s="1"/>
  <c r="E110" i="15"/>
  <c r="F109" i="15" s="1"/>
  <c r="E111" i="15"/>
  <c r="F110" i="15" s="1"/>
  <c r="E112" i="15"/>
  <c r="F111" i="15" s="1"/>
  <c r="E113" i="15"/>
  <c r="F112" i="15" s="1"/>
  <c r="E114" i="15"/>
  <c r="F113" i="15" s="1"/>
  <c r="E115" i="15"/>
  <c r="F114" i="15" s="1"/>
  <c r="E116" i="15"/>
  <c r="F115" i="15" s="1"/>
  <c r="E117" i="15"/>
  <c r="F116" i="15" s="1"/>
  <c r="E118" i="15"/>
  <c r="F117" i="15" s="1"/>
  <c r="E119" i="15"/>
  <c r="F118" i="15" s="1"/>
  <c r="E120" i="15"/>
  <c r="F119" i="15" s="1"/>
  <c r="E121" i="15"/>
  <c r="F120" i="15" s="1"/>
  <c r="E122" i="15"/>
  <c r="E123" i="15"/>
  <c r="E124" i="15"/>
  <c r="E4" i="15"/>
  <c r="AA145" i="14"/>
  <c r="AA144" i="14"/>
  <c r="AA143" i="14"/>
  <c r="AA142" i="14"/>
  <c r="AA141" i="14"/>
  <c r="AA140" i="14"/>
  <c r="AA139" i="14"/>
  <c r="AA138" i="14"/>
  <c r="AA137" i="14"/>
  <c r="AA136" i="14"/>
  <c r="AA135" i="14"/>
  <c r="AA134" i="14"/>
  <c r="AG133" i="14"/>
  <c r="AC133" i="14"/>
  <c r="AA133" i="14"/>
  <c r="AG132" i="14"/>
  <c r="AC132" i="14"/>
  <c r="AA132" i="14"/>
  <c r="AG131" i="14"/>
  <c r="AC131" i="14"/>
  <c r="AA131" i="14"/>
  <c r="AG130" i="14"/>
  <c r="AC130" i="14"/>
  <c r="AA130" i="14"/>
  <c r="AG129" i="14"/>
  <c r="AC129" i="14"/>
  <c r="AA129" i="14"/>
  <c r="AG128" i="14"/>
  <c r="AC128" i="14"/>
  <c r="AA128" i="14"/>
  <c r="AG127" i="14"/>
  <c r="AC127" i="14"/>
  <c r="AA127" i="14"/>
  <c r="AG126" i="14"/>
  <c r="AC126" i="14"/>
  <c r="AA126" i="14"/>
  <c r="AG125" i="14"/>
  <c r="AC125" i="14"/>
  <c r="AA125" i="14"/>
  <c r="AG124" i="14"/>
  <c r="AC124" i="14"/>
  <c r="AA124" i="14"/>
  <c r="AG123" i="14"/>
  <c r="AC123" i="14"/>
  <c r="AA123" i="14"/>
  <c r="AG122" i="14"/>
  <c r="AC122" i="14"/>
  <c r="AA122" i="14"/>
  <c r="AG121" i="14"/>
  <c r="AC121" i="14"/>
  <c r="AA121" i="14"/>
  <c r="AG120" i="14"/>
  <c r="AC120" i="14"/>
  <c r="AA120" i="14"/>
  <c r="AG119" i="14"/>
  <c r="AH119" i="14" s="1"/>
  <c r="AC119" i="14"/>
  <c r="AA119" i="14"/>
  <c r="AG118" i="14"/>
  <c r="AC118" i="14"/>
  <c r="AA118" i="14"/>
  <c r="AG117" i="14"/>
  <c r="AC117" i="14"/>
  <c r="AD117" i="14" s="1"/>
  <c r="AA117" i="14"/>
  <c r="AG116" i="14"/>
  <c r="AH116" i="14" s="1"/>
  <c r="AC116" i="14"/>
  <c r="AD116" i="14" s="1"/>
  <c r="AA116" i="14"/>
  <c r="AG115" i="14"/>
  <c r="AH115" i="14" s="1"/>
  <c r="AD115" i="14"/>
  <c r="AC115" i="14"/>
  <c r="AA115" i="14"/>
  <c r="AG114" i="14"/>
  <c r="AH114" i="14" s="1"/>
  <c r="AC114" i="14"/>
  <c r="AA114" i="14"/>
  <c r="AG113" i="14"/>
  <c r="AC113" i="14"/>
  <c r="AD113" i="14" s="1"/>
  <c r="AA113" i="14"/>
  <c r="AG112" i="14"/>
  <c r="AH112" i="14" s="1"/>
  <c r="AC112" i="14"/>
  <c r="AD112" i="14" s="1"/>
  <c r="AA112" i="14"/>
  <c r="AG111" i="14"/>
  <c r="AH111" i="14" s="1"/>
  <c r="AC111" i="14"/>
  <c r="AA111" i="14"/>
  <c r="AG110" i="14"/>
  <c r="AC110" i="14"/>
  <c r="AA110" i="14"/>
  <c r="AG109" i="14"/>
  <c r="AC109" i="14"/>
  <c r="AD109" i="14" s="1"/>
  <c r="AA109" i="14"/>
  <c r="AG108" i="14"/>
  <c r="AH108" i="14" s="1"/>
  <c r="AC108" i="14"/>
  <c r="AD108" i="14" s="1"/>
  <c r="AA108" i="14"/>
  <c r="AG107" i="14"/>
  <c r="AH107" i="14" s="1"/>
  <c r="AC107" i="14"/>
  <c r="AD107" i="14" s="1"/>
  <c r="AA107" i="14"/>
  <c r="AG106" i="14"/>
  <c r="AH106" i="14" s="1"/>
  <c r="AC106" i="14"/>
  <c r="AA106" i="14"/>
  <c r="AG105" i="14"/>
  <c r="AC105" i="14"/>
  <c r="AD105" i="14" s="1"/>
  <c r="AA105" i="14"/>
  <c r="AG104" i="14"/>
  <c r="AH104" i="14" s="1"/>
  <c r="AC104" i="14"/>
  <c r="AD104" i="14" s="1"/>
  <c r="AA104" i="14"/>
  <c r="AG103" i="14"/>
  <c r="AH103" i="14" s="1"/>
  <c r="AC103" i="14"/>
  <c r="AA103" i="14"/>
  <c r="AG102" i="14"/>
  <c r="AC102" i="14"/>
  <c r="AA102" i="14"/>
  <c r="AG101" i="14"/>
  <c r="AC101" i="14"/>
  <c r="AD101" i="14" s="1"/>
  <c r="AA101" i="14"/>
  <c r="AG100" i="14"/>
  <c r="AH100" i="14" s="1"/>
  <c r="AC100" i="14"/>
  <c r="AD100" i="14" s="1"/>
  <c r="AA100" i="14"/>
  <c r="AG99" i="14"/>
  <c r="AH99" i="14" s="1"/>
  <c r="AD99" i="14"/>
  <c r="AC99" i="14"/>
  <c r="AA99" i="14"/>
  <c r="AG98" i="14"/>
  <c r="AH98" i="14" s="1"/>
  <c r="AC98" i="14"/>
  <c r="AA98" i="14"/>
  <c r="AG97" i="14"/>
  <c r="AC97" i="14"/>
  <c r="AD97" i="14" s="1"/>
  <c r="AA97" i="14"/>
  <c r="AG96" i="14"/>
  <c r="AH96" i="14" s="1"/>
  <c r="AC96" i="14"/>
  <c r="AD96" i="14" s="1"/>
  <c r="AA96" i="14"/>
  <c r="AG95" i="14"/>
  <c r="AH95" i="14" s="1"/>
  <c r="AC95" i="14"/>
  <c r="AA95" i="14"/>
  <c r="AG94" i="14"/>
  <c r="AC94" i="14"/>
  <c r="AA94" i="14"/>
  <c r="AG93" i="14"/>
  <c r="AC93" i="14"/>
  <c r="AA93" i="14"/>
  <c r="AG92" i="14"/>
  <c r="AC92" i="14"/>
  <c r="AD92" i="14" s="1"/>
  <c r="AA92" i="14"/>
  <c r="AG91" i="14"/>
  <c r="AH91" i="14" s="1"/>
  <c r="AD91" i="14"/>
  <c r="AC91" i="14"/>
  <c r="AA91" i="14"/>
  <c r="AG90" i="14"/>
  <c r="AH90" i="14" s="1"/>
  <c r="AC90" i="14"/>
  <c r="AA90" i="14"/>
  <c r="AG89" i="14"/>
  <c r="AC89" i="14"/>
  <c r="AA89" i="14"/>
  <c r="AG88" i="14"/>
  <c r="AC88" i="14"/>
  <c r="AD88" i="14" s="1"/>
  <c r="AA88" i="14"/>
  <c r="AG87" i="14"/>
  <c r="AH87" i="14" s="1"/>
  <c r="AC87" i="14"/>
  <c r="AA87" i="14"/>
  <c r="AG86" i="14"/>
  <c r="AC86" i="14"/>
  <c r="AA86" i="14"/>
  <c r="AG85" i="14"/>
  <c r="AC85" i="14"/>
  <c r="AA85" i="14"/>
  <c r="AG84" i="14"/>
  <c r="AC84" i="14"/>
  <c r="AD84" i="14" s="1"/>
  <c r="AA84" i="14"/>
  <c r="AG83" i="14"/>
  <c r="AC83" i="14"/>
  <c r="AD83" i="14" s="1"/>
  <c r="AA83" i="14"/>
  <c r="AG82" i="14"/>
  <c r="AH82" i="14" s="1"/>
  <c r="AC82" i="14"/>
  <c r="AA82" i="14"/>
  <c r="AG81" i="14"/>
  <c r="AC81" i="14"/>
  <c r="AA81" i="14"/>
  <c r="AG80" i="14"/>
  <c r="AC80" i="14"/>
  <c r="AA80" i="14"/>
  <c r="AG79" i="14"/>
  <c r="AH79" i="14" s="1"/>
  <c r="AD79" i="14"/>
  <c r="AC79" i="14"/>
  <c r="AA79" i="14"/>
  <c r="AG78" i="14"/>
  <c r="AH78" i="14" s="1"/>
  <c r="AC78" i="14"/>
  <c r="AA78" i="14"/>
  <c r="AG77" i="14"/>
  <c r="AC77" i="14"/>
  <c r="AA77" i="14"/>
  <c r="AG76" i="14"/>
  <c r="AC76" i="14"/>
  <c r="AA76" i="14"/>
  <c r="AG75" i="14"/>
  <c r="AH75" i="14" s="1"/>
  <c r="AC75" i="14"/>
  <c r="AA75" i="14"/>
  <c r="AG74" i="14"/>
  <c r="AH74" i="14" s="1"/>
  <c r="AC74" i="14"/>
  <c r="AD74" i="14" s="1"/>
  <c r="AA74" i="14"/>
  <c r="AH73" i="14"/>
  <c r="AG73" i="14"/>
  <c r="AC73" i="14"/>
  <c r="AA73" i="14"/>
  <c r="AG72" i="14"/>
  <c r="AC72" i="14"/>
  <c r="AA72" i="14"/>
  <c r="AG71" i="14"/>
  <c r="AH71" i="14" s="1"/>
  <c r="AD71" i="14"/>
  <c r="AC71" i="14"/>
  <c r="AA71" i="14"/>
  <c r="AG70" i="14"/>
  <c r="AH70" i="14" s="1"/>
  <c r="AC70" i="14"/>
  <c r="AA70" i="14"/>
  <c r="AG69" i="14"/>
  <c r="AC69" i="14"/>
  <c r="AG68" i="14"/>
  <c r="AC68" i="14"/>
  <c r="AD68" i="14" s="1"/>
  <c r="AG67" i="14"/>
  <c r="AH67" i="14" s="1"/>
  <c r="AC67" i="14"/>
  <c r="AD67" i="14" s="1"/>
  <c r="AG66" i="14"/>
  <c r="AC66" i="14"/>
  <c r="AG65" i="14"/>
  <c r="AH65" i="14" s="1"/>
  <c r="AC65" i="14"/>
  <c r="AD65" i="14" s="1"/>
  <c r="AG64" i="14"/>
  <c r="AC64" i="14"/>
  <c r="AD64" i="14" s="1"/>
  <c r="AG63" i="14"/>
  <c r="AC63" i="14"/>
  <c r="AG62" i="14"/>
  <c r="AC62" i="14"/>
  <c r="AG61" i="14"/>
  <c r="AC61" i="14"/>
  <c r="AD61" i="14" s="1"/>
  <c r="AH60" i="14"/>
  <c r="AG60" i="14"/>
  <c r="AC60" i="14"/>
  <c r="AD60" i="14" s="1"/>
  <c r="AG59" i="14"/>
  <c r="AH59" i="14" s="1"/>
  <c r="AC59" i="14"/>
  <c r="AG58" i="14"/>
  <c r="AC58" i="14"/>
  <c r="AH57" i="14"/>
  <c r="AG57" i="14"/>
  <c r="AC57" i="14"/>
  <c r="AG56" i="14"/>
  <c r="AH56" i="14" s="1"/>
  <c r="AC56" i="14"/>
  <c r="AD56" i="14" s="1"/>
  <c r="AH55" i="14"/>
  <c r="AG55" i="14"/>
  <c r="AC55" i="14"/>
  <c r="AG54" i="14"/>
  <c r="AC54" i="14"/>
  <c r="AG53" i="14"/>
  <c r="AC53" i="14"/>
  <c r="AG52" i="14"/>
  <c r="AH52" i="14" s="1"/>
  <c r="AC52" i="14"/>
  <c r="AD52" i="14" s="1"/>
  <c r="AG51" i="14"/>
  <c r="AC51" i="14"/>
  <c r="AD51" i="14" s="1"/>
  <c r="AG50" i="14"/>
  <c r="AC50" i="14"/>
  <c r="AD50" i="14" s="1"/>
  <c r="AG49" i="14"/>
  <c r="AC49" i="14"/>
  <c r="AD49" i="14" s="1"/>
  <c r="AG48" i="14"/>
  <c r="AC48" i="14"/>
  <c r="AD48" i="14" s="1"/>
  <c r="AH47" i="14"/>
  <c r="AG47" i="14"/>
  <c r="AC47" i="14"/>
  <c r="AG46" i="14"/>
  <c r="AC46" i="14"/>
  <c r="AG45" i="14"/>
  <c r="AH45" i="14" s="1"/>
  <c r="AC45" i="14"/>
  <c r="AG44" i="14"/>
  <c r="AC44" i="14"/>
  <c r="AD44" i="14" s="1"/>
  <c r="AG43" i="14"/>
  <c r="AH43" i="14" s="1"/>
  <c r="AC43" i="14"/>
  <c r="AD43" i="14" s="1"/>
  <c r="AG42" i="14"/>
  <c r="AC42" i="14"/>
  <c r="AG41" i="14"/>
  <c r="AC41" i="14"/>
  <c r="AD41" i="14" s="1"/>
  <c r="AG40" i="14"/>
  <c r="AH40" i="14" s="1"/>
  <c r="AC40" i="14"/>
  <c r="AD40" i="14" s="1"/>
  <c r="AG39" i="14"/>
  <c r="AC39" i="14"/>
  <c r="AD39" i="14" s="1"/>
  <c r="AG38" i="14"/>
  <c r="AH38" i="14" s="1"/>
  <c r="AC38" i="14"/>
  <c r="AH37" i="14"/>
  <c r="AG37" i="14"/>
  <c r="AC37" i="14"/>
  <c r="AG36" i="14"/>
  <c r="AH36" i="14" s="1"/>
  <c r="AC36" i="14"/>
  <c r="AD36" i="14" s="1"/>
  <c r="AH35" i="14"/>
  <c r="AG35" i="14"/>
  <c r="AD35" i="14"/>
  <c r="AC35" i="14"/>
  <c r="AG34" i="14"/>
  <c r="AC34" i="14"/>
  <c r="AD34" i="14" s="1"/>
  <c r="AH33" i="14"/>
  <c r="AG33" i="14"/>
  <c r="AC33" i="14"/>
  <c r="AD33" i="14" s="1"/>
  <c r="AG32" i="14"/>
  <c r="AC32" i="14"/>
  <c r="AD32" i="14" s="1"/>
  <c r="AG31" i="14"/>
  <c r="AC31" i="14"/>
  <c r="AG30" i="14"/>
  <c r="AC30" i="14"/>
  <c r="AG29" i="14"/>
  <c r="AC29" i="14"/>
  <c r="AD29" i="14" s="1"/>
  <c r="AG28" i="14"/>
  <c r="AH28" i="14" s="1"/>
  <c r="AC28" i="14"/>
  <c r="AD28" i="14" s="1"/>
  <c r="AH27" i="14"/>
  <c r="AG27" i="14"/>
  <c r="AC27" i="14"/>
  <c r="AG26" i="14"/>
  <c r="AC26" i="14"/>
  <c r="AG25" i="14"/>
  <c r="AH25" i="14" s="1"/>
  <c r="AC25" i="14"/>
  <c r="AH24" i="14"/>
  <c r="AG24" i="14"/>
  <c r="AC24" i="14"/>
  <c r="AD24" i="14" s="1"/>
  <c r="AG23" i="14"/>
  <c r="AH23" i="14" s="1"/>
  <c r="AC23" i="14"/>
  <c r="AG22" i="14"/>
  <c r="AH22" i="14" s="1"/>
  <c r="AD22" i="14"/>
  <c r="AC22" i="14"/>
  <c r="AG21" i="14"/>
  <c r="AC21" i="14"/>
  <c r="AG20" i="14"/>
  <c r="AH20" i="14" s="1"/>
  <c r="AC20" i="14"/>
  <c r="AG19" i="14"/>
  <c r="AC19" i="14"/>
  <c r="AG18" i="14"/>
  <c r="AC18" i="14"/>
  <c r="AD18" i="14" s="1"/>
  <c r="AG17" i="14"/>
  <c r="AH17" i="14" s="1"/>
  <c r="AC17" i="14"/>
  <c r="AG16" i="14"/>
  <c r="AH16" i="14" s="1"/>
  <c r="AC16" i="14"/>
  <c r="AD16" i="14" s="1"/>
  <c r="AG15" i="14"/>
  <c r="AH15" i="14" s="1"/>
  <c r="AC15" i="14"/>
  <c r="AG14" i="14"/>
  <c r="AH14" i="14" s="1"/>
  <c r="AD14" i="14"/>
  <c r="AC14" i="14"/>
  <c r="AG13" i="14"/>
  <c r="AC13" i="14"/>
  <c r="AD13" i="14" s="1"/>
  <c r="AG12" i="14"/>
  <c r="AH12" i="14" s="1"/>
  <c r="AD12" i="14"/>
  <c r="AC12" i="14"/>
  <c r="AG11" i="14"/>
  <c r="AC11" i="14"/>
  <c r="AG10" i="14"/>
  <c r="AC10" i="14"/>
  <c r="AH9" i="14"/>
  <c r="AG9" i="14"/>
  <c r="AC9" i="14"/>
  <c r="AG8" i="14"/>
  <c r="AH8" i="14" s="1"/>
  <c r="AC8" i="14"/>
  <c r="AG7" i="14"/>
  <c r="AH7" i="14" s="1"/>
  <c r="AC7" i="14"/>
  <c r="AG6" i="14"/>
  <c r="AH6" i="14" s="1"/>
  <c r="AC6" i="14"/>
  <c r="AD6" i="14" s="1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23" i="13"/>
  <c r="AA5" i="13"/>
  <c r="AA6" i="13"/>
  <c r="AA7" i="13"/>
  <c r="AA8" i="13"/>
  <c r="AA9" i="13"/>
  <c r="AA10" i="13"/>
  <c r="AA11" i="13"/>
  <c r="AA12" i="13"/>
  <c r="AA13" i="13"/>
  <c r="AB14" i="13" s="1"/>
  <c r="AA14" i="13"/>
  <c r="AA15" i="13"/>
  <c r="AA16" i="13"/>
  <c r="AB17" i="13" s="1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B35" i="13" s="1"/>
  <c r="AA34" i="13"/>
  <c r="AA35" i="13"/>
  <c r="AA36" i="13"/>
  <c r="AA37" i="13"/>
  <c r="AA38" i="13"/>
  <c r="AA39" i="13"/>
  <c r="AA40" i="13"/>
  <c r="AA41" i="13"/>
  <c r="AA42" i="13"/>
  <c r="AA43" i="13"/>
  <c r="AA44" i="13"/>
  <c r="AA45" i="13"/>
  <c r="AA46" i="13"/>
  <c r="AA47" i="13"/>
  <c r="AA48" i="13"/>
  <c r="AA49" i="13"/>
  <c r="AA50" i="13"/>
  <c r="AA51" i="13"/>
  <c r="AA52" i="13"/>
  <c r="AA53" i="13"/>
  <c r="AA54" i="13"/>
  <c r="AA55" i="13"/>
  <c r="AA56" i="13"/>
  <c r="AA57" i="13"/>
  <c r="AA58" i="13"/>
  <c r="AA59" i="13"/>
  <c r="AA60" i="13"/>
  <c r="AA61" i="13"/>
  <c r="AA62" i="13"/>
  <c r="AA63" i="13"/>
  <c r="AA64" i="13"/>
  <c r="AA65" i="13"/>
  <c r="AB65" i="13" s="1"/>
  <c r="AA66" i="13"/>
  <c r="AA67" i="13"/>
  <c r="AA68" i="13"/>
  <c r="AA69" i="13"/>
  <c r="AA70" i="13"/>
  <c r="AA71" i="13"/>
  <c r="AA72" i="13"/>
  <c r="AB74" i="13" s="1"/>
  <c r="AA73" i="13"/>
  <c r="AA74" i="13"/>
  <c r="AA75" i="13"/>
  <c r="AA76" i="13"/>
  <c r="AA77" i="13"/>
  <c r="AA78" i="13"/>
  <c r="AA79" i="13"/>
  <c r="AA80" i="13"/>
  <c r="AA81" i="13"/>
  <c r="AB83" i="13" s="1"/>
  <c r="AA82" i="13"/>
  <c r="AA83" i="13"/>
  <c r="AA84" i="13"/>
  <c r="AA85" i="13"/>
  <c r="AA86" i="13"/>
  <c r="AA87" i="13"/>
  <c r="AA88" i="13"/>
  <c r="AA89" i="13"/>
  <c r="AA90" i="13"/>
  <c r="AA91" i="13"/>
  <c r="AA92" i="13"/>
  <c r="AA93" i="13"/>
  <c r="AA94" i="13"/>
  <c r="AA95" i="13"/>
  <c r="AA96" i="13"/>
  <c r="AA97" i="13"/>
  <c r="AA98" i="13"/>
  <c r="AA99" i="13"/>
  <c r="AA100" i="13"/>
  <c r="AA101" i="13"/>
  <c r="AA102" i="13"/>
  <c r="AA103" i="13"/>
  <c r="AA104" i="13"/>
  <c r="AA105" i="13"/>
  <c r="AA106" i="13"/>
  <c r="AA107" i="13"/>
  <c r="AA108" i="13"/>
  <c r="AA109" i="13"/>
  <c r="AB110" i="13" s="1"/>
  <c r="AA110" i="13"/>
  <c r="AA111" i="13"/>
  <c r="AA112" i="13"/>
  <c r="AA113" i="13"/>
  <c r="AA114" i="13"/>
  <c r="AA115" i="13"/>
  <c r="AA116" i="13"/>
  <c r="AA117" i="13"/>
  <c r="AA118" i="13"/>
  <c r="AA119" i="13"/>
  <c r="AA120" i="13"/>
  <c r="AA121" i="13"/>
  <c r="AA122" i="13"/>
  <c r="AA123" i="13"/>
  <c r="AA124" i="13"/>
  <c r="AA125" i="13"/>
  <c r="AA126" i="13"/>
  <c r="AA127" i="13"/>
  <c r="AA128" i="13"/>
  <c r="AA129" i="13"/>
  <c r="AB131" i="13" s="1"/>
  <c r="AA130" i="13"/>
  <c r="AA131" i="13"/>
  <c r="AA132" i="13"/>
  <c r="AA133" i="13"/>
  <c r="AA134" i="13"/>
  <c r="AA135" i="13"/>
  <c r="AA136" i="13"/>
  <c r="AA137" i="13"/>
  <c r="AA138" i="13"/>
  <c r="AA139" i="13"/>
  <c r="AA140" i="13"/>
  <c r="AA141" i="13"/>
  <c r="AA142" i="13"/>
  <c r="AA143" i="13"/>
  <c r="AA144" i="13"/>
  <c r="AA145" i="13"/>
  <c r="AA146" i="13"/>
  <c r="AA147" i="13"/>
  <c r="AA148" i="13"/>
  <c r="AA149" i="13"/>
  <c r="AA150" i="13"/>
  <c r="AA151" i="13"/>
  <c r="AA152" i="13"/>
  <c r="AA153" i="13"/>
  <c r="AA154" i="13"/>
  <c r="AA155" i="13"/>
  <c r="AA156" i="13"/>
  <c r="AA157" i="13"/>
  <c r="AA158" i="13"/>
  <c r="AA159" i="13"/>
  <c r="AA160" i="13"/>
  <c r="AA161" i="13"/>
  <c r="AA162" i="13"/>
  <c r="AA163" i="13"/>
  <c r="AA164" i="13"/>
  <c r="AA165" i="13"/>
  <c r="AA166" i="13"/>
  <c r="AA167" i="13"/>
  <c r="AA168" i="13"/>
  <c r="AA169" i="13"/>
  <c r="AA170" i="13"/>
  <c r="AA171" i="13"/>
  <c r="AA172" i="13"/>
  <c r="AA173" i="13"/>
  <c r="AA174" i="13"/>
  <c r="AA175" i="13"/>
  <c r="AA176" i="13"/>
  <c r="AA177" i="13"/>
  <c r="AA178" i="13"/>
  <c r="AA179" i="13"/>
  <c r="AA180" i="13"/>
  <c r="AA181" i="13"/>
  <c r="AA182" i="13"/>
  <c r="AA183" i="13"/>
  <c r="AA184" i="13"/>
  <c r="AA185" i="13"/>
  <c r="AA186" i="13"/>
  <c r="AA187" i="13"/>
  <c r="AA188" i="13"/>
  <c r="AA189" i="13"/>
  <c r="AA190" i="13"/>
  <c r="AA191" i="13"/>
  <c r="AA192" i="13"/>
  <c r="AA193" i="13"/>
  <c r="AA194" i="13"/>
  <c r="AA195" i="13"/>
  <c r="AA196" i="13"/>
  <c r="AA197" i="13"/>
  <c r="AA198" i="13"/>
  <c r="AA199" i="13"/>
  <c r="AA200" i="13"/>
  <c r="AA201" i="13"/>
  <c r="AA202" i="13"/>
  <c r="AA203" i="13"/>
  <c r="AA204" i="13"/>
  <c r="AB206" i="13" s="1"/>
  <c r="AA205" i="13"/>
  <c r="AA206" i="13"/>
  <c r="AA207" i="13"/>
  <c r="AA208" i="13"/>
  <c r="AA209" i="13"/>
  <c r="AA210" i="13"/>
  <c r="AA211" i="13"/>
  <c r="AA212" i="13"/>
  <c r="AA213" i="13"/>
  <c r="AA214" i="13"/>
  <c r="AA215" i="13"/>
  <c r="AA216" i="13"/>
  <c r="AA217" i="13"/>
  <c r="AA218" i="13"/>
  <c r="AA219" i="13"/>
  <c r="AA220" i="13"/>
  <c r="AA221" i="13"/>
  <c r="AA222" i="13"/>
  <c r="AA223" i="13"/>
  <c r="AA224" i="13"/>
  <c r="AA225" i="13"/>
  <c r="AA226" i="13"/>
  <c r="AA227" i="13"/>
  <c r="AA228" i="13"/>
  <c r="AA229" i="13"/>
  <c r="AA230" i="13"/>
  <c r="AA231" i="13"/>
  <c r="AA232" i="13"/>
  <c r="AA233" i="13"/>
  <c r="AA234" i="13"/>
  <c r="AA235" i="13"/>
  <c r="AA236" i="13"/>
  <c r="AA237" i="13"/>
  <c r="AA238" i="13"/>
  <c r="AA239" i="13"/>
  <c r="AA240" i="13"/>
  <c r="AA241" i="13"/>
  <c r="AA242" i="13"/>
  <c r="AA243" i="13"/>
  <c r="AA244" i="13"/>
  <c r="AA245" i="13"/>
  <c r="AA246" i="13"/>
  <c r="AA247" i="13"/>
  <c r="AA248" i="13"/>
  <c r="AA249" i="13"/>
  <c r="AA250" i="13"/>
  <c r="AA251" i="13"/>
  <c r="AA252" i="13"/>
  <c r="AA253" i="13"/>
  <c r="AA254" i="13"/>
  <c r="AA255" i="13"/>
  <c r="AA256" i="13"/>
  <c r="AA257" i="13"/>
  <c r="AA258" i="13"/>
  <c r="AA259" i="13"/>
  <c r="AA260" i="13"/>
  <c r="AA261" i="13"/>
  <c r="AA262" i="13"/>
  <c r="AA263" i="13"/>
  <c r="AA264" i="13"/>
  <c r="AA265" i="13"/>
  <c r="AA266" i="13"/>
  <c r="AA267" i="13"/>
  <c r="AA268" i="13"/>
  <c r="AA269" i="13"/>
  <c r="AA270" i="13"/>
  <c r="AA271" i="13"/>
  <c r="AA272" i="13"/>
  <c r="AA273" i="13"/>
  <c r="AA274" i="13"/>
  <c r="AA275" i="13"/>
  <c r="AA276" i="13"/>
  <c r="AA277" i="13"/>
  <c r="AA278" i="13"/>
  <c r="AA279" i="13"/>
  <c r="AA280" i="13"/>
  <c r="AA281" i="13"/>
  <c r="AA282" i="13"/>
  <c r="AA283" i="13"/>
  <c r="AA284" i="13"/>
  <c r="AA285" i="13"/>
  <c r="AA286" i="13"/>
  <c r="AA287" i="13"/>
  <c r="AA288" i="13"/>
  <c r="AA289" i="13"/>
  <c r="AA290" i="13"/>
  <c r="AA291" i="13"/>
  <c r="AA292" i="13"/>
  <c r="AA293" i="13"/>
  <c r="AA294" i="13"/>
  <c r="AA295" i="13"/>
  <c r="AA296" i="13"/>
  <c r="AA297" i="13"/>
  <c r="AA298" i="13"/>
  <c r="AA299" i="13"/>
  <c r="AA300" i="13"/>
  <c r="AA301" i="13"/>
  <c r="AA302" i="13"/>
  <c r="AA303" i="13"/>
  <c r="AA304" i="13"/>
  <c r="AA305" i="13"/>
  <c r="AA306" i="13"/>
  <c r="AA307" i="13"/>
  <c r="AA308" i="13"/>
  <c r="AA309" i="13"/>
  <c r="AA310" i="13"/>
  <c r="AA311" i="13"/>
  <c r="AA312" i="13"/>
  <c r="AA313" i="13"/>
  <c r="AA314" i="13"/>
  <c r="AA315" i="13"/>
  <c r="AA316" i="13"/>
  <c r="AA317" i="13"/>
  <c r="AA318" i="13"/>
  <c r="AA319" i="13"/>
  <c r="AA320" i="13"/>
  <c r="AA321" i="13"/>
  <c r="AA322" i="13"/>
  <c r="AA323" i="13"/>
  <c r="AA324" i="13"/>
  <c r="AA325" i="13"/>
  <c r="AA326" i="13"/>
  <c r="AA327" i="13"/>
  <c r="AA328" i="13"/>
  <c r="AA329" i="13"/>
  <c r="AA330" i="13"/>
  <c r="AA331" i="13"/>
  <c r="AA332" i="13"/>
  <c r="AA333" i="13"/>
  <c r="AA334" i="13"/>
  <c r="AA335" i="13"/>
  <c r="AA336" i="13"/>
  <c r="AA337" i="13"/>
  <c r="AA338" i="13"/>
  <c r="AA339" i="13"/>
  <c r="AA340" i="13"/>
  <c r="AA341" i="13"/>
  <c r="AA342" i="13"/>
  <c r="AA343" i="13"/>
  <c r="AA344" i="13"/>
  <c r="AA345" i="13"/>
  <c r="AA346" i="13"/>
  <c r="AA347" i="13"/>
  <c r="AA348" i="13"/>
  <c r="AA349" i="13"/>
  <c r="AA350" i="13"/>
  <c r="AA351" i="13"/>
  <c r="AA352" i="13"/>
  <c r="AA353" i="13"/>
  <c r="AA354" i="13"/>
  <c r="AA355" i="13"/>
  <c r="AA356" i="13"/>
  <c r="AA357" i="13"/>
  <c r="AA358" i="13"/>
  <c r="AA359" i="13"/>
  <c r="AA360" i="13"/>
  <c r="AA361" i="13"/>
  <c r="AB362" i="13" s="1"/>
  <c r="AA362" i="13"/>
  <c r="AA363" i="13"/>
  <c r="AA364" i="13"/>
  <c r="AA365" i="13"/>
  <c r="AA366" i="13"/>
  <c r="AA4" i="13"/>
  <c r="AB266" i="13"/>
  <c r="AB98" i="13"/>
  <c r="AB38" i="13"/>
  <c r="AP362" i="13"/>
  <c r="AP359" i="13"/>
  <c r="AP356" i="13"/>
  <c r="AP353" i="13"/>
  <c r="AP350" i="13"/>
  <c r="AP347" i="13"/>
  <c r="AP344" i="13"/>
  <c r="AP341" i="13"/>
  <c r="AP338" i="13"/>
  <c r="AP335" i="13"/>
  <c r="AP332" i="13"/>
  <c r="AP329" i="13"/>
  <c r="AP326" i="13"/>
  <c r="AP323" i="13"/>
  <c r="AP320" i="13"/>
  <c r="AP317" i="13"/>
  <c r="AP314" i="13"/>
  <c r="AP311" i="13"/>
  <c r="AP308" i="13"/>
  <c r="AP305" i="13"/>
  <c r="AP302" i="13"/>
  <c r="AP299" i="13"/>
  <c r="AP296" i="13"/>
  <c r="AP293" i="13"/>
  <c r="AP290" i="13"/>
  <c r="AP287" i="13"/>
  <c r="AP284" i="13"/>
  <c r="AP281" i="13"/>
  <c r="AP278" i="13"/>
  <c r="AP275" i="13"/>
  <c r="AP272" i="13"/>
  <c r="AP269" i="13"/>
  <c r="AP266" i="13"/>
  <c r="AP263" i="13"/>
  <c r="AP260" i="13"/>
  <c r="AP257" i="13"/>
  <c r="AP254" i="13"/>
  <c r="AP251" i="13"/>
  <c r="AP248" i="13"/>
  <c r="AP245" i="13"/>
  <c r="AP242" i="13"/>
  <c r="AP239" i="13"/>
  <c r="AP236" i="13"/>
  <c r="AP233" i="13"/>
  <c r="AP230" i="13"/>
  <c r="AP227" i="13"/>
  <c r="AP224" i="13"/>
  <c r="AP221" i="13"/>
  <c r="AP218" i="13"/>
  <c r="AP215" i="13"/>
  <c r="AP212" i="13"/>
  <c r="AP209" i="13"/>
  <c r="AP206" i="13"/>
  <c r="AP203" i="13"/>
  <c r="AP200" i="13"/>
  <c r="AP197" i="13"/>
  <c r="AP194" i="13"/>
  <c r="AP191" i="13"/>
  <c r="AP188" i="13"/>
  <c r="AP185" i="13"/>
  <c r="AP182" i="13"/>
  <c r="AP179" i="13"/>
  <c r="AP176" i="13"/>
  <c r="AP173" i="13"/>
  <c r="AP170" i="13"/>
  <c r="AP167" i="13"/>
  <c r="AP164" i="13"/>
  <c r="AP161" i="13"/>
  <c r="AP158" i="13"/>
  <c r="AP155" i="13"/>
  <c r="AP152" i="13"/>
  <c r="AP149" i="13"/>
  <c r="AP146" i="13"/>
  <c r="AP143" i="13"/>
  <c r="AP140" i="13"/>
  <c r="AP137" i="13"/>
  <c r="AP134" i="13"/>
  <c r="AP131" i="13"/>
  <c r="AP128" i="13"/>
  <c r="AP125" i="13"/>
  <c r="AP122" i="13"/>
  <c r="AP119" i="13"/>
  <c r="AP116" i="13"/>
  <c r="AP113" i="13"/>
  <c r="AP110" i="13"/>
  <c r="AP107" i="13"/>
  <c r="AP104" i="13"/>
  <c r="AP101" i="13"/>
  <c r="AP98" i="13"/>
  <c r="AP95" i="13"/>
  <c r="AP92" i="13"/>
  <c r="AP89" i="13"/>
  <c r="AP86" i="13"/>
  <c r="AP83" i="13"/>
  <c r="AP80" i="13"/>
  <c r="AP77" i="13"/>
  <c r="AP74" i="13"/>
  <c r="AP71" i="13"/>
  <c r="AP68" i="13"/>
  <c r="AP65" i="13"/>
  <c r="AP62" i="13"/>
  <c r="AP59" i="13"/>
  <c r="AP56" i="13"/>
  <c r="AP53" i="13"/>
  <c r="AP50" i="13"/>
  <c r="AP47" i="13"/>
  <c r="AP44" i="13"/>
  <c r="AP41" i="13"/>
  <c r="AP38" i="13"/>
  <c r="AP35" i="13"/>
  <c r="AP32" i="13"/>
  <c r="AP29" i="13"/>
  <c r="AP26" i="13"/>
  <c r="AP23" i="13"/>
  <c r="AP20" i="13"/>
  <c r="AP17" i="13"/>
  <c r="AP14" i="13"/>
  <c r="AP11" i="13"/>
  <c r="AP8" i="13"/>
  <c r="AP5" i="13"/>
  <c r="Y366" i="13"/>
  <c r="Y365" i="13"/>
  <c r="Y364" i="13"/>
  <c r="Y363" i="13"/>
  <c r="Y362" i="13"/>
  <c r="Y361" i="13"/>
  <c r="Y360" i="13"/>
  <c r="Y359" i="13"/>
  <c r="Y358" i="13"/>
  <c r="Y357" i="13"/>
  <c r="Y356" i="13"/>
  <c r="Y355" i="13"/>
  <c r="Y354" i="13"/>
  <c r="Y353" i="13"/>
  <c r="Y352" i="13"/>
  <c r="Y351" i="13"/>
  <c r="Y350" i="13"/>
  <c r="Y349" i="13"/>
  <c r="Y348" i="13"/>
  <c r="Y347" i="13"/>
  <c r="Y346" i="13"/>
  <c r="Y345" i="13"/>
  <c r="Y344" i="13"/>
  <c r="Y343" i="13"/>
  <c r="Y342" i="13"/>
  <c r="Y341" i="13"/>
  <c r="Y340" i="13"/>
  <c r="Y339" i="13"/>
  <c r="Y338" i="13"/>
  <c r="Y337" i="13"/>
  <c r="Y336" i="13"/>
  <c r="Y335" i="13"/>
  <c r="Y334" i="13"/>
  <c r="Y333" i="13"/>
  <c r="Y332" i="13"/>
  <c r="Y331" i="13"/>
  <c r="Y330" i="13"/>
  <c r="Y329" i="13"/>
  <c r="Y328" i="13"/>
  <c r="Y327" i="13"/>
  <c r="Y326" i="13"/>
  <c r="Y325" i="13"/>
  <c r="Y324" i="13"/>
  <c r="Y323" i="13"/>
  <c r="Y322" i="13"/>
  <c r="Y321" i="13"/>
  <c r="Y320" i="13"/>
  <c r="Y319" i="13"/>
  <c r="Y318" i="13"/>
  <c r="Y317" i="13"/>
  <c r="Y316" i="13"/>
  <c r="Y315" i="13"/>
  <c r="Y314" i="13"/>
  <c r="Y313" i="13"/>
  <c r="Y312" i="13"/>
  <c r="Y311" i="13"/>
  <c r="Y310" i="13"/>
  <c r="Y309" i="13"/>
  <c r="Y308" i="13"/>
  <c r="Y307" i="13"/>
  <c r="Y306" i="13"/>
  <c r="Y305" i="13"/>
  <c r="Y304" i="13"/>
  <c r="Y303" i="13"/>
  <c r="Y302" i="13"/>
  <c r="Y301" i="13"/>
  <c r="Y300" i="13"/>
  <c r="Y299" i="13"/>
  <c r="Y298" i="13"/>
  <c r="Y297" i="13"/>
  <c r="Y296" i="13"/>
  <c r="Y295" i="13"/>
  <c r="Y294" i="13"/>
  <c r="Y293" i="13"/>
  <c r="Y292" i="13"/>
  <c r="Y291" i="13"/>
  <c r="Y290" i="13"/>
  <c r="Y289" i="13"/>
  <c r="Y288" i="13"/>
  <c r="Y287" i="13"/>
  <c r="Y286" i="13"/>
  <c r="Y285" i="13"/>
  <c r="Y284" i="13"/>
  <c r="Y283" i="13"/>
  <c r="Y282" i="13"/>
  <c r="Y281" i="13"/>
  <c r="Y280" i="13"/>
  <c r="Y279" i="13"/>
  <c r="Y278" i="13"/>
  <c r="Y277" i="13"/>
  <c r="Y276" i="13"/>
  <c r="Y275" i="13"/>
  <c r="Y274" i="13"/>
  <c r="Y273" i="13"/>
  <c r="Y272" i="13"/>
  <c r="Y271" i="13"/>
  <c r="Y270" i="13"/>
  <c r="Y269" i="13"/>
  <c r="Y268" i="13"/>
  <c r="Y267" i="13"/>
  <c r="Y266" i="13"/>
  <c r="Y265" i="13"/>
  <c r="Y264" i="13"/>
  <c r="Y263" i="13"/>
  <c r="Y262" i="13"/>
  <c r="Y261" i="13"/>
  <c r="Y260" i="13"/>
  <c r="Y259" i="13"/>
  <c r="Y258" i="13"/>
  <c r="Y257" i="13"/>
  <c r="Y256" i="13"/>
  <c r="Y255" i="13"/>
  <c r="Y254" i="13"/>
  <c r="Y253" i="13"/>
  <c r="Y252" i="13"/>
  <c r="Y251" i="13"/>
  <c r="Y250" i="13"/>
  <c r="Y249" i="13"/>
  <c r="Y248" i="13"/>
  <c r="Y247" i="13"/>
  <c r="Y246" i="13"/>
  <c r="Y245" i="13"/>
  <c r="Y244" i="13"/>
  <c r="Y243" i="13"/>
  <c r="Y242" i="13"/>
  <c r="Y241" i="13"/>
  <c r="Y240" i="13"/>
  <c r="Y239" i="13"/>
  <c r="Y238" i="13"/>
  <c r="Y237" i="13"/>
  <c r="Y236" i="13"/>
  <c r="Y235" i="13"/>
  <c r="Y234" i="13"/>
  <c r="Y233" i="13"/>
  <c r="Y232" i="13"/>
  <c r="Y231" i="13"/>
  <c r="Y230" i="13"/>
  <c r="Y229" i="13"/>
  <c r="Y228" i="13"/>
  <c r="Y227" i="13"/>
  <c r="Y226" i="13"/>
  <c r="Y225" i="13"/>
  <c r="Y224" i="13"/>
  <c r="Y223" i="13"/>
  <c r="Y222" i="13"/>
  <c r="Y221" i="13"/>
  <c r="Y220" i="13"/>
  <c r="Y219" i="13"/>
  <c r="Y218" i="13"/>
  <c r="Y217" i="13"/>
  <c r="Y216" i="13"/>
  <c r="Y215" i="13"/>
  <c r="Y214" i="13"/>
  <c r="Y213" i="13"/>
  <c r="Y212" i="13"/>
  <c r="Y211" i="13"/>
  <c r="Y210" i="13"/>
  <c r="Y209" i="13"/>
  <c r="Y208" i="13"/>
  <c r="Y207" i="13"/>
  <c r="Y206" i="13"/>
  <c r="Y205" i="13"/>
  <c r="Y204" i="13"/>
  <c r="Y203" i="13"/>
  <c r="Y202" i="13"/>
  <c r="Y201" i="13"/>
  <c r="Y200" i="13"/>
  <c r="Y199" i="13"/>
  <c r="Y198" i="13"/>
  <c r="Y197" i="13"/>
  <c r="Y196" i="13"/>
  <c r="Y195" i="13"/>
  <c r="Y194" i="13"/>
  <c r="Y193" i="13"/>
  <c r="Y192" i="13"/>
  <c r="Y191" i="13"/>
  <c r="Y190" i="13"/>
  <c r="Y189" i="13"/>
  <c r="Y188" i="13"/>
  <c r="Y187" i="13"/>
  <c r="Y186" i="13"/>
  <c r="Y185" i="13"/>
  <c r="Y184" i="13"/>
  <c r="Y183" i="13"/>
  <c r="Y182" i="13"/>
  <c r="Y181" i="13"/>
  <c r="Y180" i="13"/>
  <c r="Y179" i="13"/>
  <c r="Y178" i="13"/>
  <c r="Y177" i="13"/>
  <c r="Y176" i="13"/>
  <c r="Y175" i="13"/>
  <c r="Y174" i="13"/>
  <c r="Y173" i="13"/>
  <c r="Y172" i="13"/>
  <c r="Y171" i="13"/>
  <c r="Y170" i="13"/>
  <c r="Y169" i="13"/>
  <c r="Y168" i="13"/>
  <c r="Y167" i="13"/>
  <c r="Y166" i="13"/>
  <c r="Y165" i="13"/>
  <c r="Y164" i="13"/>
  <c r="Y163" i="13"/>
  <c r="Y162" i="13"/>
  <c r="Y161" i="13"/>
  <c r="Y160" i="13"/>
  <c r="Y159" i="13"/>
  <c r="Y158" i="13"/>
  <c r="Y157" i="13"/>
  <c r="Y156" i="13"/>
  <c r="Y155" i="13"/>
  <c r="Y154" i="13"/>
  <c r="Y153" i="13"/>
  <c r="Y152" i="13"/>
  <c r="Y151" i="13"/>
  <c r="Y150" i="13"/>
  <c r="Y149" i="13"/>
  <c r="Y148" i="13"/>
  <c r="Y147" i="13"/>
  <c r="Y146" i="13"/>
  <c r="Y145" i="13"/>
  <c r="Y144" i="13"/>
  <c r="Y143" i="13"/>
  <c r="Y142" i="13"/>
  <c r="Y141" i="13"/>
  <c r="Y140" i="13"/>
  <c r="Y139" i="13"/>
  <c r="Y138" i="13"/>
  <c r="Y137" i="13"/>
  <c r="Y136" i="13"/>
  <c r="Y135" i="13"/>
  <c r="Y134" i="13"/>
  <c r="Y133" i="13"/>
  <c r="Y132" i="13"/>
  <c r="Y131" i="13"/>
  <c r="Y130" i="13"/>
  <c r="Y129" i="13"/>
  <c r="Y128" i="13"/>
  <c r="Y127" i="13"/>
  <c r="Y126" i="13"/>
  <c r="Y125" i="13"/>
  <c r="Y124" i="13"/>
  <c r="Y123" i="13"/>
  <c r="Y122" i="13"/>
  <c r="Y121" i="13"/>
  <c r="Y120" i="13"/>
  <c r="Y119" i="13"/>
  <c r="Y118" i="13"/>
  <c r="Y117" i="13"/>
  <c r="Y116" i="13"/>
  <c r="Y115" i="13"/>
  <c r="Y114" i="13"/>
  <c r="Y113" i="13"/>
  <c r="Y112" i="13"/>
  <c r="Y111" i="13"/>
  <c r="Y110" i="13"/>
  <c r="Y109" i="13"/>
  <c r="Y108" i="13"/>
  <c r="Y107" i="13"/>
  <c r="Y106" i="13"/>
  <c r="Y105" i="13"/>
  <c r="Y104" i="13"/>
  <c r="Y103" i="13"/>
  <c r="Y102" i="13"/>
  <c r="Y101" i="13"/>
  <c r="Y100" i="13"/>
  <c r="Y99" i="13"/>
  <c r="Y98" i="13"/>
  <c r="Y97" i="13"/>
  <c r="Y96" i="13"/>
  <c r="Y95" i="13"/>
  <c r="Y94" i="13"/>
  <c r="Y93" i="13"/>
  <c r="Y92" i="13"/>
  <c r="Y91" i="13"/>
  <c r="Y90" i="13"/>
  <c r="Y89" i="13"/>
  <c r="Y88" i="13"/>
  <c r="Y87" i="13"/>
  <c r="Y86" i="13"/>
  <c r="Y85" i="13"/>
  <c r="Y84" i="13"/>
  <c r="Y83" i="13"/>
  <c r="Y82" i="13"/>
  <c r="Y81" i="13"/>
  <c r="Y80" i="13"/>
  <c r="Y79" i="13"/>
  <c r="Y78" i="13"/>
  <c r="Y77" i="13"/>
  <c r="Y76" i="13"/>
  <c r="Y75" i="13"/>
  <c r="Y74" i="13"/>
  <c r="Y73" i="13"/>
  <c r="Y72" i="13"/>
  <c r="Y71" i="13"/>
  <c r="Y70" i="13"/>
  <c r="Y69" i="13"/>
  <c r="Y68" i="13"/>
  <c r="Y67" i="13"/>
  <c r="Y66" i="13"/>
  <c r="Y65" i="13"/>
  <c r="Y64" i="13"/>
  <c r="Y63" i="13"/>
  <c r="Y62" i="13"/>
  <c r="Y61" i="13"/>
  <c r="Y60" i="13"/>
  <c r="Y59" i="13"/>
  <c r="Y58" i="13"/>
  <c r="Y57" i="13"/>
  <c r="Y56" i="13"/>
  <c r="Y55" i="13"/>
  <c r="Y54" i="13"/>
  <c r="Y53" i="13"/>
  <c r="Y52" i="13"/>
  <c r="Y51" i="13"/>
  <c r="Y50" i="13"/>
  <c r="Y49" i="13"/>
  <c r="Y48" i="13"/>
  <c r="Y47" i="13"/>
  <c r="Y46" i="13"/>
  <c r="Y45" i="13"/>
  <c r="Y44" i="13"/>
  <c r="Y43" i="13"/>
  <c r="Y42" i="13"/>
  <c r="Y41" i="13"/>
  <c r="Y40" i="13"/>
  <c r="Y39" i="13"/>
  <c r="Y38" i="13"/>
  <c r="Y37" i="13"/>
  <c r="Y36" i="13"/>
  <c r="Y35" i="13"/>
  <c r="Y34" i="13"/>
  <c r="Y33" i="13"/>
  <c r="Y32" i="13"/>
  <c r="Y31" i="13"/>
  <c r="Y30" i="13"/>
  <c r="Y29" i="13"/>
  <c r="Y28" i="13"/>
  <c r="Y27" i="13"/>
  <c r="Y26" i="13"/>
  <c r="Y25" i="13"/>
  <c r="Y24" i="13"/>
  <c r="Y23" i="13"/>
  <c r="Y22" i="13"/>
  <c r="Y21" i="13"/>
  <c r="Y20" i="13"/>
  <c r="Y19" i="13"/>
  <c r="Y18" i="13"/>
  <c r="Y17" i="13"/>
  <c r="Y16" i="13"/>
  <c r="Y15" i="13"/>
  <c r="Y14" i="13"/>
  <c r="Y13" i="13"/>
  <c r="Y12" i="13"/>
  <c r="Y11" i="13"/>
  <c r="Y10" i="13"/>
  <c r="Y9" i="13"/>
  <c r="Y8" i="13"/>
  <c r="Y7" i="13"/>
  <c r="Y6" i="13"/>
  <c r="Y5" i="13"/>
  <c r="Y4" i="13"/>
  <c r="Z5" i="13" s="1"/>
  <c r="AB242" i="13" l="1"/>
  <c r="AB170" i="13"/>
  <c r="AB146" i="13"/>
  <c r="AB62" i="13"/>
  <c r="AB50" i="13"/>
  <c r="AB350" i="13"/>
  <c r="AB326" i="13"/>
  <c r="AB302" i="13"/>
  <c r="AB290" i="13"/>
  <c r="AB254" i="13"/>
  <c r="AB218" i="13"/>
  <c r="AB182" i="13"/>
  <c r="AB158" i="13"/>
  <c r="AB122" i="13"/>
  <c r="AB113" i="13"/>
  <c r="AB86" i="13"/>
  <c r="Z20" i="13"/>
  <c r="Z32" i="13"/>
  <c r="Z50" i="13"/>
  <c r="Z56" i="13"/>
  <c r="Z68" i="13"/>
  <c r="Z74" i="13"/>
  <c r="Z80" i="13"/>
  <c r="Z86" i="13"/>
  <c r="Z98" i="13"/>
  <c r="Z104" i="13"/>
  <c r="Z116" i="13"/>
  <c r="Z122" i="13"/>
  <c r="Z134" i="13"/>
  <c r="Z146" i="13"/>
  <c r="Z164" i="13"/>
  <c r="Z170" i="13"/>
  <c r="Z176" i="13"/>
  <c r="Z182" i="13"/>
  <c r="Z194" i="13"/>
  <c r="Z218" i="13"/>
  <c r="Z230" i="13"/>
  <c r="Z254" i="13"/>
  <c r="Z302" i="13"/>
  <c r="Z350" i="13"/>
  <c r="AB5" i="13"/>
  <c r="AB338" i="13"/>
  <c r="AB314" i="13"/>
  <c r="AB278" i="13"/>
  <c r="AB230" i="13"/>
  <c r="AB194" i="13"/>
  <c r="H23" i="13"/>
  <c r="I29" i="13" s="1"/>
  <c r="Z8" i="13"/>
  <c r="Z38" i="13"/>
  <c r="Z44" i="13"/>
  <c r="AB26" i="13"/>
  <c r="I37" i="13"/>
  <c r="I53" i="13"/>
  <c r="I69" i="13"/>
  <c r="I85" i="13"/>
  <c r="I101" i="13"/>
  <c r="I117" i="13"/>
  <c r="I133" i="13"/>
  <c r="I26" i="13"/>
  <c r="I30" i="13"/>
  <c r="I34" i="13"/>
  <c r="I38" i="13"/>
  <c r="I42" i="13"/>
  <c r="I46" i="13"/>
  <c r="I50" i="13"/>
  <c r="I54" i="13"/>
  <c r="I58" i="13"/>
  <c r="I62" i="13"/>
  <c r="I66" i="13"/>
  <c r="I70" i="13"/>
  <c r="I74" i="13"/>
  <c r="I78" i="13"/>
  <c r="I82" i="13"/>
  <c r="I86" i="13"/>
  <c r="I90" i="13"/>
  <c r="I94" i="13"/>
  <c r="I98" i="13"/>
  <c r="I102" i="13"/>
  <c r="I106" i="13"/>
  <c r="I110" i="13"/>
  <c r="I114" i="13"/>
  <c r="I118" i="13"/>
  <c r="I122" i="13"/>
  <c r="I126" i="13"/>
  <c r="I130" i="13"/>
  <c r="I134" i="13"/>
  <c r="I138" i="13"/>
  <c r="I142" i="13"/>
  <c r="I27" i="13"/>
  <c r="I31" i="13"/>
  <c r="I35" i="13"/>
  <c r="I39" i="13"/>
  <c r="I43" i="13"/>
  <c r="I47" i="13"/>
  <c r="I51" i="13"/>
  <c r="I55" i="13"/>
  <c r="I59" i="13"/>
  <c r="I63" i="13"/>
  <c r="I67" i="13"/>
  <c r="I71" i="13"/>
  <c r="I75" i="13"/>
  <c r="I79" i="13"/>
  <c r="I83" i="13"/>
  <c r="I87" i="13"/>
  <c r="I91" i="13"/>
  <c r="I95" i="13"/>
  <c r="I99" i="13"/>
  <c r="I103" i="13"/>
  <c r="I107" i="13"/>
  <c r="I111" i="13"/>
  <c r="I115" i="13"/>
  <c r="I119" i="13"/>
  <c r="I123" i="13"/>
  <c r="I127" i="13"/>
  <c r="I131" i="13"/>
  <c r="I135" i="13"/>
  <c r="I139" i="13"/>
  <c r="I28" i="13"/>
  <c r="I44" i="13"/>
  <c r="I60" i="13"/>
  <c r="I76" i="13"/>
  <c r="I92" i="13"/>
  <c r="I108" i="13"/>
  <c r="I124" i="13"/>
  <c r="I140" i="13"/>
  <c r="I23" i="13"/>
  <c r="I32" i="13"/>
  <c r="I48" i="13"/>
  <c r="I64" i="13"/>
  <c r="I80" i="13"/>
  <c r="I96" i="13"/>
  <c r="I112" i="13"/>
  <c r="I128" i="13"/>
  <c r="I36" i="13"/>
  <c r="I52" i="13"/>
  <c r="I68" i="13"/>
  <c r="I84" i="13"/>
  <c r="I100" i="13"/>
  <c r="I116" i="13"/>
  <c r="I132" i="13"/>
  <c r="I24" i="13"/>
  <c r="I40" i="13"/>
  <c r="I56" i="13"/>
  <c r="I72" i="13"/>
  <c r="I88" i="13"/>
  <c r="I104" i="13"/>
  <c r="I120" i="13"/>
  <c r="I136" i="13"/>
  <c r="AB125" i="13"/>
  <c r="AB119" i="13"/>
  <c r="AB107" i="13"/>
  <c r="AB101" i="13"/>
  <c r="AB95" i="13"/>
  <c r="AB89" i="13"/>
  <c r="AB77" i="13"/>
  <c r="AB71" i="13"/>
  <c r="AB59" i="13"/>
  <c r="AB53" i="13"/>
  <c r="AB47" i="13"/>
  <c r="AB41" i="13"/>
  <c r="AB29" i="13"/>
  <c r="AB23" i="13"/>
  <c r="AB11" i="13"/>
  <c r="L8" i="15"/>
  <c r="AD8" i="14"/>
  <c r="AD10" i="14"/>
  <c r="AD20" i="14"/>
  <c r="AD27" i="14"/>
  <c r="AH44" i="14"/>
  <c r="AH51" i="14"/>
  <c r="AD59" i="14"/>
  <c r="AD87" i="14"/>
  <c r="AH29" i="14"/>
  <c r="AH39" i="14"/>
  <c r="AH41" i="14"/>
  <c r="AD45" i="14"/>
  <c r="AH49" i="14"/>
  <c r="AH54" i="14"/>
  <c r="AH61" i="14"/>
  <c r="AD66" i="14"/>
  <c r="AH72" i="14"/>
  <c r="AH94" i="14"/>
  <c r="AD119" i="14"/>
  <c r="AH31" i="14"/>
  <c r="AH63" i="14"/>
  <c r="AD25" i="14"/>
  <c r="AH53" i="14"/>
  <c r="AD55" i="14"/>
  <c r="AD57" i="14"/>
  <c r="AD70" i="14"/>
  <c r="AD75" i="14"/>
  <c r="AD76" i="14"/>
  <c r="AD80" i="14"/>
  <c r="AH86" i="14"/>
  <c r="AD111" i="14"/>
  <c r="AH118" i="14"/>
  <c r="AD21" i="14"/>
  <c r="AH83" i="14"/>
  <c r="AD103" i="14"/>
  <c r="AH110" i="14"/>
  <c r="AD73" i="14"/>
  <c r="AD77" i="14"/>
  <c r="AD95" i="14"/>
  <c r="AH102" i="14"/>
  <c r="AH68" i="14"/>
  <c r="AD69" i="14"/>
  <c r="AH85" i="14"/>
  <c r="AH105" i="14"/>
  <c r="AH113" i="14"/>
  <c r="AD7" i="14"/>
  <c r="AH11" i="14"/>
  <c r="AH13" i="14"/>
  <c r="AD15" i="14"/>
  <c r="AH19" i="14"/>
  <c r="AH21" i="14"/>
  <c r="AD23" i="14"/>
  <c r="AH32" i="14"/>
  <c r="AH48" i="14"/>
  <c r="AH64" i="14"/>
  <c r="AD90" i="14"/>
  <c r="AD98" i="14"/>
  <c r="AD106" i="14"/>
  <c r="AD114" i="14"/>
  <c r="AD30" i="14"/>
  <c r="AD37" i="14"/>
  <c r="AD46" i="14"/>
  <c r="AD53" i="14"/>
  <c r="AD62" i="14"/>
  <c r="AD72" i="14"/>
  <c r="AD78" i="14"/>
  <c r="AH93" i="14"/>
  <c r="AD9" i="14"/>
  <c r="AD17" i="14"/>
  <c r="AH97" i="14"/>
  <c r="AH10" i="14"/>
  <c r="AH18" i="14"/>
  <c r="AD26" i="14"/>
  <c r="AH30" i="14"/>
  <c r="AH34" i="14"/>
  <c r="AD42" i="14"/>
  <c r="AH46" i="14"/>
  <c r="AH50" i="14"/>
  <c r="AD58" i="14"/>
  <c r="AH62" i="14"/>
  <c r="AH66" i="14"/>
  <c r="AH81" i="14"/>
  <c r="AD38" i="14"/>
  <c r="AD54" i="14"/>
  <c r="AH69" i="14"/>
  <c r="AD86" i="14"/>
  <c r="AH101" i="14"/>
  <c r="AH109" i="14"/>
  <c r="AH117" i="14"/>
  <c r="AD11" i="14"/>
  <c r="AD19" i="14"/>
  <c r="AH26" i="14"/>
  <c r="AD31" i="14"/>
  <c r="AH42" i="14"/>
  <c r="AD47" i="14"/>
  <c r="AH58" i="14"/>
  <c r="AD63" i="14"/>
  <c r="AH76" i="14"/>
  <c r="AH77" i="14"/>
  <c r="AD82" i="14"/>
  <c r="AH89" i="14"/>
  <c r="AD94" i="14"/>
  <c r="AH80" i="14"/>
  <c r="AD81" i="14"/>
  <c r="AH84" i="14"/>
  <c r="AD85" i="14"/>
  <c r="AH88" i="14"/>
  <c r="AD89" i="14"/>
  <c r="AH92" i="14"/>
  <c r="AD93" i="14"/>
  <c r="AD102" i="14"/>
  <c r="AD110" i="14"/>
  <c r="AD118" i="14"/>
  <c r="Z17" i="13"/>
  <c r="Z29" i="13"/>
  <c r="Z53" i="13"/>
  <c r="Z65" i="13"/>
  <c r="Z77" i="13"/>
  <c r="Z89" i="13"/>
  <c r="Z101" i="13"/>
  <c r="Z113" i="13"/>
  <c r="Z125" i="13"/>
  <c r="Z137" i="13"/>
  <c r="Z149" i="13"/>
  <c r="Z161" i="13"/>
  <c r="Z173" i="13"/>
  <c r="Z185" i="13"/>
  <c r="Z197" i="13"/>
  <c r="Z209" i="13"/>
  <c r="Z221" i="13"/>
  <c r="Z245" i="13"/>
  <c r="Z257" i="13"/>
  <c r="Z269" i="13"/>
  <c r="Z281" i="13"/>
  <c r="Z293" i="13"/>
  <c r="Z305" i="13"/>
  <c r="Z317" i="13"/>
  <c r="Z329" i="13"/>
  <c r="Z341" i="13"/>
  <c r="Z353" i="13"/>
  <c r="Z365" i="13"/>
  <c r="AB356" i="13"/>
  <c r="AB344" i="13"/>
  <c r="AB332" i="13"/>
  <c r="AB320" i="13"/>
  <c r="AB308" i="13"/>
  <c r="AB296" i="13"/>
  <c r="AB284" i="13"/>
  <c r="AB272" i="13"/>
  <c r="AB260" i="13"/>
  <c r="AB248" i="13"/>
  <c r="AB236" i="13"/>
  <c r="AB224" i="13"/>
  <c r="AB212" i="13"/>
  <c r="AB200" i="13"/>
  <c r="AB188" i="13"/>
  <c r="AB176" i="13"/>
  <c r="AB164" i="13"/>
  <c r="AB152" i="13"/>
  <c r="AB140" i="13"/>
  <c r="AB128" i="13"/>
  <c r="AB116" i="13"/>
  <c r="AB104" i="13"/>
  <c r="AB92" i="13"/>
  <c r="AB80" i="13"/>
  <c r="AB68" i="13"/>
  <c r="AB56" i="13"/>
  <c r="AB44" i="13"/>
  <c r="AB32" i="13"/>
  <c r="AB20" i="13"/>
  <c r="AB8" i="13"/>
  <c r="Z11" i="13"/>
  <c r="Z23" i="13"/>
  <c r="Z47" i="13"/>
  <c r="Z59" i="13"/>
  <c r="Z71" i="13"/>
  <c r="Z95" i="13"/>
  <c r="Z107" i="13"/>
  <c r="Z119" i="13"/>
  <c r="Z131" i="13"/>
  <c r="Z143" i="13"/>
  <c r="Z155" i="13"/>
  <c r="Z167" i="13"/>
  <c r="Z179" i="13"/>
  <c r="Z191" i="13"/>
  <c r="Z203" i="13"/>
  <c r="Z215" i="13"/>
  <c r="Z227" i="13"/>
  <c r="Z239" i="13"/>
  <c r="Z251" i="13"/>
  <c r="Z263" i="13"/>
  <c r="Z275" i="13"/>
  <c r="Z287" i="13"/>
  <c r="Z299" i="13"/>
  <c r="Z311" i="13"/>
  <c r="Z323" i="13"/>
  <c r="Z335" i="13"/>
  <c r="Z347" i="13"/>
  <c r="Z359" i="13"/>
  <c r="Z200" i="13"/>
  <c r="Z212" i="13"/>
  <c r="Z224" i="13"/>
  <c r="Z236" i="13"/>
  <c r="Z248" i="13"/>
  <c r="Z272" i="13"/>
  <c r="Z284" i="13"/>
  <c r="Z296" i="13"/>
  <c r="Z308" i="13"/>
  <c r="Z320" i="13"/>
  <c r="Z332" i="13"/>
  <c r="Z344" i="13"/>
  <c r="AB365" i="13"/>
  <c r="AB359" i="13"/>
  <c r="AB353" i="13"/>
  <c r="AB347" i="13"/>
  <c r="AB341" i="13"/>
  <c r="AB335" i="13"/>
  <c r="AB329" i="13"/>
  <c r="AB323" i="13"/>
  <c r="AB317" i="13"/>
  <c r="AB311" i="13"/>
  <c r="AB305" i="13"/>
  <c r="AB299" i="13"/>
  <c r="AB293" i="13"/>
  <c r="AB287" i="13"/>
  <c r="AB281" i="13"/>
  <c r="AB275" i="13"/>
  <c r="AB269" i="13"/>
  <c r="AB263" i="13"/>
  <c r="AB257" i="13"/>
  <c r="AB251" i="13"/>
  <c r="AB245" i="13"/>
  <c r="AB239" i="13"/>
  <c r="AB233" i="13"/>
  <c r="AB227" i="13"/>
  <c r="AB221" i="13"/>
  <c r="AB215" i="13"/>
  <c r="AB209" i="13"/>
  <c r="AB203" i="13"/>
  <c r="AB197" i="13"/>
  <c r="AB191" i="13"/>
  <c r="AB185" i="13"/>
  <c r="AB179" i="13"/>
  <c r="AB173" i="13"/>
  <c r="AB167" i="13"/>
  <c r="AB161" i="13"/>
  <c r="AB155" i="13"/>
  <c r="AB149" i="13"/>
  <c r="AB143" i="13"/>
  <c r="AB137" i="13"/>
  <c r="AB134" i="13"/>
  <c r="Z152" i="13"/>
  <c r="Z188" i="13"/>
  <c r="Z326" i="13"/>
  <c r="Z290" i="13"/>
  <c r="Z266" i="13"/>
  <c r="Z206" i="13"/>
  <c r="Z35" i="13"/>
  <c r="Z83" i="13"/>
  <c r="Z140" i="13"/>
  <c r="Z362" i="13"/>
  <c r="Z338" i="13"/>
  <c r="Z278" i="13"/>
  <c r="Z242" i="13"/>
  <c r="Z14" i="13"/>
  <c r="Z26" i="13"/>
  <c r="Z62" i="13"/>
  <c r="Z110" i="13"/>
  <c r="Z158" i="13"/>
  <c r="Z356" i="13"/>
  <c r="Z260" i="13"/>
  <c r="Z92" i="13"/>
  <c r="Z128" i="13"/>
  <c r="Z314" i="13"/>
  <c r="Z41" i="13"/>
  <c r="Z233" i="13"/>
  <c r="BC142" i="14"/>
  <c r="BC146" i="14"/>
  <c r="BC150" i="14"/>
  <c r="BC158" i="14"/>
  <c r="BC162" i="14"/>
  <c r="BC166" i="14"/>
  <c r="BC174" i="14"/>
  <c r="BC178" i="14"/>
  <c r="BC182" i="14"/>
  <c r="BC190" i="14"/>
  <c r="BC194" i="14"/>
  <c r="BC198" i="14"/>
  <c r="BC206" i="14"/>
  <c r="BC210" i="14"/>
  <c r="BC214" i="14"/>
  <c r="BC222" i="14"/>
  <c r="BC226" i="14"/>
  <c r="BC230" i="14"/>
  <c r="BC238" i="14"/>
  <c r="BC242" i="14"/>
  <c r="BC246" i="14"/>
  <c r="BB139" i="14"/>
  <c r="BC139" i="14" s="1"/>
  <c r="BB140" i="14"/>
  <c r="BB141" i="14"/>
  <c r="BC141" i="14" s="1"/>
  <c r="BB142" i="14"/>
  <c r="BB143" i="14"/>
  <c r="BC143" i="14" s="1"/>
  <c r="BB144" i="14"/>
  <c r="BC144" i="14" s="1"/>
  <c r="BB145" i="14"/>
  <c r="BC145" i="14" s="1"/>
  <c r="BB146" i="14"/>
  <c r="BB147" i="14"/>
  <c r="BC147" i="14" s="1"/>
  <c r="BB148" i="14"/>
  <c r="BC148" i="14" s="1"/>
  <c r="BB149" i="14"/>
  <c r="BC149" i="14" s="1"/>
  <c r="BB150" i="14"/>
  <c r="BB151" i="14"/>
  <c r="BC151" i="14" s="1"/>
  <c r="BB152" i="14"/>
  <c r="BC152" i="14" s="1"/>
  <c r="BB153" i="14"/>
  <c r="BC153" i="14" s="1"/>
  <c r="BB154" i="14"/>
  <c r="BC154" i="14" s="1"/>
  <c r="BB155" i="14"/>
  <c r="BC155" i="14" s="1"/>
  <c r="BB156" i="14"/>
  <c r="BC156" i="14" s="1"/>
  <c r="BB157" i="14"/>
  <c r="BC157" i="14" s="1"/>
  <c r="BB158" i="14"/>
  <c r="BB159" i="14"/>
  <c r="BC159" i="14" s="1"/>
  <c r="BB160" i="14"/>
  <c r="BB161" i="14"/>
  <c r="BC161" i="14" s="1"/>
  <c r="BB162" i="14"/>
  <c r="BB163" i="14"/>
  <c r="BC163" i="14" s="1"/>
  <c r="BB164" i="14"/>
  <c r="BC164" i="14" s="1"/>
  <c r="BB165" i="14"/>
  <c r="BC165" i="14" s="1"/>
  <c r="BB166" i="14"/>
  <c r="BB167" i="14"/>
  <c r="BC167" i="14" s="1"/>
  <c r="BB168" i="14"/>
  <c r="BC168" i="14" s="1"/>
  <c r="BB169" i="14"/>
  <c r="BC169" i="14" s="1"/>
  <c r="BB170" i="14"/>
  <c r="BC170" i="14" s="1"/>
  <c r="BB171" i="14"/>
  <c r="BC171" i="14" s="1"/>
  <c r="BB172" i="14"/>
  <c r="BC172" i="14" s="1"/>
  <c r="BB173" i="14"/>
  <c r="BC173" i="14" s="1"/>
  <c r="BB174" i="14"/>
  <c r="BB175" i="14"/>
  <c r="BC175" i="14" s="1"/>
  <c r="BB176" i="14"/>
  <c r="BC176" i="14" s="1"/>
  <c r="BB177" i="14"/>
  <c r="BC177" i="14" s="1"/>
  <c r="BB178" i="14"/>
  <c r="BB179" i="14"/>
  <c r="BC179" i="14" s="1"/>
  <c r="BB180" i="14"/>
  <c r="BB181" i="14"/>
  <c r="BC181" i="14" s="1"/>
  <c r="BB182" i="14"/>
  <c r="BB183" i="14"/>
  <c r="BC183" i="14" s="1"/>
  <c r="BB184" i="14"/>
  <c r="BC184" i="14" s="1"/>
  <c r="BB185" i="14"/>
  <c r="BC185" i="14" s="1"/>
  <c r="BB186" i="14"/>
  <c r="BC186" i="14" s="1"/>
  <c r="BB187" i="14"/>
  <c r="BC187" i="14" s="1"/>
  <c r="BB188" i="14"/>
  <c r="BC188" i="14" s="1"/>
  <c r="BB189" i="14"/>
  <c r="BC189" i="14" s="1"/>
  <c r="BB190" i="14"/>
  <c r="BB191" i="14"/>
  <c r="BC191" i="14" s="1"/>
  <c r="BB192" i="14"/>
  <c r="BC192" i="14" s="1"/>
  <c r="BB193" i="14"/>
  <c r="BC193" i="14" s="1"/>
  <c r="BB194" i="14"/>
  <c r="BB195" i="14"/>
  <c r="BC195" i="14" s="1"/>
  <c r="BB196" i="14"/>
  <c r="BC196" i="14" s="1"/>
  <c r="BB197" i="14"/>
  <c r="BC197" i="14" s="1"/>
  <c r="BB198" i="14"/>
  <c r="BB199" i="14"/>
  <c r="BC199" i="14" s="1"/>
  <c r="BB200" i="14"/>
  <c r="BB201" i="14"/>
  <c r="BC201" i="14" s="1"/>
  <c r="BB202" i="14"/>
  <c r="BC202" i="14" s="1"/>
  <c r="BB203" i="14"/>
  <c r="BC203" i="14" s="1"/>
  <c r="BB204" i="14"/>
  <c r="BB205" i="14"/>
  <c r="BC205" i="14" s="1"/>
  <c r="BB206" i="14"/>
  <c r="BB207" i="14"/>
  <c r="BC207" i="14" s="1"/>
  <c r="BB208" i="14"/>
  <c r="BC208" i="14" s="1"/>
  <c r="BB209" i="14"/>
  <c r="BC209" i="14" s="1"/>
  <c r="BB210" i="14"/>
  <c r="BB211" i="14"/>
  <c r="BC211" i="14" s="1"/>
  <c r="BB212" i="14"/>
  <c r="BC212" i="14" s="1"/>
  <c r="BB213" i="14"/>
  <c r="BC213" i="14" s="1"/>
  <c r="BB214" i="14"/>
  <c r="BB215" i="14"/>
  <c r="BC215" i="14" s="1"/>
  <c r="BB216" i="14"/>
  <c r="BC216" i="14" s="1"/>
  <c r="BB217" i="14"/>
  <c r="BC217" i="14" s="1"/>
  <c r="BB218" i="14"/>
  <c r="BC218" i="14" s="1"/>
  <c r="BB219" i="14"/>
  <c r="BC219" i="14" s="1"/>
  <c r="BB220" i="14"/>
  <c r="BB221" i="14"/>
  <c r="BC221" i="14" s="1"/>
  <c r="BB222" i="14"/>
  <c r="BB223" i="14"/>
  <c r="BC223" i="14" s="1"/>
  <c r="BB224" i="14"/>
  <c r="BB225" i="14"/>
  <c r="BC225" i="14" s="1"/>
  <c r="BB226" i="14"/>
  <c r="BB227" i="14"/>
  <c r="BC227" i="14" s="1"/>
  <c r="BB228" i="14"/>
  <c r="BC228" i="14" s="1"/>
  <c r="BB229" i="14"/>
  <c r="BC229" i="14" s="1"/>
  <c r="BB230" i="14"/>
  <c r="BB231" i="14"/>
  <c r="BC231" i="14" s="1"/>
  <c r="BB232" i="14"/>
  <c r="BC232" i="14" s="1"/>
  <c r="BB233" i="14"/>
  <c r="BC233" i="14" s="1"/>
  <c r="BB234" i="14"/>
  <c r="BC234" i="14" s="1"/>
  <c r="BB235" i="14"/>
  <c r="BC235" i="14" s="1"/>
  <c r="BB236" i="14"/>
  <c r="BC236" i="14" s="1"/>
  <c r="BB237" i="14"/>
  <c r="BC237" i="14" s="1"/>
  <c r="BB238" i="14"/>
  <c r="BB239" i="14"/>
  <c r="BC239" i="14" s="1"/>
  <c r="BB240" i="14"/>
  <c r="BB241" i="14"/>
  <c r="BC241" i="14" s="1"/>
  <c r="BB242" i="14"/>
  <c r="BB243" i="14"/>
  <c r="BC243" i="14" s="1"/>
  <c r="BB244" i="14"/>
  <c r="BB245" i="14"/>
  <c r="BC245" i="14" s="1"/>
  <c r="BB246" i="14"/>
  <c r="BB247" i="14"/>
  <c r="BC247" i="14" s="1"/>
  <c r="BB248" i="14"/>
  <c r="BC248" i="14" s="1"/>
  <c r="BB249" i="14"/>
  <c r="BC249" i="14" s="1"/>
  <c r="BB250" i="14"/>
  <c r="BC250" i="14" s="1"/>
  <c r="BB251" i="14"/>
  <c r="BC251" i="14" s="1"/>
  <c r="BB252" i="14"/>
  <c r="BB253" i="14"/>
  <c r="BB254" i="14"/>
  <c r="BB255" i="14"/>
  <c r="BB256" i="14"/>
  <c r="BB257" i="14"/>
  <c r="BB258" i="14"/>
  <c r="BB259" i="14"/>
  <c r="BB260" i="14"/>
  <c r="BB261" i="14"/>
  <c r="BB262" i="14"/>
  <c r="BB263" i="14"/>
  <c r="BB264" i="14"/>
  <c r="BB265" i="14"/>
  <c r="BB138" i="14"/>
  <c r="BC138" i="14" s="1"/>
  <c r="AX138" i="14"/>
  <c r="AY139" i="14"/>
  <c r="AY140" i="14"/>
  <c r="AY155" i="14"/>
  <c r="AY156" i="14"/>
  <c r="AY159" i="14"/>
  <c r="AY163" i="14"/>
  <c r="AY164" i="14"/>
  <c r="AY167" i="14"/>
  <c r="AY171" i="14"/>
  <c r="AY172" i="14"/>
  <c r="AY175" i="14"/>
  <c r="AY179" i="14"/>
  <c r="AY180" i="14"/>
  <c r="AY183" i="14"/>
  <c r="AY187" i="14"/>
  <c r="AY188" i="14"/>
  <c r="AY191" i="14"/>
  <c r="AY195" i="14"/>
  <c r="AY196" i="14"/>
  <c r="AY199" i="14"/>
  <c r="AY221" i="14"/>
  <c r="AY138" i="14"/>
  <c r="AX139" i="14"/>
  <c r="AX140" i="14"/>
  <c r="AX141" i="14"/>
  <c r="AY141" i="14" s="1"/>
  <c r="AX142" i="14"/>
  <c r="AY142" i="14" s="1"/>
  <c r="AX143" i="14"/>
  <c r="AY143" i="14" s="1"/>
  <c r="AX144" i="14"/>
  <c r="AY144" i="14" s="1"/>
  <c r="AX145" i="14"/>
  <c r="AY145" i="14" s="1"/>
  <c r="AX146" i="14"/>
  <c r="AY146" i="14" s="1"/>
  <c r="AX147" i="14"/>
  <c r="AY147" i="14" s="1"/>
  <c r="AX148" i="14"/>
  <c r="AY148" i="14" s="1"/>
  <c r="AX149" i="14"/>
  <c r="AY149" i="14" s="1"/>
  <c r="AX150" i="14"/>
  <c r="AY150" i="14" s="1"/>
  <c r="AX151" i="14"/>
  <c r="AY151" i="14" s="1"/>
  <c r="AX152" i="14"/>
  <c r="AY152" i="14" s="1"/>
  <c r="AX153" i="14"/>
  <c r="AY153" i="14" s="1"/>
  <c r="AX154" i="14"/>
  <c r="AY154" i="14" s="1"/>
  <c r="AX155" i="14"/>
  <c r="AX156" i="14"/>
  <c r="AX157" i="14"/>
  <c r="AY157" i="14" s="1"/>
  <c r="AX158" i="14"/>
  <c r="AY158" i="14" s="1"/>
  <c r="AX159" i="14"/>
  <c r="AX160" i="14"/>
  <c r="AY160" i="14" s="1"/>
  <c r="AX161" i="14"/>
  <c r="AY161" i="14" s="1"/>
  <c r="AX162" i="14"/>
  <c r="AY162" i="14" s="1"/>
  <c r="AX163" i="14"/>
  <c r="AX164" i="14"/>
  <c r="AX165" i="14"/>
  <c r="AY165" i="14" s="1"/>
  <c r="AX166" i="14"/>
  <c r="AY166" i="14" s="1"/>
  <c r="AX167" i="14"/>
  <c r="AX168" i="14"/>
  <c r="AY168" i="14" s="1"/>
  <c r="AX169" i="14"/>
  <c r="AY169" i="14" s="1"/>
  <c r="AX170" i="14"/>
  <c r="AY170" i="14" s="1"/>
  <c r="AX171" i="14"/>
  <c r="AX172" i="14"/>
  <c r="AX173" i="14"/>
  <c r="AY173" i="14" s="1"/>
  <c r="AX174" i="14"/>
  <c r="AY174" i="14" s="1"/>
  <c r="AX175" i="14"/>
  <c r="AX176" i="14"/>
  <c r="AY176" i="14" s="1"/>
  <c r="AX177" i="14"/>
  <c r="AY177" i="14" s="1"/>
  <c r="AX178" i="14"/>
  <c r="AY178" i="14" s="1"/>
  <c r="AX179" i="14"/>
  <c r="AX180" i="14"/>
  <c r="AX181" i="14"/>
  <c r="AY181" i="14" s="1"/>
  <c r="AX182" i="14"/>
  <c r="AY182" i="14" s="1"/>
  <c r="AX183" i="14"/>
  <c r="AX184" i="14"/>
  <c r="AY184" i="14" s="1"/>
  <c r="AX185" i="14"/>
  <c r="AY185" i="14" s="1"/>
  <c r="AX186" i="14"/>
  <c r="AY186" i="14" s="1"/>
  <c r="AX187" i="14"/>
  <c r="AX188" i="14"/>
  <c r="AX189" i="14"/>
  <c r="AY189" i="14" s="1"/>
  <c r="AX190" i="14"/>
  <c r="AY190" i="14" s="1"/>
  <c r="AX191" i="14"/>
  <c r="AX192" i="14"/>
  <c r="AY192" i="14" s="1"/>
  <c r="AX193" i="14"/>
  <c r="AY193" i="14" s="1"/>
  <c r="AX194" i="14"/>
  <c r="AY194" i="14" s="1"/>
  <c r="AX195" i="14"/>
  <c r="AX196" i="14"/>
  <c r="AX197" i="14"/>
  <c r="AY197" i="14" s="1"/>
  <c r="AX198" i="14"/>
  <c r="AY198" i="14" s="1"/>
  <c r="AX199" i="14"/>
  <c r="AX200" i="14"/>
  <c r="AY200" i="14" s="1"/>
  <c r="AX201" i="14"/>
  <c r="AY201" i="14" s="1"/>
  <c r="AX202" i="14"/>
  <c r="AY202" i="14" s="1"/>
  <c r="AX203" i="14"/>
  <c r="AY203" i="14" s="1"/>
  <c r="AX204" i="14"/>
  <c r="AY204" i="14" s="1"/>
  <c r="AX205" i="14"/>
  <c r="AY205" i="14" s="1"/>
  <c r="AX206" i="14"/>
  <c r="AY206" i="14" s="1"/>
  <c r="AX207" i="14"/>
  <c r="AY207" i="14" s="1"/>
  <c r="AX208" i="14"/>
  <c r="AY208" i="14" s="1"/>
  <c r="AX209" i="14"/>
  <c r="AY209" i="14" s="1"/>
  <c r="AX210" i="14"/>
  <c r="AY210" i="14" s="1"/>
  <c r="AX211" i="14"/>
  <c r="AY211" i="14" s="1"/>
  <c r="AX212" i="14"/>
  <c r="AY212" i="14" s="1"/>
  <c r="AX213" i="14"/>
  <c r="AY213" i="14" s="1"/>
  <c r="AX214" i="14"/>
  <c r="AY214" i="14" s="1"/>
  <c r="AX215" i="14"/>
  <c r="AY215" i="14" s="1"/>
  <c r="AX216" i="14"/>
  <c r="AY216" i="14" s="1"/>
  <c r="AX217" i="14"/>
  <c r="AY217" i="14" s="1"/>
  <c r="AX218" i="14"/>
  <c r="AY218" i="14" s="1"/>
  <c r="AX219" i="14"/>
  <c r="AY219" i="14" s="1"/>
  <c r="AX220" i="14"/>
  <c r="AY220" i="14" s="1"/>
  <c r="AX221" i="14"/>
  <c r="AX222" i="14"/>
  <c r="AY222" i="14" s="1"/>
  <c r="AX223" i="14"/>
  <c r="AY223" i="14" s="1"/>
  <c r="AX224" i="14"/>
  <c r="AY224" i="14" s="1"/>
  <c r="AX225" i="14"/>
  <c r="AY225" i="14" s="1"/>
  <c r="AX226" i="14"/>
  <c r="AY226" i="14" s="1"/>
  <c r="AX227" i="14"/>
  <c r="AY227" i="14" s="1"/>
  <c r="AX228" i="14"/>
  <c r="AY228" i="14" s="1"/>
  <c r="AX229" i="14"/>
  <c r="AY229" i="14" s="1"/>
  <c r="AX230" i="14"/>
  <c r="AY230" i="14" s="1"/>
  <c r="AX231" i="14"/>
  <c r="AY231" i="14" s="1"/>
  <c r="AX232" i="14"/>
  <c r="AY232" i="14" s="1"/>
  <c r="AX233" i="14"/>
  <c r="AY233" i="14" s="1"/>
  <c r="AX234" i="14"/>
  <c r="AY234" i="14" s="1"/>
  <c r="AX235" i="14"/>
  <c r="AY235" i="14" s="1"/>
  <c r="AX236" i="14"/>
  <c r="AY236" i="14" s="1"/>
  <c r="AX237" i="14"/>
  <c r="AY237" i="14" s="1"/>
  <c r="AX238" i="14"/>
  <c r="AY238" i="14" s="1"/>
  <c r="AX239" i="14"/>
  <c r="AY239" i="14" s="1"/>
  <c r="AX240" i="14"/>
  <c r="AY240" i="14" s="1"/>
  <c r="AX241" i="14"/>
  <c r="AY241" i="14" s="1"/>
  <c r="AX242" i="14"/>
  <c r="AY242" i="14" s="1"/>
  <c r="AX243" i="14"/>
  <c r="AY243" i="14" s="1"/>
  <c r="AX244" i="14"/>
  <c r="AY244" i="14" s="1"/>
  <c r="AX245" i="14"/>
  <c r="AY245" i="14" s="1"/>
  <c r="AX246" i="14"/>
  <c r="AY246" i="14" s="1"/>
  <c r="AX247" i="14"/>
  <c r="AY247" i="14" s="1"/>
  <c r="AX248" i="14"/>
  <c r="AY248" i="14" s="1"/>
  <c r="AX249" i="14"/>
  <c r="AY249" i="14" s="1"/>
  <c r="AX250" i="14"/>
  <c r="AY250" i="14" s="1"/>
  <c r="AX251" i="14"/>
  <c r="AY251" i="14" s="1"/>
  <c r="AX252" i="14"/>
  <c r="AX253" i="14"/>
  <c r="AX254" i="14"/>
  <c r="AX255" i="14"/>
  <c r="AX256" i="14"/>
  <c r="AX257" i="14"/>
  <c r="AX258" i="14"/>
  <c r="AX259" i="14"/>
  <c r="AX260" i="14"/>
  <c r="AX261" i="14"/>
  <c r="AX262" i="14"/>
  <c r="AX263" i="14"/>
  <c r="AX264" i="14"/>
  <c r="AX265" i="14"/>
  <c r="AV203" i="14"/>
  <c r="AV204" i="14"/>
  <c r="AV205" i="14"/>
  <c r="AV206" i="14"/>
  <c r="AV207" i="14"/>
  <c r="AV208" i="14"/>
  <c r="AV209" i="14"/>
  <c r="AV210" i="14"/>
  <c r="AV211" i="14"/>
  <c r="AV212" i="14"/>
  <c r="AV213" i="14"/>
  <c r="AV214" i="14"/>
  <c r="AV215" i="14"/>
  <c r="AV216" i="14"/>
  <c r="AV217" i="14"/>
  <c r="AV218" i="14"/>
  <c r="AV219" i="14"/>
  <c r="AV220" i="14"/>
  <c r="AV221" i="14"/>
  <c r="AV222" i="14"/>
  <c r="AV223" i="14"/>
  <c r="AV224" i="14"/>
  <c r="AV225" i="14"/>
  <c r="AV226" i="14"/>
  <c r="AV227" i="14"/>
  <c r="AV228" i="14"/>
  <c r="AV229" i="14"/>
  <c r="AV230" i="14"/>
  <c r="AV231" i="14"/>
  <c r="AV232" i="14"/>
  <c r="AV233" i="14"/>
  <c r="AV234" i="14"/>
  <c r="AV235" i="14"/>
  <c r="AV236" i="14"/>
  <c r="AV237" i="14"/>
  <c r="AV238" i="14"/>
  <c r="AV239" i="14"/>
  <c r="AV240" i="14"/>
  <c r="AV241" i="14"/>
  <c r="AV242" i="14"/>
  <c r="AV243" i="14"/>
  <c r="AV244" i="14"/>
  <c r="AV245" i="14"/>
  <c r="AV246" i="14"/>
  <c r="AV247" i="14"/>
  <c r="AV248" i="14"/>
  <c r="AV249" i="14"/>
  <c r="AV250" i="14"/>
  <c r="AV251" i="14"/>
  <c r="AV252" i="14"/>
  <c r="AV253" i="14"/>
  <c r="AV254" i="14"/>
  <c r="AV255" i="14"/>
  <c r="AV256" i="14"/>
  <c r="AV257" i="14"/>
  <c r="AV258" i="14"/>
  <c r="AV259" i="14"/>
  <c r="AV260" i="14"/>
  <c r="AV261" i="14"/>
  <c r="AV262" i="14"/>
  <c r="AV263" i="14"/>
  <c r="AV264" i="14"/>
  <c r="AV265" i="14"/>
  <c r="AV266" i="14"/>
  <c r="AV267" i="14"/>
  <c r="AV268" i="14"/>
  <c r="AV269" i="14"/>
  <c r="AV270" i="14"/>
  <c r="AV271" i="14"/>
  <c r="AV272" i="14"/>
  <c r="AV273" i="14"/>
  <c r="AV274" i="14"/>
  <c r="AV275" i="14"/>
  <c r="AV276" i="14"/>
  <c r="AV277" i="14"/>
  <c r="AV202" i="14"/>
  <c r="L87" i="14" a="1"/>
  <c r="L87" i="14" s="1"/>
  <c r="I87" i="14" a="1"/>
  <c r="J87" i="14" s="1"/>
  <c r="I137" i="13" l="1"/>
  <c r="I121" i="13"/>
  <c r="I105" i="13"/>
  <c r="I89" i="13"/>
  <c r="I73" i="13"/>
  <c r="I57" i="13"/>
  <c r="I41" i="13"/>
  <c r="I25" i="13"/>
  <c r="I129" i="13"/>
  <c r="I113" i="13"/>
  <c r="I97" i="13"/>
  <c r="I81" i="13"/>
  <c r="I65" i="13"/>
  <c r="I49" i="13"/>
  <c r="I33" i="13"/>
  <c r="I141" i="13"/>
  <c r="I125" i="13"/>
  <c r="I109" i="13"/>
  <c r="I93" i="13"/>
  <c r="I77" i="13"/>
  <c r="I61" i="13"/>
  <c r="I45" i="13"/>
  <c r="AZ138" i="14"/>
  <c r="BE196" i="14" s="1"/>
  <c r="BE260" i="14"/>
  <c r="BE244" i="14"/>
  <c r="BC244" i="14"/>
  <c r="BC240" i="14"/>
  <c r="BE240" i="14"/>
  <c r="BE224" i="14"/>
  <c r="BC224" i="14"/>
  <c r="BC220" i="14"/>
  <c r="BE220" i="14"/>
  <c r="BE204" i="14"/>
  <c r="BC204" i="14"/>
  <c r="BC200" i="14"/>
  <c r="BE200" i="14"/>
  <c r="BC180" i="14"/>
  <c r="BE180" i="14"/>
  <c r="BC160" i="14"/>
  <c r="BE160" i="14"/>
  <c r="BC140" i="14"/>
  <c r="BE140" i="14"/>
  <c r="AE6" i="14"/>
  <c r="BE262" i="14"/>
  <c r="BE258" i="14"/>
  <c r="BE246" i="14"/>
  <c r="BE242" i="14"/>
  <c r="BE238" i="14"/>
  <c r="BE226" i="14"/>
  <c r="BE222" i="14"/>
  <c r="BE214" i="14"/>
  <c r="BE206" i="14"/>
  <c r="BE198" i="14"/>
  <c r="BE194" i="14"/>
  <c r="AI6" i="14"/>
  <c r="BE253" i="14"/>
  <c r="BE265" i="14"/>
  <c r="BE190" i="14"/>
  <c r="BE182" i="14"/>
  <c r="BE178" i="14"/>
  <c r="BE166" i="14"/>
  <c r="BE162" i="14"/>
  <c r="BE158" i="14"/>
  <c r="BE138" i="14"/>
  <c r="BE143" i="14"/>
  <c r="BE148" i="14"/>
  <c r="BE157" i="14"/>
  <c r="BE163" i="14"/>
  <c r="BE168" i="14"/>
  <c r="BE177" i="14"/>
  <c r="BE183" i="14"/>
  <c r="BE187" i="14"/>
  <c r="BE197" i="14"/>
  <c r="BE202" i="14"/>
  <c r="BE207" i="14"/>
  <c r="BE217" i="14"/>
  <c r="BE221" i="14"/>
  <c r="BE227" i="14"/>
  <c r="BE236" i="14"/>
  <c r="BE241" i="14"/>
  <c r="BE247" i="14"/>
  <c r="BE256" i="14"/>
  <c r="BE261" i="14"/>
  <c r="BE146" i="14"/>
  <c r="BE139" i="14"/>
  <c r="BE144" i="14"/>
  <c r="BE149" i="14"/>
  <c r="BE159" i="14"/>
  <c r="BE164" i="14"/>
  <c r="BE169" i="14"/>
  <c r="BE179" i="14"/>
  <c r="BE184" i="14"/>
  <c r="BE188" i="14"/>
  <c r="BE199" i="14"/>
  <c r="BE203" i="14"/>
  <c r="BE208" i="14"/>
  <c r="BE218" i="14"/>
  <c r="BE223" i="14"/>
  <c r="BE228" i="14"/>
  <c r="BE237" i="14"/>
  <c r="BE243" i="14"/>
  <c r="BE248" i="14"/>
  <c r="BE257" i="14"/>
  <c r="BD138" i="14"/>
  <c r="BA142" i="14"/>
  <c r="BA150" i="14"/>
  <c r="BA154" i="14"/>
  <c r="BA158" i="14"/>
  <c r="BA166" i="14"/>
  <c r="BA170" i="14"/>
  <c r="BA174" i="14"/>
  <c r="BA182" i="14"/>
  <c r="BA186" i="14"/>
  <c r="BA190" i="14"/>
  <c r="BA198" i="14"/>
  <c r="BA202" i="14"/>
  <c r="BA206" i="14"/>
  <c r="BA214" i="14"/>
  <c r="BA218" i="14"/>
  <c r="BA222" i="14"/>
  <c r="BA230" i="14"/>
  <c r="BA234" i="14"/>
  <c r="BA238" i="14"/>
  <c r="BA246" i="14"/>
  <c r="BA250" i="14"/>
  <c r="BA254" i="14"/>
  <c r="BA262" i="14"/>
  <c r="BA138" i="14"/>
  <c r="BA147" i="14"/>
  <c r="BA171" i="14"/>
  <c r="BA179" i="14"/>
  <c r="BA183" i="14"/>
  <c r="BA199" i="14"/>
  <c r="BA203" i="14"/>
  <c r="BA211" i="14"/>
  <c r="BA227" i="14"/>
  <c r="BA231" i="14"/>
  <c r="BA239" i="14"/>
  <c r="BA251" i="14"/>
  <c r="BA259" i="14"/>
  <c r="BA263" i="14"/>
  <c r="BA143" i="14"/>
  <c r="BA151" i="14"/>
  <c r="BA155" i="14"/>
  <c r="BA167" i="14"/>
  <c r="BA175" i="14"/>
  <c r="BA187" i="14"/>
  <c r="BA207" i="14"/>
  <c r="BA215" i="14"/>
  <c r="BA223" i="14"/>
  <c r="BA247" i="14"/>
  <c r="BA255" i="14"/>
  <c r="BA140" i="14"/>
  <c r="BA148" i="14"/>
  <c r="BA152" i="14"/>
  <c r="BA156" i="14"/>
  <c r="BA164" i="14"/>
  <c r="BA168" i="14"/>
  <c r="BA172" i="14"/>
  <c r="BA180" i="14"/>
  <c r="BA184" i="14"/>
  <c r="BA188" i="14"/>
  <c r="BA196" i="14"/>
  <c r="BA200" i="14"/>
  <c r="BA204" i="14"/>
  <c r="BA212" i="14"/>
  <c r="BA216" i="14"/>
  <c r="BA220" i="14"/>
  <c r="BA228" i="14"/>
  <c r="BA232" i="14"/>
  <c r="BA236" i="14"/>
  <c r="BA244" i="14"/>
  <c r="BA248" i="14"/>
  <c r="BA252" i="14"/>
  <c r="BA260" i="14"/>
  <c r="BA264" i="14"/>
  <c r="BA141" i="14"/>
  <c r="BA149" i="14"/>
  <c r="BA153" i="14"/>
  <c r="BA157" i="14"/>
  <c r="BA165" i="14"/>
  <c r="BA169" i="14"/>
  <c r="BA173" i="14"/>
  <c r="BA181" i="14"/>
  <c r="BA185" i="14"/>
  <c r="BA189" i="14"/>
  <c r="BA197" i="14"/>
  <c r="BA201" i="14"/>
  <c r="BA205" i="14"/>
  <c r="BA213" i="14"/>
  <c r="BA217" i="14"/>
  <c r="BA221" i="14"/>
  <c r="BA229" i="14"/>
  <c r="BA233" i="14"/>
  <c r="BA237" i="14"/>
  <c r="BA245" i="14"/>
  <c r="BA249" i="14"/>
  <c r="BA253" i="14"/>
  <c r="BA261" i="14"/>
  <c r="BA265" i="14"/>
  <c r="M90" i="14"/>
  <c r="M88" i="14"/>
  <c r="L90" i="14"/>
  <c r="L88" i="14"/>
  <c r="M91" i="14"/>
  <c r="M89" i="14"/>
  <c r="M87" i="14"/>
  <c r="AR3" i="14" s="1"/>
  <c r="AT3" i="14" s="1"/>
  <c r="L91" i="14"/>
  <c r="L89" i="14"/>
  <c r="I91" i="14"/>
  <c r="I89" i="14"/>
  <c r="I87" i="14"/>
  <c r="J90" i="14"/>
  <c r="J88" i="14"/>
  <c r="I88" i="14"/>
  <c r="I90" i="14"/>
  <c r="J91" i="14"/>
  <c r="J89" i="14"/>
  <c r="AK3" i="13"/>
  <c r="AK4" i="13"/>
  <c r="AK5" i="13"/>
  <c r="AK6" i="13"/>
  <c r="AK7" i="13"/>
  <c r="AK8" i="13"/>
  <c r="AK9" i="13"/>
  <c r="AK10" i="13"/>
  <c r="AK11" i="13"/>
  <c r="AK12" i="13"/>
  <c r="AK13" i="13"/>
  <c r="AK14" i="13"/>
  <c r="AK15" i="13"/>
  <c r="AK16" i="13"/>
  <c r="AK17" i="13"/>
  <c r="AK18" i="13"/>
  <c r="AK19" i="13"/>
  <c r="AK20" i="13"/>
  <c r="AK21" i="13"/>
  <c r="AK22" i="13"/>
  <c r="AK23" i="13"/>
  <c r="AK24" i="13"/>
  <c r="AK25" i="13"/>
  <c r="AK26" i="13"/>
  <c r="AK27" i="13"/>
  <c r="AK28" i="13"/>
  <c r="AK29" i="13"/>
  <c r="AK30" i="13"/>
  <c r="AK31" i="13"/>
  <c r="AK32" i="13"/>
  <c r="AK33" i="13"/>
  <c r="AK34" i="13"/>
  <c r="AK35" i="13"/>
  <c r="AK36" i="13"/>
  <c r="AK37" i="13"/>
  <c r="AK38" i="13"/>
  <c r="AK39" i="13"/>
  <c r="AK40" i="13"/>
  <c r="AK41" i="13"/>
  <c r="AK42" i="13"/>
  <c r="AK43" i="13"/>
  <c r="AK44" i="13"/>
  <c r="AK45" i="13"/>
  <c r="AK46" i="13"/>
  <c r="AK47" i="13"/>
  <c r="AK48" i="13"/>
  <c r="AK49" i="13"/>
  <c r="AK50" i="13"/>
  <c r="AK51" i="13"/>
  <c r="AK52" i="13"/>
  <c r="AK53" i="13"/>
  <c r="AK54" i="13"/>
  <c r="AK55" i="13"/>
  <c r="AK56" i="13"/>
  <c r="AK57" i="13"/>
  <c r="AK58" i="13"/>
  <c r="AK59" i="13"/>
  <c r="AK60" i="13"/>
  <c r="AK61" i="13"/>
  <c r="AK62" i="13"/>
  <c r="AK63" i="13"/>
  <c r="AK64" i="13"/>
  <c r="AK65" i="13"/>
  <c r="AK66" i="13"/>
  <c r="AK67" i="13"/>
  <c r="AK68" i="13"/>
  <c r="AK69" i="13"/>
  <c r="AK70" i="13"/>
  <c r="AK71" i="13"/>
  <c r="AK72" i="13"/>
  <c r="AK73" i="13"/>
  <c r="AK74" i="13"/>
  <c r="AK75" i="13"/>
  <c r="AK76" i="13"/>
  <c r="AK77" i="13"/>
  <c r="AK78" i="13"/>
  <c r="AK79" i="13"/>
  <c r="AK80" i="13"/>
  <c r="AK81" i="13"/>
  <c r="AK82" i="13"/>
  <c r="AK83" i="13"/>
  <c r="AK84" i="13"/>
  <c r="AK85" i="13"/>
  <c r="AK86" i="13"/>
  <c r="AK87" i="13"/>
  <c r="AK88" i="13"/>
  <c r="AK89" i="13"/>
  <c r="AK90" i="13"/>
  <c r="AK91" i="13"/>
  <c r="AK92" i="13"/>
  <c r="AK93" i="13"/>
  <c r="AK94" i="13"/>
  <c r="AK95" i="13"/>
  <c r="AK96" i="13"/>
  <c r="AK97" i="13"/>
  <c r="AK98" i="13"/>
  <c r="AK99" i="13"/>
  <c r="AK100" i="13"/>
  <c r="AK101" i="13"/>
  <c r="AK102" i="13"/>
  <c r="AK103" i="13"/>
  <c r="AK104" i="13"/>
  <c r="AK105" i="13"/>
  <c r="AK106" i="13"/>
  <c r="AK107" i="13"/>
  <c r="AK108" i="13"/>
  <c r="AK109" i="13"/>
  <c r="AK110" i="13"/>
  <c r="AK111" i="13"/>
  <c r="AK112" i="13"/>
  <c r="AK113" i="13"/>
  <c r="AK114" i="13"/>
  <c r="AK115" i="13"/>
  <c r="AK116" i="13"/>
  <c r="AK117" i="13"/>
  <c r="AK118" i="13"/>
  <c r="AK119" i="13"/>
  <c r="AK120" i="13"/>
  <c r="AK121" i="13"/>
  <c r="AK122" i="13"/>
  <c r="AK123" i="13"/>
  <c r="AK124" i="13"/>
  <c r="AK125" i="13"/>
  <c r="AK126" i="13"/>
  <c r="AK127" i="13"/>
  <c r="AK128" i="13"/>
  <c r="AK129" i="13"/>
  <c r="AK130" i="13"/>
  <c r="AK131" i="13"/>
  <c r="AK132" i="13"/>
  <c r="AK133" i="13"/>
  <c r="AK134" i="13"/>
  <c r="AK135" i="13"/>
  <c r="AK136" i="13"/>
  <c r="AK137" i="13"/>
  <c r="AK138" i="13"/>
  <c r="AK139" i="13"/>
  <c r="AK140" i="13"/>
  <c r="AK141" i="13"/>
  <c r="AK142" i="13"/>
  <c r="AK143" i="13"/>
  <c r="AK144" i="13"/>
  <c r="AK145" i="13"/>
  <c r="AK146" i="13"/>
  <c r="AK147" i="13"/>
  <c r="AK148" i="13"/>
  <c r="AK149" i="13"/>
  <c r="AK150" i="13"/>
  <c r="AK151" i="13"/>
  <c r="AK152" i="13"/>
  <c r="AK153" i="13"/>
  <c r="AK154" i="13"/>
  <c r="AK155" i="13"/>
  <c r="AK156" i="13"/>
  <c r="AK157" i="13"/>
  <c r="AK158" i="13"/>
  <c r="AK159" i="13"/>
  <c r="AK160" i="13"/>
  <c r="AK161" i="13"/>
  <c r="AK162" i="13"/>
  <c r="AK163" i="13"/>
  <c r="AK164" i="13"/>
  <c r="AK165" i="13"/>
  <c r="AK166" i="13"/>
  <c r="AK167" i="13"/>
  <c r="AK168" i="13"/>
  <c r="AK169" i="13"/>
  <c r="AK170" i="13"/>
  <c r="AK171" i="13"/>
  <c r="AK172" i="13"/>
  <c r="AK173" i="13"/>
  <c r="AK174" i="13"/>
  <c r="AK175" i="13"/>
  <c r="AK176" i="13"/>
  <c r="AK177" i="13"/>
  <c r="AK178" i="13"/>
  <c r="AK179" i="13"/>
  <c r="AK180" i="13"/>
  <c r="AK181" i="13"/>
  <c r="AK182" i="13"/>
  <c r="AK183" i="13"/>
  <c r="AK184" i="13"/>
  <c r="AK185" i="13"/>
  <c r="AK186" i="13"/>
  <c r="AK187" i="13"/>
  <c r="AK188" i="13"/>
  <c r="AK189" i="13"/>
  <c r="AK190" i="13"/>
  <c r="AK191" i="13"/>
  <c r="AK192" i="13"/>
  <c r="AK193" i="13"/>
  <c r="AK194" i="13"/>
  <c r="AK195" i="13"/>
  <c r="AK196" i="13"/>
  <c r="AK197" i="13"/>
  <c r="AK198" i="13"/>
  <c r="AK199" i="13"/>
  <c r="AK200" i="13"/>
  <c r="AK201" i="13"/>
  <c r="AK202" i="13"/>
  <c r="AK203" i="13"/>
  <c r="AK204" i="13"/>
  <c r="AK205" i="13"/>
  <c r="AK206" i="13"/>
  <c r="AK207" i="13"/>
  <c r="AK208" i="13"/>
  <c r="AK209" i="13"/>
  <c r="AK210" i="13"/>
  <c r="AK211" i="13"/>
  <c r="AK212" i="13"/>
  <c r="AK213" i="13"/>
  <c r="AK214" i="13"/>
  <c r="AK215" i="13"/>
  <c r="AK216" i="13"/>
  <c r="AK217" i="13"/>
  <c r="AK218" i="13"/>
  <c r="AK219" i="13"/>
  <c r="AK220" i="13"/>
  <c r="AK221" i="13"/>
  <c r="AK222" i="13"/>
  <c r="AK223" i="13"/>
  <c r="AK224" i="13"/>
  <c r="AK225" i="13"/>
  <c r="AK226" i="13"/>
  <c r="AK227" i="13"/>
  <c r="AK228" i="13"/>
  <c r="AK229" i="13"/>
  <c r="AK230" i="13"/>
  <c r="AK231" i="13"/>
  <c r="AK232" i="13"/>
  <c r="AK233" i="13"/>
  <c r="AK234" i="13"/>
  <c r="AK235" i="13"/>
  <c r="AK236" i="13"/>
  <c r="AK237" i="13"/>
  <c r="AK238" i="13"/>
  <c r="AK239" i="13"/>
  <c r="AK240" i="13"/>
  <c r="AK241" i="13"/>
  <c r="AK242" i="13"/>
  <c r="AK243" i="13"/>
  <c r="AK244" i="13"/>
  <c r="AK245" i="13"/>
  <c r="AK246" i="13"/>
  <c r="AK247" i="13"/>
  <c r="AK248" i="13"/>
  <c r="AK249" i="13"/>
  <c r="AK250" i="13"/>
  <c r="AK251" i="13"/>
  <c r="AK252" i="13"/>
  <c r="AK253" i="13"/>
  <c r="AK254" i="13"/>
  <c r="AK255" i="13"/>
  <c r="AK256" i="13"/>
  <c r="AK257" i="13"/>
  <c r="AK258" i="13"/>
  <c r="AK259" i="13"/>
  <c r="AK260" i="13"/>
  <c r="AK261" i="13"/>
  <c r="AK262" i="13"/>
  <c r="AK263" i="13"/>
  <c r="AK264" i="13"/>
  <c r="AK265" i="13"/>
  <c r="AK266" i="13"/>
  <c r="AK267" i="13"/>
  <c r="AK268" i="13"/>
  <c r="AK269" i="13"/>
  <c r="AK270" i="13"/>
  <c r="AK271" i="13"/>
  <c r="AK272" i="13"/>
  <c r="AK273" i="13"/>
  <c r="AK274" i="13"/>
  <c r="AK275" i="13"/>
  <c r="AK276" i="13"/>
  <c r="AK277" i="13"/>
  <c r="AK278" i="13"/>
  <c r="AK279" i="13"/>
  <c r="AK280" i="13"/>
  <c r="AK281" i="13"/>
  <c r="AK282" i="13"/>
  <c r="AK283" i="13"/>
  <c r="AK284" i="13"/>
  <c r="AK285" i="13"/>
  <c r="AK286" i="13"/>
  <c r="AK287" i="13"/>
  <c r="AK288" i="13"/>
  <c r="AK289" i="13"/>
  <c r="AK290" i="13"/>
  <c r="AK291" i="13"/>
  <c r="AK292" i="13"/>
  <c r="AK293" i="13"/>
  <c r="AK294" i="13"/>
  <c r="AK295" i="13"/>
  <c r="AK296" i="13"/>
  <c r="AK297" i="13"/>
  <c r="AK298" i="13"/>
  <c r="AK299" i="13"/>
  <c r="AK300" i="13"/>
  <c r="AK301" i="13"/>
  <c r="AK302" i="13"/>
  <c r="AK303" i="13"/>
  <c r="AK304" i="13"/>
  <c r="AK305" i="13"/>
  <c r="AK306" i="13"/>
  <c r="AK307" i="13"/>
  <c r="AK308" i="13"/>
  <c r="AK309" i="13"/>
  <c r="AK310" i="13"/>
  <c r="AK311" i="13"/>
  <c r="AK312" i="13"/>
  <c r="AK313" i="13"/>
  <c r="AK314" i="13"/>
  <c r="W14" i="14" l="1"/>
  <c r="Y14" i="14" s="1"/>
  <c r="W20" i="14"/>
  <c r="Y20" i="14" s="1"/>
  <c r="W53" i="14"/>
  <c r="Y53" i="14" s="1"/>
  <c r="W67" i="14"/>
  <c r="Y67" i="14" s="1"/>
  <c r="W76" i="14"/>
  <c r="Y76" i="14" s="1"/>
  <c r="W99" i="14"/>
  <c r="Y99" i="14" s="1"/>
  <c r="W101" i="14"/>
  <c r="Y101" i="14" s="1"/>
  <c r="W108" i="14"/>
  <c r="Y108" i="14" s="1"/>
  <c r="BA257" i="14"/>
  <c r="BA241" i="14"/>
  <c r="BA225" i="14"/>
  <c r="BA209" i="14"/>
  <c r="BA193" i="14"/>
  <c r="BA177" i="14"/>
  <c r="BA161" i="14"/>
  <c r="BA145" i="14"/>
  <c r="BA256" i="14"/>
  <c r="BA240" i="14"/>
  <c r="BA224" i="14"/>
  <c r="BA208" i="14"/>
  <c r="BA192" i="14"/>
  <c r="BA176" i="14"/>
  <c r="BA160" i="14"/>
  <c r="BA144" i="14"/>
  <c r="BA235" i="14"/>
  <c r="BA195" i="14"/>
  <c r="BA159" i="14"/>
  <c r="BA139" i="14"/>
  <c r="BA243" i="14"/>
  <c r="BA219" i="14"/>
  <c r="BA191" i="14"/>
  <c r="BA163" i="14"/>
  <c r="BA258" i="14"/>
  <c r="BA242" i="14"/>
  <c r="BA226" i="14"/>
  <c r="BA210" i="14"/>
  <c r="BA194" i="14"/>
  <c r="BA178" i="14"/>
  <c r="BA162" i="14"/>
  <c r="BA146" i="14"/>
  <c r="BE252" i="14"/>
  <c r="BE233" i="14"/>
  <c r="BE213" i="14"/>
  <c r="BE193" i="14"/>
  <c r="BE173" i="14"/>
  <c r="BE154" i="14"/>
  <c r="BE142" i="14"/>
  <c r="BE251" i="14"/>
  <c r="BE232" i="14"/>
  <c r="BE212" i="14"/>
  <c r="BE192" i="14"/>
  <c r="BE172" i="14"/>
  <c r="BE153" i="14"/>
  <c r="BE150" i="14"/>
  <c r="BE174" i="14"/>
  <c r="BE263" i="14"/>
  <c r="BE210" i="14"/>
  <c r="BE230" i="14"/>
  <c r="BE254" i="14"/>
  <c r="BE249" i="14"/>
  <c r="W5" i="14"/>
  <c r="Y5" i="14" s="1"/>
  <c r="W39" i="14"/>
  <c r="Y39" i="14" s="1"/>
  <c r="W66" i="14"/>
  <c r="Y66" i="14" s="1"/>
  <c r="W37" i="14"/>
  <c r="Y37" i="14" s="1"/>
  <c r="W83" i="14"/>
  <c r="Y83" i="14" s="1"/>
  <c r="W112" i="14"/>
  <c r="Y112" i="14" s="1"/>
  <c r="W126" i="14"/>
  <c r="Y126" i="14" s="1"/>
  <c r="W118" i="14"/>
  <c r="Y118" i="14" s="1"/>
  <c r="W3" i="14"/>
  <c r="Y3" i="14" s="1"/>
  <c r="W63" i="14"/>
  <c r="Y63" i="14" s="1"/>
  <c r="W24" i="14"/>
  <c r="Y24" i="14" s="1"/>
  <c r="W33" i="14"/>
  <c r="Y33" i="14" s="1"/>
  <c r="W50" i="14"/>
  <c r="Y50" i="14" s="1"/>
  <c r="W73" i="14"/>
  <c r="Y73" i="14" s="1"/>
  <c r="W123" i="14"/>
  <c r="Y123" i="14" s="1"/>
  <c r="W86" i="14"/>
  <c r="Y86" i="14" s="1"/>
  <c r="W124" i="14"/>
  <c r="Y124" i="14" s="1"/>
  <c r="W35" i="14"/>
  <c r="Y35" i="14" s="1"/>
  <c r="W2" i="14"/>
  <c r="Y2" i="14" s="1"/>
  <c r="W36" i="14"/>
  <c r="Y36" i="14" s="1"/>
  <c r="W55" i="14"/>
  <c r="Y55" i="14" s="1"/>
  <c r="W64" i="14"/>
  <c r="Y64" i="14" s="1"/>
  <c r="W90" i="14"/>
  <c r="Y90" i="14" s="1"/>
  <c r="W78" i="14"/>
  <c r="Y78" i="14" s="1"/>
  <c r="W95" i="14"/>
  <c r="Y95" i="14" s="1"/>
  <c r="W9" i="14"/>
  <c r="Y9" i="14" s="1"/>
  <c r="W6" i="14"/>
  <c r="Y6" i="14" s="1"/>
  <c r="W15" i="14"/>
  <c r="Y15" i="14" s="1"/>
  <c r="W17" i="14"/>
  <c r="Y17" i="14" s="1"/>
  <c r="W10" i="14"/>
  <c r="Y10" i="14" s="1"/>
  <c r="W4" i="14"/>
  <c r="Y4" i="14" s="1"/>
  <c r="W21" i="14"/>
  <c r="Y21" i="14" s="1"/>
  <c r="W44" i="14"/>
  <c r="Y44" i="14" s="1"/>
  <c r="W25" i="14"/>
  <c r="Y25" i="14" s="1"/>
  <c r="W38" i="14"/>
  <c r="Y38" i="14" s="1"/>
  <c r="W56" i="14"/>
  <c r="Y56" i="14" s="1"/>
  <c r="W97" i="14"/>
  <c r="Y97" i="14" s="1"/>
  <c r="W45" i="14"/>
  <c r="Y45" i="14" s="1"/>
  <c r="W59" i="14"/>
  <c r="Y59" i="14" s="1"/>
  <c r="W89" i="14"/>
  <c r="Y89" i="14" s="1"/>
  <c r="W40" i="14"/>
  <c r="Y40" i="14" s="1"/>
  <c r="W52" i="14"/>
  <c r="Y52" i="14" s="1"/>
  <c r="W69" i="14"/>
  <c r="Y69" i="14" s="1"/>
  <c r="W77" i="14"/>
  <c r="Y77" i="14" s="1"/>
  <c r="W113" i="14"/>
  <c r="Y113" i="14" s="1"/>
  <c r="W74" i="14"/>
  <c r="Y74" i="14" s="1"/>
  <c r="W91" i="14"/>
  <c r="Y91" i="14" s="1"/>
  <c r="W104" i="14"/>
  <c r="Y104" i="14" s="1"/>
  <c r="W114" i="14"/>
  <c r="Y114" i="14" s="1"/>
  <c r="W127" i="14"/>
  <c r="Y127" i="14" s="1"/>
  <c r="W79" i="14"/>
  <c r="Y79" i="14" s="1"/>
  <c r="W109" i="14"/>
  <c r="Y109" i="14" s="1"/>
  <c r="W129" i="14"/>
  <c r="Y129" i="14" s="1"/>
  <c r="W87" i="14"/>
  <c r="Y87" i="14" s="1"/>
  <c r="W100" i="14"/>
  <c r="Y100" i="14" s="1"/>
  <c r="W110" i="14"/>
  <c r="Y110" i="14" s="1"/>
  <c r="W119" i="14"/>
  <c r="Y119" i="14" s="1"/>
  <c r="W128" i="14"/>
  <c r="Y128" i="14" s="1"/>
  <c r="X130" i="14"/>
  <c r="Z130" i="14" s="1"/>
  <c r="X129" i="14"/>
  <c r="Z129" i="14" s="1"/>
  <c r="X126" i="14"/>
  <c r="Z126" i="14" s="1"/>
  <c r="X125" i="14"/>
  <c r="Z125" i="14" s="1"/>
  <c r="X117" i="14"/>
  <c r="Z117" i="14" s="1"/>
  <c r="X109" i="14"/>
  <c r="Z109" i="14" s="1"/>
  <c r="X101" i="14"/>
  <c r="Z101" i="14" s="1"/>
  <c r="X93" i="14"/>
  <c r="Z93" i="14" s="1"/>
  <c r="X84" i="14"/>
  <c r="Z84" i="14" s="1"/>
  <c r="X79" i="14"/>
  <c r="Z79" i="14" s="1"/>
  <c r="X78" i="14"/>
  <c r="Z78" i="14" s="1"/>
  <c r="X133" i="14"/>
  <c r="Z133" i="14" s="1"/>
  <c r="X131" i="14"/>
  <c r="Z131" i="14" s="1"/>
  <c r="X127" i="14"/>
  <c r="Z127" i="14" s="1"/>
  <c r="X123" i="14"/>
  <c r="Z123" i="14" s="1"/>
  <c r="X120" i="14"/>
  <c r="Z120" i="14" s="1"/>
  <c r="X115" i="14"/>
  <c r="Z115" i="14" s="1"/>
  <c r="X114" i="14"/>
  <c r="Z114" i="14" s="1"/>
  <c r="X112" i="14"/>
  <c r="Z112" i="14" s="1"/>
  <c r="X107" i="14"/>
  <c r="Z107" i="14" s="1"/>
  <c r="X106" i="14"/>
  <c r="Z106" i="14" s="1"/>
  <c r="X104" i="14"/>
  <c r="Z104" i="14" s="1"/>
  <c r="X99" i="14"/>
  <c r="Z99" i="14" s="1"/>
  <c r="X98" i="14"/>
  <c r="Z98" i="14" s="1"/>
  <c r="X96" i="14"/>
  <c r="Z96" i="14" s="1"/>
  <c r="X91" i="14"/>
  <c r="Z91" i="14" s="1"/>
  <c r="X90" i="14"/>
  <c r="Z90" i="14" s="1"/>
  <c r="X88" i="14"/>
  <c r="Z88" i="14" s="1"/>
  <c r="X85" i="14"/>
  <c r="Z85" i="14" s="1"/>
  <c r="X74" i="14"/>
  <c r="Z74" i="14" s="1"/>
  <c r="X73" i="14"/>
  <c r="Z73" i="14" s="1"/>
  <c r="X71" i="14"/>
  <c r="Z71" i="14" s="1"/>
  <c r="X68" i="14"/>
  <c r="Z68" i="14" s="1"/>
  <c r="X66" i="14"/>
  <c r="Z66" i="14" s="1"/>
  <c r="X113" i="14"/>
  <c r="Z113" i="14" s="1"/>
  <c r="X105" i="14"/>
  <c r="Z105" i="14" s="1"/>
  <c r="X97" i="14"/>
  <c r="Z97" i="14" s="1"/>
  <c r="X89" i="14"/>
  <c r="Z89" i="14" s="1"/>
  <c r="X83" i="14"/>
  <c r="Z83" i="14" s="1"/>
  <c r="X82" i="14"/>
  <c r="Z82" i="14" s="1"/>
  <c r="X80" i="14"/>
  <c r="Z80" i="14" s="1"/>
  <c r="X76" i="14"/>
  <c r="Z76" i="14" s="1"/>
  <c r="X75" i="14"/>
  <c r="Z75" i="14" s="1"/>
  <c r="X70" i="14"/>
  <c r="Z70" i="14" s="1"/>
  <c r="X67" i="14"/>
  <c r="Z67" i="14" s="1"/>
  <c r="X128" i="14"/>
  <c r="Z128" i="14" s="1"/>
  <c r="X111" i="14"/>
  <c r="Z111" i="14" s="1"/>
  <c r="X110" i="14"/>
  <c r="Z110" i="14" s="1"/>
  <c r="X108" i="14"/>
  <c r="Z108" i="14" s="1"/>
  <c r="X81" i="14"/>
  <c r="Z81" i="14" s="1"/>
  <c r="X65" i="14"/>
  <c r="Z65" i="14" s="1"/>
  <c r="X60" i="14"/>
  <c r="Z60" i="14" s="1"/>
  <c r="X59" i="14"/>
  <c r="Z59" i="14" s="1"/>
  <c r="X55" i="14"/>
  <c r="Z55" i="14" s="1"/>
  <c r="X51" i="14"/>
  <c r="Z51" i="14" s="1"/>
  <c r="X47" i="14"/>
  <c r="Z47" i="14" s="1"/>
  <c r="X45" i="14"/>
  <c r="Z45" i="14" s="1"/>
  <c r="X33" i="14"/>
  <c r="Z33" i="14" s="1"/>
  <c r="X28" i="14"/>
  <c r="Z28" i="14" s="1"/>
  <c r="X27" i="14"/>
  <c r="Z27" i="14" s="1"/>
  <c r="X122" i="14"/>
  <c r="Z122" i="14" s="1"/>
  <c r="X121" i="14"/>
  <c r="Z121" i="14" s="1"/>
  <c r="X119" i="14"/>
  <c r="Z119" i="14" s="1"/>
  <c r="X118" i="14"/>
  <c r="Z118" i="14" s="1"/>
  <c r="X116" i="14"/>
  <c r="Z116" i="14" s="1"/>
  <c r="X87" i="14"/>
  <c r="Z87" i="14" s="1"/>
  <c r="X86" i="14"/>
  <c r="Z86" i="14" s="1"/>
  <c r="X58" i="14"/>
  <c r="Z58" i="14" s="1"/>
  <c r="X57" i="14"/>
  <c r="Z57" i="14" s="1"/>
  <c r="X56" i="14"/>
  <c r="Z56" i="14" s="1"/>
  <c r="X53" i="14"/>
  <c r="Z53" i="14" s="1"/>
  <c r="X48" i="14"/>
  <c r="Z48" i="14" s="1"/>
  <c r="X46" i="14"/>
  <c r="Z46" i="14" s="1"/>
  <c r="X38" i="14"/>
  <c r="Z38" i="14" s="1"/>
  <c r="X36" i="14"/>
  <c r="Z36" i="14" s="1"/>
  <c r="X34" i="14"/>
  <c r="Z34" i="14" s="1"/>
  <c r="X26" i="14"/>
  <c r="Z26" i="14" s="1"/>
  <c r="X25" i="14"/>
  <c r="Z25" i="14" s="1"/>
  <c r="X24" i="14"/>
  <c r="Z24" i="14" s="1"/>
  <c r="X132" i="14"/>
  <c r="Z132" i="14" s="1"/>
  <c r="X124" i="14"/>
  <c r="Z124" i="14" s="1"/>
  <c r="X95" i="14"/>
  <c r="Z95" i="14" s="1"/>
  <c r="X94" i="14"/>
  <c r="Z94" i="14" s="1"/>
  <c r="X92" i="14"/>
  <c r="Z92" i="14" s="1"/>
  <c r="X72" i="14"/>
  <c r="Z72" i="14" s="1"/>
  <c r="X63" i="14"/>
  <c r="Z63" i="14" s="1"/>
  <c r="X61" i="14"/>
  <c r="Z61" i="14" s="1"/>
  <c r="X49" i="14"/>
  <c r="Z49" i="14" s="1"/>
  <c r="X44" i="14"/>
  <c r="Z44" i="14" s="1"/>
  <c r="X43" i="14"/>
  <c r="Z43" i="14" s="1"/>
  <c r="X39" i="14"/>
  <c r="Z39" i="14" s="1"/>
  <c r="X35" i="14"/>
  <c r="Z35" i="14" s="1"/>
  <c r="X31" i="14"/>
  <c r="Z31" i="14" s="1"/>
  <c r="X29" i="14"/>
  <c r="Z29" i="14" s="1"/>
  <c r="X23" i="14"/>
  <c r="Z23" i="14" s="1"/>
  <c r="X22" i="14"/>
  <c r="Z22" i="14" s="1"/>
  <c r="X20" i="14"/>
  <c r="Z20" i="14" s="1"/>
  <c r="X19" i="14"/>
  <c r="Z19" i="14" s="1"/>
  <c r="X103" i="14"/>
  <c r="Z103" i="14" s="1"/>
  <c r="X102" i="14"/>
  <c r="Z102" i="14" s="1"/>
  <c r="X77" i="14"/>
  <c r="Z77" i="14" s="1"/>
  <c r="X69" i="14"/>
  <c r="Z69" i="14" s="1"/>
  <c r="X62" i="14"/>
  <c r="Z62" i="14" s="1"/>
  <c r="X50" i="14"/>
  <c r="Z50" i="14" s="1"/>
  <c r="X42" i="14"/>
  <c r="Z42" i="14" s="1"/>
  <c r="X40" i="14"/>
  <c r="Z40" i="14" s="1"/>
  <c r="X30" i="14"/>
  <c r="Z30" i="14" s="1"/>
  <c r="X17" i="14"/>
  <c r="Z17" i="14" s="1"/>
  <c r="X5" i="14"/>
  <c r="Z5" i="14" s="1"/>
  <c r="X54" i="14"/>
  <c r="Z54" i="14" s="1"/>
  <c r="X13" i="14"/>
  <c r="Z13" i="14" s="1"/>
  <c r="X7" i="14"/>
  <c r="Z7" i="14" s="1"/>
  <c r="X4" i="14"/>
  <c r="Z4" i="14" s="1"/>
  <c r="X52" i="14"/>
  <c r="Z52" i="14" s="1"/>
  <c r="X37" i="14"/>
  <c r="Z37" i="14" s="1"/>
  <c r="X18" i="14"/>
  <c r="Z18" i="14" s="1"/>
  <c r="X16" i="14"/>
  <c r="Z16" i="14" s="1"/>
  <c r="X9" i="14"/>
  <c r="Z9" i="14" s="1"/>
  <c r="X3" i="14"/>
  <c r="Z3" i="14" s="1"/>
  <c r="X41" i="14"/>
  <c r="Z41" i="14" s="1"/>
  <c r="X21" i="14"/>
  <c r="Z21" i="14" s="1"/>
  <c r="X2" i="14"/>
  <c r="Z2" i="14" s="1"/>
  <c r="X64" i="14"/>
  <c r="Z64" i="14" s="1"/>
  <c r="X32" i="14"/>
  <c r="Z32" i="14" s="1"/>
  <c r="X15" i="14"/>
  <c r="Z15" i="14" s="1"/>
  <c r="X14" i="14"/>
  <c r="Z14" i="14" s="1"/>
  <c r="X12" i="14"/>
  <c r="Z12" i="14" s="1"/>
  <c r="X11" i="14"/>
  <c r="Z11" i="14" s="1"/>
  <c r="X10" i="14"/>
  <c r="Z10" i="14" s="1"/>
  <c r="X8" i="14"/>
  <c r="Z8" i="14" s="1"/>
  <c r="X6" i="14"/>
  <c r="Z6" i="14" s="1"/>
  <c r="X100" i="14"/>
  <c r="Z100" i="14" s="1"/>
  <c r="W16" i="14"/>
  <c r="Y16" i="14" s="1"/>
  <c r="W8" i="14"/>
  <c r="Y8" i="14" s="1"/>
  <c r="W19" i="14"/>
  <c r="Y19" i="14" s="1"/>
  <c r="W31" i="14"/>
  <c r="Y31" i="14" s="1"/>
  <c r="W11" i="14"/>
  <c r="Y11" i="14" s="1"/>
  <c r="W7" i="14"/>
  <c r="Y7" i="14" s="1"/>
  <c r="W22" i="14"/>
  <c r="Y22" i="14" s="1"/>
  <c r="W72" i="14"/>
  <c r="Y72" i="14" s="1"/>
  <c r="W26" i="14"/>
  <c r="Y26" i="14" s="1"/>
  <c r="W46" i="14"/>
  <c r="Y46" i="14" s="1"/>
  <c r="W57" i="14"/>
  <c r="Y57" i="14" s="1"/>
  <c r="W27" i="14"/>
  <c r="Y27" i="14" s="1"/>
  <c r="W47" i="14"/>
  <c r="Y47" i="14" s="1"/>
  <c r="W60" i="14"/>
  <c r="Y60" i="14" s="1"/>
  <c r="W30" i="14"/>
  <c r="Y30" i="14" s="1"/>
  <c r="W41" i="14"/>
  <c r="Y41" i="14" s="1"/>
  <c r="W54" i="14"/>
  <c r="Y54" i="14" s="1"/>
  <c r="W70" i="14"/>
  <c r="Y70" i="14" s="1"/>
  <c r="W80" i="14"/>
  <c r="Y80" i="14" s="1"/>
  <c r="W68" i="14"/>
  <c r="Y68" i="14" s="1"/>
  <c r="W85" i="14"/>
  <c r="Y85" i="14" s="1"/>
  <c r="W96" i="14"/>
  <c r="Y96" i="14" s="1"/>
  <c r="W106" i="14"/>
  <c r="Y106" i="14" s="1"/>
  <c r="W115" i="14"/>
  <c r="Y115" i="14" s="1"/>
  <c r="W131" i="14"/>
  <c r="Y131" i="14" s="1"/>
  <c r="W84" i="14"/>
  <c r="Y84" i="14" s="1"/>
  <c r="W117" i="14"/>
  <c r="Y117" i="14" s="1"/>
  <c r="W130" i="14"/>
  <c r="Y130" i="14" s="1"/>
  <c r="W92" i="14"/>
  <c r="Y92" i="14" s="1"/>
  <c r="W102" i="14"/>
  <c r="Y102" i="14" s="1"/>
  <c r="W111" i="14"/>
  <c r="Y111" i="14" s="1"/>
  <c r="W121" i="14"/>
  <c r="Y121" i="14" s="1"/>
  <c r="W132" i="14"/>
  <c r="Y132" i="14" s="1"/>
  <c r="W29" i="14"/>
  <c r="Y29" i="14" s="1"/>
  <c r="W18" i="14"/>
  <c r="Y18" i="14" s="1"/>
  <c r="W12" i="14"/>
  <c r="Y12" i="14" s="1"/>
  <c r="W61" i="14"/>
  <c r="Y61" i="14" s="1"/>
  <c r="W43" i="14"/>
  <c r="Y43" i="14" s="1"/>
  <c r="W49" i="14"/>
  <c r="Y49" i="14" s="1"/>
  <c r="W13" i="14"/>
  <c r="Y13" i="14" s="1"/>
  <c r="W23" i="14"/>
  <c r="Y23" i="14" s="1"/>
  <c r="W105" i="14"/>
  <c r="Y105" i="14" s="1"/>
  <c r="W34" i="14"/>
  <c r="Y34" i="14" s="1"/>
  <c r="W48" i="14"/>
  <c r="Y48" i="14" s="1"/>
  <c r="W58" i="14"/>
  <c r="Y58" i="14" s="1"/>
  <c r="W28" i="14"/>
  <c r="Y28" i="14" s="1"/>
  <c r="W51" i="14"/>
  <c r="Y51" i="14" s="1"/>
  <c r="W65" i="14"/>
  <c r="Y65" i="14" s="1"/>
  <c r="W32" i="14"/>
  <c r="Y32" i="14" s="1"/>
  <c r="W42" i="14"/>
  <c r="Y42" i="14" s="1"/>
  <c r="W62" i="14"/>
  <c r="Y62" i="14" s="1"/>
  <c r="W75" i="14"/>
  <c r="Y75" i="14" s="1"/>
  <c r="W82" i="14"/>
  <c r="Y82" i="14" s="1"/>
  <c r="W71" i="14"/>
  <c r="Y71" i="14" s="1"/>
  <c r="W88" i="14"/>
  <c r="Y88" i="14" s="1"/>
  <c r="W98" i="14"/>
  <c r="Y98" i="14" s="1"/>
  <c r="W107" i="14"/>
  <c r="Y107" i="14" s="1"/>
  <c r="W120" i="14"/>
  <c r="Y120" i="14" s="1"/>
  <c r="W133" i="14"/>
  <c r="Y133" i="14" s="1"/>
  <c r="W93" i="14"/>
  <c r="Y93" i="14" s="1"/>
  <c r="W125" i="14"/>
  <c r="Y125" i="14" s="1"/>
  <c r="W81" i="14"/>
  <c r="Y81" i="14" s="1"/>
  <c r="W94" i="14"/>
  <c r="Y94" i="14" s="1"/>
  <c r="W103" i="14"/>
  <c r="Y103" i="14" s="1"/>
  <c r="W116" i="14"/>
  <c r="Y116" i="14" s="1"/>
  <c r="W122" i="14"/>
  <c r="Y122" i="14" s="1"/>
  <c r="BE264" i="14"/>
  <c r="AF84" i="14"/>
  <c r="AF83" i="14"/>
  <c r="AJ82" i="14"/>
  <c r="AJ79" i="14"/>
  <c r="AF129" i="14"/>
  <c r="AJ126" i="14"/>
  <c r="AJ114" i="14"/>
  <c r="AJ111" i="14"/>
  <c r="AF100" i="14"/>
  <c r="AF91" i="14"/>
  <c r="AJ67" i="14"/>
  <c r="AF61" i="14"/>
  <c r="AF51" i="14"/>
  <c r="AJ43" i="14"/>
  <c r="AF41" i="14"/>
  <c r="AF29" i="14"/>
  <c r="AJ22" i="14"/>
  <c r="AF128" i="14"/>
  <c r="AJ119" i="14"/>
  <c r="AF108" i="14"/>
  <c r="AF99" i="14"/>
  <c r="AJ90" i="14"/>
  <c r="AJ87" i="14"/>
  <c r="AJ74" i="14"/>
  <c r="AJ73" i="14"/>
  <c r="AF71" i="14"/>
  <c r="AJ130" i="14"/>
  <c r="AF125" i="14"/>
  <c r="AF116" i="14"/>
  <c r="AF107" i="14"/>
  <c r="AJ98" i="14"/>
  <c r="AJ95" i="14"/>
  <c r="AJ106" i="14"/>
  <c r="AJ103" i="14"/>
  <c r="AF92" i="14"/>
  <c r="AF74" i="14"/>
  <c r="AF64" i="14"/>
  <c r="AF32" i="14"/>
  <c r="AF16" i="14"/>
  <c r="AJ9" i="14"/>
  <c r="AJ8" i="14"/>
  <c r="AF124" i="14"/>
  <c r="AF115" i="14"/>
  <c r="AJ70" i="14"/>
  <c r="AJ57" i="14"/>
  <c r="AJ55" i="14"/>
  <c r="AJ37" i="14"/>
  <c r="AJ35" i="14"/>
  <c r="AJ25" i="14"/>
  <c r="AJ23" i="14"/>
  <c r="AF18" i="14"/>
  <c r="AJ6" i="14"/>
  <c r="AJ17" i="14"/>
  <c r="AJ65" i="14"/>
  <c r="AF50" i="14"/>
  <c r="AJ45" i="14"/>
  <c r="AF43" i="14"/>
  <c r="AF40" i="14"/>
  <c r="AJ33" i="14"/>
  <c r="AJ47" i="14"/>
  <c r="AJ15" i="14"/>
  <c r="AF6" i="14"/>
  <c r="AF8" i="14"/>
  <c r="AF20" i="14"/>
  <c r="AF13" i="14"/>
  <c r="AF87" i="14"/>
  <c r="AJ132" i="14"/>
  <c r="AJ27" i="14"/>
  <c r="AJ39" i="14"/>
  <c r="AJ54" i="14"/>
  <c r="AJ63" i="14"/>
  <c r="AJ11" i="14"/>
  <c r="AJ53" i="14"/>
  <c r="AJ36" i="14"/>
  <c r="AF70" i="14"/>
  <c r="AJ86" i="14"/>
  <c r="AJ118" i="14"/>
  <c r="AF19" i="14"/>
  <c r="AJ28" i="14"/>
  <c r="AF48" i="14"/>
  <c r="AJ110" i="14"/>
  <c r="AJ24" i="14"/>
  <c r="AJ56" i="14"/>
  <c r="AJ102" i="14"/>
  <c r="AJ68" i="14"/>
  <c r="AF120" i="14"/>
  <c r="AJ129" i="14"/>
  <c r="AJ76" i="14"/>
  <c r="AF96" i="14"/>
  <c r="AF112" i="14"/>
  <c r="AF126" i="14"/>
  <c r="AJ133" i="14"/>
  <c r="AF60" i="14"/>
  <c r="AF30" i="14"/>
  <c r="AF72" i="14"/>
  <c r="AJ10" i="14"/>
  <c r="AF26" i="14"/>
  <c r="AF58" i="14"/>
  <c r="AF38" i="14"/>
  <c r="AJ20" i="14"/>
  <c r="AF33" i="14"/>
  <c r="AJ75" i="14"/>
  <c r="AF81" i="14"/>
  <c r="AF85" i="14"/>
  <c r="AF89" i="14"/>
  <c r="AF93" i="14"/>
  <c r="AF97" i="14"/>
  <c r="AF105" i="14"/>
  <c r="AF113" i="14"/>
  <c r="BE255" i="14"/>
  <c r="BE234" i="14"/>
  <c r="BE215" i="14"/>
  <c r="BE195" i="14"/>
  <c r="BE185" i="14"/>
  <c r="BE175" i="14"/>
  <c r="AF10" i="14"/>
  <c r="AF7" i="14"/>
  <c r="AJ16" i="14"/>
  <c r="AJ44" i="14"/>
  <c r="AF59" i="14"/>
  <c r="AF11" i="14"/>
  <c r="AJ29" i="14"/>
  <c r="AF45" i="14"/>
  <c r="AJ94" i="14"/>
  <c r="AF22" i="14"/>
  <c r="AJ14" i="14"/>
  <c r="AF57" i="14"/>
  <c r="AF37" i="14"/>
  <c r="AF76" i="14"/>
  <c r="AF34" i="14"/>
  <c r="AF56" i="14"/>
  <c r="AJ83" i="14"/>
  <c r="AF31" i="14"/>
  <c r="AF63" i="14"/>
  <c r="AF69" i="14"/>
  <c r="AJ124" i="14"/>
  <c r="AJ99" i="14"/>
  <c r="AJ115" i="14"/>
  <c r="AF130" i="14"/>
  <c r="AJ105" i="14"/>
  <c r="AF44" i="14"/>
  <c r="AJ64" i="14"/>
  <c r="AF98" i="14"/>
  <c r="AF114" i="14"/>
  <c r="AF78" i="14"/>
  <c r="AF9" i="14"/>
  <c r="AJ97" i="14"/>
  <c r="AJ30" i="14"/>
  <c r="AJ50" i="14"/>
  <c r="AJ62" i="14"/>
  <c r="AJ81" i="14"/>
  <c r="AF86" i="14"/>
  <c r="AJ109" i="14"/>
  <c r="AJ26" i="14"/>
  <c r="AF36" i="14"/>
  <c r="AF49" i="14"/>
  <c r="AJ89" i="14"/>
  <c r="AF102" i="14"/>
  <c r="AF118" i="14"/>
  <c r="AJ100" i="14"/>
  <c r="AJ108" i="14"/>
  <c r="AJ116" i="14"/>
  <c r="BE250" i="14"/>
  <c r="BE231" i="14"/>
  <c r="BE211" i="14"/>
  <c r="BE201" i="14"/>
  <c r="BE191" i="14"/>
  <c r="BE181" i="14"/>
  <c r="AF12" i="14"/>
  <c r="AJ131" i="14"/>
  <c r="AF15" i="14"/>
  <c r="AJ41" i="14"/>
  <c r="AJ49" i="14"/>
  <c r="AJ59" i="14"/>
  <c r="AF66" i="14"/>
  <c r="AJ31" i="14"/>
  <c r="AF121" i="14"/>
  <c r="AF55" i="14"/>
  <c r="AJ123" i="14"/>
  <c r="AJ40" i="14"/>
  <c r="AF75" i="14"/>
  <c r="AF111" i="14"/>
  <c r="AJ122" i="14"/>
  <c r="AF23" i="14"/>
  <c r="AJ38" i="14"/>
  <c r="AJ60" i="14"/>
  <c r="AF103" i="14"/>
  <c r="AJ127" i="14"/>
  <c r="AJ52" i="14"/>
  <c r="AF67" i="14"/>
  <c r="AF95" i="14"/>
  <c r="AF123" i="14"/>
  <c r="AJ77" i="14"/>
  <c r="AJ125" i="14"/>
  <c r="AF88" i="14"/>
  <c r="AF104" i="14"/>
  <c r="AJ120" i="14"/>
  <c r="AF122" i="14"/>
  <c r="AF28" i="14"/>
  <c r="AJ48" i="14"/>
  <c r="AF62" i="14"/>
  <c r="AJ18" i="14"/>
  <c r="AF42" i="14"/>
  <c r="AF54" i="14"/>
  <c r="AJ12" i="14"/>
  <c r="AJ42" i="14"/>
  <c r="AF52" i="14"/>
  <c r="AF65" i="14"/>
  <c r="AJ80" i="14"/>
  <c r="AJ84" i="14"/>
  <c r="AJ88" i="14"/>
  <c r="AJ92" i="14"/>
  <c r="AF101" i="14"/>
  <c r="AF109" i="14"/>
  <c r="AF117" i="14"/>
  <c r="BE239" i="14"/>
  <c r="BE229" i="14"/>
  <c r="BE219" i="14"/>
  <c r="BE209" i="14"/>
  <c r="BE189" i="14"/>
  <c r="BE170" i="14"/>
  <c r="BE151" i="14"/>
  <c r="AF14" i="14"/>
  <c r="AF27" i="14"/>
  <c r="AF79" i="14"/>
  <c r="AJ72" i="14"/>
  <c r="AF53" i="14"/>
  <c r="AJ128" i="14"/>
  <c r="AF132" i="14"/>
  <c r="AF106" i="14"/>
  <c r="AJ46" i="14"/>
  <c r="AJ117" i="14"/>
  <c r="AJ58" i="14"/>
  <c r="AF110" i="14"/>
  <c r="AJ104" i="14"/>
  <c r="BE245" i="14"/>
  <c r="BE205" i="14"/>
  <c r="BE171" i="14"/>
  <c r="BE156" i="14"/>
  <c r="BE145" i="14"/>
  <c r="AJ19" i="14"/>
  <c r="AJ61" i="14"/>
  <c r="AF25" i="14"/>
  <c r="AF21" i="14"/>
  <c r="AF24" i="14"/>
  <c r="AF73" i="14"/>
  <c r="AJ91" i="14"/>
  <c r="AJ32" i="14"/>
  <c r="AF90" i="14"/>
  <c r="AJ34" i="14"/>
  <c r="AJ66" i="14"/>
  <c r="AJ101" i="14"/>
  <c r="AF94" i="14"/>
  <c r="AJ112" i="14"/>
  <c r="BE235" i="14"/>
  <c r="BE167" i="14"/>
  <c r="BE155" i="14"/>
  <c r="BE141" i="14"/>
  <c r="AJ51" i="14"/>
  <c r="AJ71" i="14"/>
  <c r="AJ96" i="14"/>
  <c r="BE259" i="14"/>
  <c r="BE176" i="14"/>
  <c r="AJ78" i="14"/>
  <c r="AF47" i="14"/>
  <c r="AF39" i="14"/>
  <c r="AF131" i="14"/>
  <c r="AJ107" i="14"/>
  <c r="AJ113" i="14"/>
  <c r="AJ13" i="14"/>
  <c r="AJ21" i="14"/>
  <c r="AF46" i="14"/>
  <c r="AF17" i="14"/>
  <c r="AJ69" i="14"/>
  <c r="AF82" i="14"/>
  <c r="BE225" i="14"/>
  <c r="BE186" i="14"/>
  <c r="BE165" i="14"/>
  <c r="BE152" i="14"/>
  <c r="AF35" i="14"/>
  <c r="AF119" i="14"/>
  <c r="AJ7" i="14"/>
  <c r="AF80" i="14"/>
  <c r="AF127" i="14"/>
  <c r="AF77" i="14"/>
  <c r="AF133" i="14"/>
  <c r="AJ85" i="14"/>
  <c r="AJ121" i="14"/>
  <c r="AJ93" i="14"/>
  <c r="AF68" i="14"/>
  <c r="BE216" i="14"/>
  <c r="BE161" i="14"/>
  <c r="BE147" i="14"/>
  <c r="AR149" i="14"/>
  <c r="AT149" i="14" s="1"/>
  <c r="AR203" i="14"/>
  <c r="AT203" i="14" s="1"/>
  <c r="AR101" i="14"/>
  <c r="AT101" i="14" s="1"/>
  <c r="AR250" i="14"/>
  <c r="AT250" i="14" s="1"/>
  <c r="AR170" i="14"/>
  <c r="AT170" i="14" s="1"/>
  <c r="AR90" i="14"/>
  <c r="AT90" i="14" s="1"/>
  <c r="AR257" i="14"/>
  <c r="AT257" i="14" s="1"/>
  <c r="AR209" i="14"/>
  <c r="AT209" i="14" s="1"/>
  <c r="AR137" i="14"/>
  <c r="AT137" i="14" s="1"/>
  <c r="AR260" i="14"/>
  <c r="AT260" i="14" s="1"/>
  <c r="AR212" i="14"/>
  <c r="AT212" i="14" s="1"/>
  <c r="AR110" i="14"/>
  <c r="AT110" i="14" s="1"/>
  <c r="AR152" i="14"/>
  <c r="AT152" i="14" s="1"/>
  <c r="AR104" i="14"/>
  <c r="AT104" i="14" s="1"/>
  <c r="AR30" i="14"/>
  <c r="AT30" i="14" s="1"/>
  <c r="AR111" i="14"/>
  <c r="AT111" i="14" s="1"/>
  <c r="AR31" i="14"/>
  <c r="AT31" i="14" s="1"/>
  <c r="AR231" i="14"/>
  <c r="AT231" i="14" s="1"/>
  <c r="AR16" i="14"/>
  <c r="AT16" i="14" s="1"/>
  <c r="AR219" i="14"/>
  <c r="AT219" i="14" s="1"/>
  <c r="AR133" i="14"/>
  <c r="AT133" i="14" s="1"/>
  <c r="AR262" i="14"/>
  <c r="AT262" i="14" s="1"/>
  <c r="AR230" i="14"/>
  <c r="AT230" i="14" s="1"/>
  <c r="AR198" i="14"/>
  <c r="AT198" i="14" s="1"/>
  <c r="AR146" i="14"/>
  <c r="AT146" i="14" s="1"/>
  <c r="AR82" i="14"/>
  <c r="AT82" i="14" s="1"/>
  <c r="AR253" i="14"/>
  <c r="AT253" i="14" s="1"/>
  <c r="AR205" i="14"/>
  <c r="AT205" i="14" s="1"/>
  <c r="AR240" i="14"/>
  <c r="AT240" i="14" s="1"/>
  <c r="AR215" i="14"/>
  <c r="AT215" i="14" s="1"/>
  <c r="AR259" i="14"/>
  <c r="AT259" i="14" s="1"/>
  <c r="AR77" i="14"/>
  <c r="AT77" i="14" s="1"/>
  <c r="AR191" i="14"/>
  <c r="AT191" i="14" s="1"/>
  <c r="AR234" i="14"/>
  <c r="AT234" i="14" s="1"/>
  <c r="AR202" i="14"/>
  <c r="AT202" i="14" s="1"/>
  <c r="AR154" i="14"/>
  <c r="AT154" i="14" s="1"/>
  <c r="AR12" i="14"/>
  <c r="AT12" i="14" s="1"/>
  <c r="AR225" i="14"/>
  <c r="AT225" i="14" s="1"/>
  <c r="AR177" i="14"/>
  <c r="AT177" i="14" s="1"/>
  <c r="AR105" i="14"/>
  <c r="AT105" i="14" s="1"/>
  <c r="AR32" i="14"/>
  <c r="AT32" i="14" s="1"/>
  <c r="AR228" i="14"/>
  <c r="AT228" i="14" s="1"/>
  <c r="AR196" i="14"/>
  <c r="AT196" i="14" s="1"/>
  <c r="AR142" i="14"/>
  <c r="AT142" i="14" s="1"/>
  <c r="AR38" i="14"/>
  <c r="AT38" i="14" s="1"/>
  <c r="AR120" i="14"/>
  <c r="AT120" i="14" s="1"/>
  <c r="AR72" i="14"/>
  <c r="AT72" i="14" s="1"/>
  <c r="AR9" i="14"/>
  <c r="AT9" i="14" s="1"/>
  <c r="AR127" i="14"/>
  <c r="AT127" i="14" s="1"/>
  <c r="AR79" i="14"/>
  <c r="AT79" i="14" s="1"/>
  <c r="AR40" i="14"/>
  <c r="AT40" i="14" s="1"/>
  <c r="AR18" i="14"/>
  <c r="AT18" i="14" s="1"/>
  <c r="AR63" i="14"/>
  <c r="AT63" i="14" s="1"/>
  <c r="AR15" i="14"/>
  <c r="AT15" i="14" s="1"/>
  <c r="AR48" i="14"/>
  <c r="AT48" i="14" s="1"/>
  <c r="AR167" i="14"/>
  <c r="AT167" i="14" s="1"/>
  <c r="AR109" i="14"/>
  <c r="AT109" i="14" s="1"/>
  <c r="AR155" i="14"/>
  <c r="AT155" i="14" s="1"/>
  <c r="AR141" i="14"/>
  <c r="AT141" i="14" s="1"/>
  <c r="AR243" i="14"/>
  <c r="AT243" i="14" s="1"/>
  <c r="AR207" i="14"/>
  <c r="AT207" i="14" s="1"/>
  <c r="AR246" i="14"/>
  <c r="AT246" i="14" s="1"/>
  <c r="AR214" i="14"/>
  <c r="AT214" i="14" s="1"/>
  <c r="AR182" i="14"/>
  <c r="AT182" i="14" s="1"/>
  <c r="AR166" i="14"/>
  <c r="AT166" i="14" s="1"/>
  <c r="AR114" i="14"/>
  <c r="AT114" i="14" s="1"/>
  <c r="AR44" i="14"/>
  <c r="AT44" i="14" s="1"/>
  <c r="AR2" i="14"/>
  <c r="AT2" i="14" s="1"/>
  <c r="AR237" i="14"/>
  <c r="AT237" i="14" s="1"/>
  <c r="AR221" i="14"/>
  <c r="AT221" i="14" s="1"/>
  <c r="AR189" i="14"/>
  <c r="AT189" i="14" s="1"/>
  <c r="AR173" i="14"/>
  <c r="AT173" i="14" s="1"/>
  <c r="AR157" i="14"/>
  <c r="AT157" i="14" s="1"/>
  <c r="AR129" i="14"/>
  <c r="AT129" i="14" s="1"/>
  <c r="AR97" i="14"/>
  <c r="AT97" i="14" s="1"/>
  <c r="AR64" i="14"/>
  <c r="AT64" i="14" s="1"/>
  <c r="AR21" i="14"/>
  <c r="AT21" i="14" s="1"/>
  <c r="AR256" i="14"/>
  <c r="AT256" i="14" s="1"/>
  <c r="AR224" i="14"/>
  <c r="AT224" i="14" s="1"/>
  <c r="AR208" i="14"/>
  <c r="AT208" i="14" s="1"/>
  <c r="AR192" i="14"/>
  <c r="AT192" i="14" s="1"/>
  <c r="AR176" i="14"/>
  <c r="AT176" i="14" s="1"/>
  <c r="AR160" i="14"/>
  <c r="AT160" i="14" s="1"/>
  <c r="AR134" i="14"/>
  <c r="AT134" i="14" s="1"/>
  <c r="AR102" i="14"/>
  <c r="AT102" i="14" s="1"/>
  <c r="AR70" i="14"/>
  <c r="AT70" i="14" s="1"/>
  <c r="AR28" i="14"/>
  <c r="AT28" i="14" s="1"/>
  <c r="AR148" i="14"/>
  <c r="AT148" i="14" s="1"/>
  <c r="AR132" i="14"/>
  <c r="AT132" i="14" s="1"/>
  <c r="AR116" i="14"/>
  <c r="AT116" i="14" s="1"/>
  <c r="AR100" i="14"/>
  <c r="AT100" i="14" s="1"/>
  <c r="AR84" i="14"/>
  <c r="AT84" i="14" s="1"/>
  <c r="AR68" i="14"/>
  <c r="AT68" i="14" s="1"/>
  <c r="AR46" i="14"/>
  <c r="AT46" i="14" s="1"/>
  <c r="AR25" i="14"/>
  <c r="AT25" i="14" s="1"/>
  <c r="AR4" i="14"/>
  <c r="AT4" i="14" s="1"/>
  <c r="AR139" i="14"/>
  <c r="AT139" i="14" s="1"/>
  <c r="AR123" i="14"/>
  <c r="AT123" i="14" s="1"/>
  <c r="AR107" i="14"/>
  <c r="AT107" i="14" s="1"/>
  <c r="AR91" i="14"/>
  <c r="AT91" i="14" s="1"/>
  <c r="AR75" i="14"/>
  <c r="AT75" i="14" s="1"/>
  <c r="AR56" i="14"/>
  <c r="AT56" i="14" s="1"/>
  <c r="AR34" i="14"/>
  <c r="AT34" i="14" s="1"/>
  <c r="AR13" i="14"/>
  <c r="AT13" i="14" s="1"/>
  <c r="AR59" i="14"/>
  <c r="AT59" i="14" s="1"/>
  <c r="AR43" i="14"/>
  <c r="AT43" i="14" s="1"/>
  <c r="AR27" i="14"/>
  <c r="AT27" i="14" s="1"/>
  <c r="AR11" i="14"/>
  <c r="AT11" i="14" s="1"/>
  <c r="AR85" i="14"/>
  <c r="AT85" i="14" s="1"/>
  <c r="AR183" i="14"/>
  <c r="AT183" i="14" s="1"/>
  <c r="AR247" i="14"/>
  <c r="AT247" i="14" s="1"/>
  <c r="AR179" i="14"/>
  <c r="AT179" i="14" s="1"/>
  <c r="AR58" i="14"/>
  <c r="AT58" i="14" s="1"/>
  <c r="AR171" i="14"/>
  <c r="AT171" i="14" s="1"/>
  <c r="AR235" i="14"/>
  <c r="AT235" i="14" s="1"/>
  <c r="AR163" i="14"/>
  <c r="AT163" i="14" s="1"/>
  <c r="AR26" i="14"/>
  <c r="AT26" i="14" s="1"/>
  <c r="AR159" i="14"/>
  <c r="AT159" i="14" s="1"/>
  <c r="AR223" i="14"/>
  <c r="AT223" i="14" s="1"/>
  <c r="AR258" i="14"/>
  <c r="AT258" i="14" s="1"/>
  <c r="AR242" i="14"/>
  <c r="AT242" i="14" s="1"/>
  <c r="AR226" i="14"/>
  <c r="AT226" i="14" s="1"/>
  <c r="AR210" i="14"/>
  <c r="AT210" i="14" s="1"/>
  <c r="AR194" i="14"/>
  <c r="AT194" i="14" s="1"/>
  <c r="AR178" i="14"/>
  <c r="AT178" i="14" s="1"/>
  <c r="AR162" i="14"/>
  <c r="AT162" i="14" s="1"/>
  <c r="AR138" i="14"/>
  <c r="AT138" i="14" s="1"/>
  <c r="AR106" i="14"/>
  <c r="AT106" i="14" s="1"/>
  <c r="AR74" i="14"/>
  <c r="AT74" i="14" s="1"/>
  <c r="AR33" i="14"/>
  <c r="AT33" i="14" s="1"/>
  <c r="AR265" i="14"/>
  <c r="AT265" i="14" s="1"/>
  <c r="AR249" i="14"/>
  <c r="AT249" i="14" s="1"/>
  <c r="AR233" i="14"/>
  <c r="AT233" i="14" s="1"/>
  <c r="AR217" i="14"/>
  <c r="AT217" i="14" s="1"/>
  <c r="AR201" i="14"/>
  <c r="AT201" i="14" s="1"/>
  <c r="AR185" i="14"/>
  <c r="AT185" i="14" s="1"/>
  <c r="AR169" i="14"/>
  <c r="AT169" i="14" s="1"/>
  <c r="AR153" i="14"/>
  <c r="AT153" i="14" s="1"/>
  <c r="AR121" i="14"/>
  <c r="AT121" i="14" s="1"/>
  <c r="AR89" i="14"/>
  <c r="AT89" i="14" s="1"/>
  <c r="AR53" i="14"/>
  <c r="AT53" i="14" s="1"/>
  <c r="AR10" i="14"/>
  <c r="AT10" i="14" s="1"/>
  <c r="AR252" i="14"/>
  <c r="AT252" i="14" s="1"/>
  <c r="AR236" i="14"/>
  <c r="AT236" i="14" s="1"/>
  <c r="AR220" i="14"/>
  <c r="AT220" i="14" s="1"/>
  <c r="AR204" i="14"/>
  <c r="AT204" i="14" s="1"/>
  <c r="AR188" i="14"/>
  <c r="AT188" i="14" s="1"/>
  <c r="AR172" i="14"/>
  <c r="AT172" i="14" s="1"/>
  <c r="AR156" i="14"/>
  <c r="AT156" i="14" s="1"/>
  <c r="AR126" i="14"/>
  <c r="AT126" i="14" s="1"/>
  <c r="AR94" i="14"/>
  <c r="AT94" i="14" s="1"/>
  <c r="AR60" i="14"/>
  <c r="AT60" i="14" s="1"/>
  <c r="AR17" i="14"/>
  <c r="AT17" i="14" s="1"/>
  <c r="AR144" i="14"/>
  <c r="AT144" i="14" s="1"/>
  <c r="AR128" i="14"/>
  <c r="AT128" i="14" s="1"/>
  <c r="AR112" i="14"/>
  <c r="AT112" i="14" s="1"/>
  <c r="AR96" i="14"/>
  <c r="AT96" i="14" s="1"/>
  <c r="AR80" i="14"/>
  <c r="AT80" i="14" s="1"/>
  <c r="AR62" i="14"/>
  <c r="AT62" i="14" s="1"/>
  <c r="AR41" i="14"/>
  <c r="AT41" i="14" s="1"/>
  <c r="AR20" i="14"/>
  <c r="AT20" i="14" s="1"/>
  <c r="AR151" i="14"/>
  <c r="AT151" i="14" s="1"/>
  <c r="AR135" i="14"/>
  <c r="AT135" i="14" s="1"/>
  <c r="AR119" i="14"/>
  <c r="AT119" i="14" s="1"/>
  <c r="AR103" i="14"/>
  <c r="AT103" i="14" s="1"/>
  <c r="AR87" i="14"/>
  <c r="AT87" i="14" s="1"/>
  <c r="AR71" i="14"/>
  <c r="AT71" i="14" s="1"/>
  <c r="AR50" i="14"/>
  <c r="AT50" i="14" s="1"/>
  <c r="AR29" i="14"/>
  <c r="AT29" i="14" s="1"/>
  <c r="AR8" i="14"/>
  <c r="AT8" i="14" s="1"/>
  <c r="AR55" i="14"/>
  <c r="AT55" i="14" s="1"/>
  <c r="AR39" i="14"/>
  <c r="AT39" i="14" s="1"/>
  <c r="AR23" i="14"/>
  <c r="AT23" i="14" s="1"/>
  <c r="AR7" i="14"/>
  <c r="AT7" i="14" s="1"/>
  <c r="AR5" i="14"/>
  <c r="AT5" i="14" s="1"/>
  <c r="AR37" i="14"/>
  <c r="AT37" i="14" s="1"/>
  <c r="AR125" i="14"/>
  <c r="AT125" i="14" s="1"/>
  <c r="AR227" i="14"/>
  <c r="AT227" i="14" s="1"/>
  <c r="AR255" i="14"/>
  <c r="AT255" i="14" s="1"/>
  <c r="AR218" i="14"/>
  <c r="AT218" i="14" s="1"/>
  <c r="AR186" i="14"/>
  <c r="AT186" i="14" s="1"/>
  <c r="AR122" i="14"/>
  <c r="AT122" i="14" s="1"/>
  <c r="AR54" i="14"/>
  <c r="AT54" i="14" s="1"/>
  <c r="AR241" i="14"/>
  <c r="AT241" i="14" s="1"/>
  <c r="AR193" i="14"/>
  <c r="AT193" i="14" s="1"/>
  <c r="AR161" i="14"/>
  <c r="AT161" i="14" s="1"/>
  <c r="AR73" i="14"/>
  <c r="AT73" i="14" s="1"/>
  <c r="AR244" i="14"/>
  <c r="AT244" i="14" s="1"/>
  <c r="AR180" i="14"/>
  <c r="AT180" i="14" s="1"/>
  <c r="AR164" i="14"/>
  <c r="AT164" i="14" s="1"/>
  <c r="AR78" i="14"/>
  <c r="AT78" i="14" s="1"/>
  <c r="AR136" i="14"/>
  <c r="AT136" i="14" s="1"/>
  <c r="AR88" i="14"/>
  <c r="AT88" i="14" s="1"/>
  <c r="AR52" i="14"/>
  <c r="AT52" i="14" s="1"/>
  <c r="AR143" i="14"/>
  <c r="AT143" i="14" s="1"/>
  <c r="AR95" i="14"/>
  <c r="AT95" i="14" s="1"/>
  <c r="AR61" i="14"/>
  <c r="AT61" i="14" s="1"/>
  <c r="AR47" i="14"/>
  <c r="AT47" i="14" s="1"/>
  <c r="AS2" i="14"/>
  <c r="AU2" i="14" s="1"/>
  <c r="AS5" i="14"/>
  <c r="AU5" i="14" s="1"/>
  <c r="AS9" i="14"/>
  <c r="AU9" i="14" s="1"/>
  <c r="AS13" i="14"/>
  <c r="AU13" i="14" s="1"/>
  <c r="AS17" i="14"/>
  <c r="AU17" i="14" s="1"/>
  <c r="AS21" i="14"/>
  <c r="AU21" i="14" s="1"/>
  <c r="AS25" i="14"/>
  <c r="AU25" i="14" s="1"/>
  <c r="AS29" i="14"/>
  <c r="AU29" i="14" s="1"/>
  <c r="AS33" i="14"/>
  <c r="AU33" i="14" s="1"/>
  <c r="AS37" i="14"/>
  <c r="AU37" i="14" s="1"/>
  <c r="AS41" i="14"/>
  <c r="AU41" i="14" s="1"/>
  <c r="AS45" i="14"/>
  <c r="AU45" i="14" s="1"/>
  <c r="AS49" i="14"/>
  <c r="AU49" i="14" s="1"/>
  <c r="AS53" i="14"/>
  <c r="AU53" i="14" s="1"/>
  <c r="AS57" i="14"/>
  <c r="AU57" i="14" s="1"/>
  <c r="AS61" i="14"/>
  <c r="AU61" i="14" s="1"/>
  <c r="AS65" i="14"/>
  <c r="AU65" i="14" s="1"/>
  <c r="AS69" i="14"/>
  <c r="AU69" i="14" s="1"/>
  <c r="AS73" i="14"/>
  <c r="AU73" i="14" s="1"/>
  <c r="AS77" i="14"/>
  <c r="AU77" i="14" s="1"/>
  <c r="AS81" i="14"/>
  <c r="AU81" i="14" s="1"/>
  <c r="AS85" i="14"/>
  <c r="AU85" i="14" s="1"/>
  <c r="AS89" i="14"/>
  <c r="AU89" i="14" s="1"/>
  <c r="AS93" i="14"/>
  <c r="AU93" i="14" s="1"/>
  <c r="AS97" i="14"/>
  <c r="AU97" i="14" s="1"/>
  <c r="AS101" i="14"/>
  <c r="AU101" i="14" s="1"/>
  <c r="AS105" i="14"/>
  <c r="AU105" i="14" s="1"/>
  <c r="AS109" i="14"/>
  <c r="AU109" i="14" s="1"/>
  <c r="AS113" i="14"/>
  <c r="AU113" i="14" s="1"/>
  <c r="AS117" i="14"/>
  <c r="AU117" i="14" s="1"/>
  <c r="AS121" i="14"/>
  <c r="AU121" i="14" s="1"/>
  <c r="AS125" i="14"/>
  <c r="AU125" i="14" s="1"/>
  <c r="AS129" i="14"/>
  <c r="AU129" i="14" s="1"/>
  <c r="AS133" i="14"/>
  <c r="AU133" i="14" s="1"/>
  <c r="AS137" i="14"/>
  <c r="AU137" i="14" s="1"/>
  <c r="AS141" i="14"/>
  <c r="AU141" i="14" s="1"/>
  <c r="AS145" i="14"/>
  <c r="AU145" i="14" s="1"/>
  <c r="AS149" i="14"/>
  <c r="AU149" i="14" s="1"/>
  <c r="AS153" i="14"/>
  <c r="AU153" i="14" s="1"/>
  <c r="AS6" i="14"/>
  <c r="AU6" i="14" s="1"/>
  <c r="AS10" i="14"/>
  <c r="AU10" i="14" s="1"/>
  <c r="AS14" i="14"/>
  <c r="AU14" i="14" s="1"/>
  <c r="AS18" i="14"/>
  <c r="AU18" i="14" s="1"/>
  <c r="AS22" i="14"/>
  <c r="AU22" i="14" s="1"/>
  <c r="AS26" i="14"/>
  <c r="AU26" i="14" s="1"/>
  <c r="AS30" i="14"/>
  <c r="AU30" i="14" s="1"/>
  <c r="AS34" i="14"/>
  <c r="AU34" i="14" s="1"/>
  <c r="AS38" i="14"/>
  <c r="AU38" i="14" s="1"/>
  <c r="AS42" i="14"/>
  <c r="AU42" i="14" s="1"/>
  <c r="AS46" i="14"/>
  <c r="AU46" i="14" s="1"/>
  <c r="AS50" i="14"/>
  <c r="AU50" i="14" s="1"/>
  <c r="AS54" i="14"/>
  <c r="AU54" i="14" s="1"/>
  <c r="AS58" i="14"/>
  <c r="AU58" i="14" s="1"/>
  <c r="AS62" i="14"/>
  <c r="AU62" i="14" s="1"/>
  <c r="AS66" i="14"/>
  <c r="AU66" i="14" s="1"/>
  <c r="AS70" i="14"/>
  <c r="AU70" i="14" s="1"/>
  <c r="AS74" i="14"/>
  <c r="AU74" i="14" s="1"/>
  <c r="AS78" i="14"/>
  <c r="AU78" i="14" s="1"/>
  <c r="AS82" i="14"/>
  <c r="AU82" i="14" s="1"/>
  <c r="AS86" i="14"/>
  <c r="AU86" i="14" s="1"/>
  <c r="AS90" i="14"/>
  <c r="AU90" i="14" s="1"/>
  <c r="AS94" i="14"/>
  <c r="AU94" i="14" s="1"/>
  <c r="AS98" i="14"/>
  <c r="AU98" i="14" s="1"/>
  <c r="AS102" i="14"/>
  <c r="AU102" i="14" s="1"/>
  <c r="AS106" i="14"/>
  <c r="AU106" i="14" s="1"/>
  <c r="AS110" i="14"/>
  <c r="AU110" i="14" s="1"/>
  <c r="AS3" i="14"/>
  <c r="AU3" i="14" s="1"/>
  <c r="AS7" i="14"/>
  <c r="AU7" i="14" s="1"/>
  <c r="AS11" i="14"/>
  <c r="AU11" i="14" s="1"/>
  <c r="AS15" i="14"/>
  <c r="AU15" i="14" s="1"/>
  <c r="AS19" i="14"/>
  <c r="AU19" i="14" s="1"/>
  <c r="AS23" i="14"/>
  <c r="AU23" i="14" s="1"/>
  <c r="AS27" i="14"/>
  <c r="AU27" i="14" s="1"/>
  <c r="AS31" i="14"/>
  <c r="AU31" i="14" s="1"/>
  <c r="AS35" i="14"/>
  <c r="AU35" i="14" s="1"/>
  <c r="AS39" i="14"/>
  <c r="AU39" i="14" s="1"/>
  <c r="AS43" i="14"/>
  <c r="AU43" i="14" s="1"/>
  <c r="AS47" i="14"/>
  <c r="AU47" i="14" s="1"/>
  <c r="AS51" i="14"/>
  <c r="AU51" i="14" s="1"/>
  <c r="AS55" i="14"/>
  <c r="AU55" i="14" s="1"/>
  <c r="AS59" i="14"/>
  <c r="AU59" i="14" s="1"/>
  <c r="AS63" i="14"/>
  <c r="AU63" i="14" s="1"/>
  <c r="AS67" i="14"/>
  <c r="AU67" i="14" s="1"/>
  <c r="AS71" i="14"/>
  <c r="AU71" i="14" s="1"/>
  <c r="AS75" i="14"/>
  <c r="AU75" i="14" s="1"/>
  <c r="AS79" i="14"/>
  <c r="AU79" i="14" s="1"/>
  <c r="AS83" i="14"/>
  <c r="AU83" i="14" s="1"/>
  <c r="AS16" i="14"/>
  <c r="AU16" i="14" s="1"/>
  <c r="AS32" i="14"/>
  <c r="AU32" i="14" s="1"/>
  <c r="AS48" i="14"/>
  <c r="AU48" i="14" s="1"/>
  <c r="AS64" i="14"/>
  <c r="AU64" i="14" s="1"/>
  <c r="AS80" i="14"/>
  <c r="AU80" i="14" s="1"/>
  <c r="AS91" i="14"/>
  <c r="AU91" i="14" s="1"/>
  <c r="AS99" i="14"/>
  <c r="AU99" i="14" s="1"/>
  <c r="AS107" i="14"/>
  <c r="AU107" i="14" s="1"/>
  <c r="AS114" i="14"/>
  <c r="AU114" i="14" s="1"/>
  <c r="AS119" i="14"/>
  <c r="AU119" i="14" s="1"/>
  <c r="AS124" i="14"/>
  <c r="AU124" i="14" s="1"/>
  <c r="AS130" i="14"/>
  <c r="AU130" i="14" s="1"/>
  <c r="AS135" i="14"/>
  <c r="AU135" i="14" s="1"/>
  <c r="AS140" i="14"/>
  <c r="AU140" i="14" s="1"/>
  <c r="AS146" i="14"/>
  <c r="AU146" i="14" s="1"/>
  <c r="AS151" i="14"/>
  <c r="AU151" i="14" s="1"/>
  <c r="AS156" i="14"/>
  <c r="AU156" i="14" s="1"/>
  <c r="AS160" i="14"/>
  <c r="AU160" i="14" s="1"/>
  <c r="AS164" i="14"/>
  <c r="AU164" i="14" s="1"/>
  <c r="AS168" i="14"/>
  <c r="AU168" i="14" s="1"/>
  <c r="AS172" i="14"/>
  <c r="AU172" i="14" s="1"/>
  <c r="AS176" i="14"/>
  <c r="AU176" i="14" s="1"/>
  <c r="AS180" i="14"/>
  <c r="AU180" i="14" s="1"/>
  <c r="AS184" i="14"/>
  <c r="AU184" i="14" s="1"/>
  <c r="AS188" i="14"/>
  <c r="AU188" i="14" s="1"/>
  <c r="AS192" i="14"/>
  <c r="AU192" i="14" s="1"/>
  <c r="AS196" i="14"/>
  <c r="AU196" i="14" s="1"/>
  <c r="AS200" i="14"/>
  <c r="AU200" i="14" s="1"/>
  <c r="AS204" i="14"/>
  <c r="AU204" i="14" s="1"/>
  <c r="AS208" i="14"/>
  <c r="AU208" i="14" s="1"/>
  <c r="AS212" i="14"/>
  <c r="AU212" i="14" s="1"/>
  <c r="AS216" i="14"/>
  <c r="AU216" i="14" s="1"/>
  <c r="AS220" i="14"/>
  <c r="AU220" i="14" s="1"/>
  <c r="AS224" i="14"/>
  <c r="AU224" i="14" s="1"/>
  <c r="AS228" i="14"/>
  <c r="AU228" i="14" s="1"/>
  <c r="AS232" i="14"/>
  <c r="AU232" i="14" s="1"/>
  <c r="AS236" i="14"/>
  <c r="AU236" i="14" s="1"/>
  <c r="AS240" i="14"/>
  <c r="AU240" i="14" s="1"/>
  <c r="AS244" i="14"/>
  <c r="AU244" i="14" s="1"/>
  <c r="AS248" i="14"/>
  <c r="AU248" i="14" s="1"/>
  <c r="AS252" i="14"/>
  <c r="AU252" i="14" s="1"/>
  <c r="AS256" i="14"/>
  <c r="AU256" i="14" s="1"/>
  <c r="AS260" i="14"/>
  <c r="AU260" i="14" s="1"/>
  <c r="AS264" i="14"/>
  <c r="AU264" i="14" s="1"/>
  <c r="AS229" i="14"/>
  <c r="AU229" i="14" s="1"/>
  <c r="AS237" i="14"/>
  <c r="AU237" i="14" s="1"/>
  <c r="AS245" i="14"/>
  <c r="AU245" i="14" s="1"/>
  <c r="AS253" i="14"/>
  <c r="AU253" i="14" s="1"/>
  <c r="AS261" i="14"/>
  <c r="AU261" i="14" s="1"/>
  <c r="AS206" i="14"/>
  <c r="AU206" i="14" s="1"/>
  <c r="AS222" i="14"/>
  <c r="AU222" i="14" s="1"/>
  <c r="AS230" i="14"/>
  <c r="AU230" i="14" s="1"/>
  <c r="AS242" i="14"/>
  <c r="AU242" i="14" s="1"/>
  <c r="AS250" i="14"/>
  <c r="AU250" i="14" s="1"/>
  <c r="AS262" i="14"/>
  <c r="AU262" i="14" s="1"/>
  <c r="AS44" i="14"/>
  <c r="AU44" i="14" s="1"/>
  <c r="AS76" i="14"/>
  <c r="AU76" i="14" s="1"/>
  <c r="AS104" i="14"/>
  <c r="AU104" i="14" s="1"/>
  <c r="AS118" i="14"/>
  <c r="AU118" i="14" s="1"/>
  <c r="AS128" i="14"/>
  <c r="AU128" i="14" s="1"/>
  <c r="AS144" i="14"/>
  <c r="AU144" i="14" s="1"/>
  <c r="AS155" i="14"/>
  <c r="AU155" i="14" s="1"/>
  <c r="AS167" i="14"/>
  <c r="AU167" i="14" s="1"/>
  <c r="AS175" i="14"/>
  <c r="AU175" i="14" s="1"/>
  <c r="AS183" i="14"/>
  <c r="AU183" i="14" s="1"/>
  <c r="AS191" i="14"/>
  <c r="AU191" i="14" s="1"/>
  <c r="AS199" i="14"/>
  <c r="AU199" i="14" s="1"/>
  <c r="AS211" i="14"/>
  <c r="AU211" i="14" s="1"/>
  <c r="AS223" i="14"/>
  <c r="AU223" i="14" s="1"/>
  <c r="AS231" i="14"/>
  <c r="AU231" i="14" s="1"/>
  <c r="AS243" i="14"/>
  <c r="AU243" i="14" s="1"/>
  <c r="AS251" i="14"/>
  <c r="AU251" i="14" s="1"/>
  <c r="AS255" i="14"/>
  <c r="AU255" i="14" s="1"/>
  <c r="AS4" i="14"/>
  <c r="AU4" i="14" s="1"/>
  <c r="AS20" i="14"/>
  <c r="AU20" i="14" s="1"/>
  <c r="AS36" i="14"/>
  <c r="AU36" i="14" s="1"/>
  <c r="AS52" i="14"/>
  <c r="AU52" i="14" s="1"/>
  <c r="AS68" i="14"/>
  <c r="AU68" i="14" s="1"/>
  <c r="AS84" i="14"/>
  <c r="AU84" i="14" s="1"/>
  <c r="AS92" i="14"/>
  <c r="AU92" i="14" s="1"/>
  <c r="AS100" i="14"/>
  <c r="AU100" i="14" s="1"/>
  <c r="AS108" i="14"/>
  <c r="AU108" i="14" s="1"/>
  <c r="AS115" i="14"/>
  <c r="AU115" i="14" s="1"/>
  <c r="AS120" i="14"/>
  <c r="AU120" i="14" s="1"/>
  <c r="AS126" i="14"/>
  <c r="AU126" i="14" s="1"/>
  <c r="AS131" i="14"/>
  <c r="AU131" i="14" s="1"/>
  <c r="AS136" i="14"/>
  <c r="AU136" i="14" s="1"/>
  <c r="AS142" i="14"/>
  <c r="AU142" i="14" s="1"/>
  <c r="AS147" i="14"/>
  <c r="AU147" i="14" s="1"/>
  <c r="AS152" i="14"/>
  <c r="AU152" i="14" s="1"/>
  <c r="AS157" i="14"/>
  <c r="AU157" i="14" s="1"/>
  <c r="AS161" i="14"/>
  <c r="AU161" i="14" s="1"/>
  <c r="AS165" i="14"/>
  <c r="AU165" i="14" s="1"/>
  <c r="AS169" i="14"/>
  <c r="AU169" i="14" s="1"/>
  <c r="AS173" i="14"/>
  <c r="AU173" i="14" s="1"/>
  <c r="AS177" i="14"/>
  <c r="AU177" i="14" s="1"/>
  <c r="AS181" i="14"/>
  <c r="AU181" i="14" s="1"/>
  <c r="AS185" i="14"/>
  <c r="AU185" i="14" s="1"/>
  <c r="AS189" i="14"/>
  <c r="AU189" i="14" s="1"/>
  <c r="AS193" i="14"/>
  <c r="AU193" i="14" s="1"/>
  <c r="AS197" i="14"/>
  <c r="AU197" i="14" s="1"/>
  <c r="AS201" i="14"/>
  <c r="AU201" i="14" s="1"/>
  <c r="AS205" i="14"/>
  <c r="AU205" i="14" s="1"/>
  <c r="AS209" i="14"/>
  <c r="AU209" i="14" s="1"/>
  <c r="AS213" i="14"/>
  <c r="AU213" i="14" s="1"/>
  <c r="AS217" i="14"/>
  <c r="AU217" i="14" s="1"/>
  <c r="AS221" i="14"/>
  <c r="AU221" i="14" s="1"/>
  <c r="AS225" i="14"/>
  <c r="AU225" i="14" s="1"/>
  <c r="AS233" i="14"/>
  <c r="AU233" i="14" s="1"/>
  <c r="AS241" i="14"/>
  <c r="AU241" i="14" s="1"/>
  <c r="AS249" i="14"/>
  <c r="AU249" i="14" s="1"/>
  <c r="AS257" i="14"/>
  <c r="AU257" i="14" s="1"/>
  <c r="AS265" i="14"/>
  <c r="AU265" i="14" s="1"/>
  <c r="AS214" i="14"/>
  <c r="AU214" i="14" s="1"/>
  <c r="AS234" i="14"/>
  <c r="AU234" i="14" s="1"/>
  <c r="AS246" i="14"/>
  <c r="AU246" i="14" s="1"/>
  <c r="AS258" i="14"/>
  <c r="AU258" i="14" s="1"/>
  <c r="AS12" i="14"/>
  <c r="AU12" i="14" s="1"/>
  <c r="AS28" i="14"/>
  <c r="AU28" i="14" s="1"/>
  <c r="AS60" i="14"/>
  <c r="AU60" i="14" s="1"/>
  <c r="AS88" i="14"/>
  <c r="AU88" i="14" s="1"/>
  <c r="AS96" i="14"/>
  <c r="AU96" i="14" s="1"/>
  <c r="AS112" i="14"/>
  <c r="AU112" i="14" s="1"/>
  <c r="AS123" i="14"/>
  <c r="AU123" i="14" s="1"/>
  <c r="AS134" i="14"/>
  <c r="AU134" i="14" s="1"/>
  <c r="AS139" i="14"/>
  <c r="AU139" i="14" s="1"/>
  <c r="AS150" i="14"/>
  <c r="AU150" i="14" s="1"/>
  <c r="AS159" i="14"/>
  <c r="AU159" i="14" s="1"/>
  <c r="AS163" i="14"/>
  <c r="AU163" i="14" s="1"/>
  <c r="AS171" i="14"/>
  <c r="AU171" i="14" s="1"/>
  <c r="AS179" i="14"/>
  <c r="AU179" i="14" s="1"/>
  <c r="AS187" i="14"/>
  <c r="AU187" i="14" s="1"/>
  <c r="AS195" i="14"/>
  <c r="AU195" i="14" s="1"/>
  <c r="AS203" i="14"/>
  <c r="AU203" i="14" s="1"/>
  <c r="AS207" i="14"/>
  <c r="AU207" i="14" s="1"/>
  <c r="AS215" i="14"/>
  <c r="AU215" i="14" s="1"/>
  <c r="AS219" i="14"/>
  <c r="AU219" i="14" s="1"/>
  <c r="AS227" i="14"/>
  <c r="AU227" i="14" s="1"/>
  <c r="AS235" i="14"/>
  <c r="AU235" i="14" s="1"/>
  <c r="AS239" i="14"/>
  <c r="AU239" i="14" s="1"/>
  <c r="AS247" i="14"/>
  <c r="AU247" i="14" s="1"/>
  <c r="AS259" i="14"/>
  <c r="AU259" i="14" s="1"/>
  <c r="AS263" i="14"/>
  <c r="AU263" i="14" s="1"/>
  <c r="AS8" i="14"/>
  <c r="AU8" i="14" s="1"/>
  <c r="AS24" i="14"/>
  <c r="AU24" i="14" s="1"/>
  <c r="AS40" i="14"/>
  <c r="AU40" i="14" s="1"/>
  <c r="AS56" i="14"/>
  <c r="AU56" i="14" s="1"/>
  <c r="AS72" i="14"/>
  <c r="AU72" i="14" s="1"/>
  <c r="AS87" i="14"/>
  <c r="AU87" i="14" s="1"/>
  <c r="AS95" i="14"/>
  <c r="AU95" i="14" s="1"/>
  <c r="AS103" i="14"/>
  <c r="AU103" i="14" s="1"/>
  <c r="AS111" i="14"/>
  <c r="AU111" i="14" s="1"/>
  <c r="AS116" i="14"/>
  <c r="AU116" i="14" s="1"/>
  <c r="AS122" i="14"/>
  <c r="AU122" i="14" s="1"/>
  <c r="AS127" i="14"/>
  <c r="AU127" i="14" s="1"/>
  <c r="AS132" i="14"/>
  <c r="AU132" i="14" s="1"/>
  <c r="AS138" i="14"/>
  <c r="AU138" i="14" s="1"/>
  <c r="AS143" i="14"/>
  <c r="AU143" i="14" s="1"/>
  <c r="AS148" i="14"/>
  <c r="AU148" i="14" s="1"/>
  <c r="AS154" i="14"/>
  <c r="AU154" i="14" s="1"/>
  <c r="AS158" i="14"/>
  <c r="AU158" i="14" s="1"/>
  <c r="AS162" i="14"/>
  <c r="AU162" i="14" s="1"/>
  <c r="AS166" i="14"/>
  <c r="AU166" i="14" s="1"/>
  <c r="AS170" i="14"/>
  <c r="AU170" i="14" s="1"/>
  <c r="AS174" i="14"/>
  <c r="AU174" i="14" s="1"/>
  <c r="AS178" i="14"/>
  <c r="AU178" i="14" s="1"/>
  <c r="AS182" i="14"/>
  <c r="AU182" i="14" s="1"/>
  <c r="AS186" i="14"/>
  <c r="AU186" i="14" s="1"/>
  <c r="AS190" i="14"/>
  <c r="AU190" i="14" s="1"/>
  <c r="AS194" i="14"/>
  <c r="AU194" i="14" s="1"/>
  <c r="AS198" i="14"/>
  <c r="AU198" i="14" s="1"/>
  <c r="AS202" i="14"/>
  <c r="AU202" i="14" s="1"/>
  <c r="AS210" i="14"/>
  <c r="AU210" i="14" s="1"/>
  <c r="AS218" i="14"/>
  <c r="AU218" i="14" s="1"/>
  <c r="AS226" i="14"/>
  <c r="AU226" i="14" s="1"/>
  <c r="AS238" i="14"/>
  <c r="AU238" i="14" s="1"/>
  <c r="AS254" i="14"/>
  <c r="AU254" i="14" s="1"/>
  <c r="AR117" i="14"/>
  <c r="AT117" i="14" s="1"/>
  <c r="AR199" i="14"/>
  <c r="AT199" i="14" s="1"/>
  <c r="AR263" i="14"/>
  <c r="AT263" i="14" s="1"/>
  <c r="AR211" i="14"/>
  <c r="AT211" i="14" s="1"/>
  <c r="AR93" i="14"/>
  <c r="AT93" i="14" s="1"/>
  <c r="AR187" i="14"/>
  <c r="AT187" i="14" s="1"/>
  <c r="AR251" i="14"/>
  <c r="AT251" i="14" s="1"/>
  <c r="AR195" i="14"/>
  <c r="AT195" i="14" s="1"/>
  <c r="AR69" i="14"/>
  <c r="AT69" i="14" s="1"/>
  <c r="AR175" i="14"/>
  <c r="AT175" i="14" s="1"/>
  <c r="AR239" i="14"/>
  <c r="AT239" i="14" s="1"/>
  <c r="AR254" i="14"/>
  <c r="AT254" i="14" s="1"/>
  <c r="AR238" i="14"/>
  <c r="AT238" i="14" s="1"/>
  <c r="AR222" i="14"/>
  <c r="AT222" i="14" s="1"/>
  <c r="AR206" i="14"/>
  <c r="AT206" i="14" s="1"/>
  <c r="AR190" i="14"/>
  <c r="AT190" i="14" s="1"/>
  <c r="AR174" i="14"/>
  <c r="AT174" i="14" s="1"/>
  <c r="AR158" i="14"/>
  <c r="AT158" i="14" s="1"/>
  <c r="AR130" i="14"/>
  <c r="AT130" i="14" s="1"/>
  <c r="AR98" i="14"/>
  <c r="AT98" i="14" s="1"/>
  <c r="AR65" i="14"/>
  <c r="AT65" i="14" s="1"/>
  <c r="AR22" i="14"/>
  <c r="AT22" i="14" s="1"/>
  <c r="AR261" i="14"/>
  <c r="AT261" i="14" s="1"/>
  <c r="AR245" i="14"/>
  <c r="AT245" i="14" s="1"/>
  <c r="AR229" i="14"/>
  <c r="AT229" i="14" s="1"/>
  <c r="AR213" i="14"/>
  <c r="AT213" i="14" s="1"/>
  <c r="AR197" i="14"/>
  <c r="AT197" i="14" s="1"/>
  <c r="AR181" i="14"/>
  <c r="AT181" i="14" s="1"/>
  <c r="AR165" i="14"/>
  <c r="AT165" i="14" s="1"/>
  <c r="AR145" i="14"/>
  <c r="AT145" i="14" s="1"/>
  <c r="AR113" i="14"/>
  <c r="AT113" i="14" s="1"/>
  <c r="AR81" i="14"/>
  <c r="AT81" i="14" s="1"/>
  <c r="AR42" i="14"/>
  <c r="AT42" i="14" s="1"/>
  <c r="AR264" i="14"/>
  <c r="AT264" i="14" s="1"/>
  <c r="AR248" i="14"/>
  <c r="AT248" i="14" s="1"/>
  <c r="AR232" i="14"/>
  <c r="AT232" i="14" s="1"/>
  <c r="AR216" i="14"/>
  <c r="AT216" i="14" s="1"/>
  <c r="AR200" i="14"/>
  <c r="AT200" i="14" s="1"/>
  <c r="AR184" i="14"/>
  <c r="AT184" i="14" s="1"/>
  <c r="AR168" i="14"/>
  <c r="AT168" i="14" s="1"/>
  <c r="AR150" i="14"/>
  <c r="AT150" i="14" s="1"/>
  <c r="AR118" i="14"/>
  <c r="AT118" i="14" s="1"/>
  <c r="AR86" i="14"/>
  <c r="AT86" i="14" s="1"/>
  <c r="AR49" i="14"/>
  <c r="AT49" i="14" s="1"/>
  <c r="AR6" i="14"/>
  <c r="AT6" i="14" s="1"/>
  <c r="AR140" i="14"/>
  <c r="AT140" i="14" s="1"/>
  <c r="AR124" i="14"/>
  <c r="AT124" i="14" s="1"/>
  <c r="AR108" i="14"/>
  <c r="AT108" i="14" s="1"/>
  <c r="AR92" i="14"/>
  <c r="AT92" i="14" s="1"/>
  <c r="AR76" i="14"/>
  <c r="AT76" i="14" s="1"/>
  <c r="AR57" i="14"/>
  <c r="AT57" i="14" s="1"/>
  <c r="AR36" i="14"/>
  <c r="AT36" i="14" s="1"/>
  <c r="AR14" i="14"/>
  <c r="AT14" i="14" s="1"/>
  <c r="AR147" i="14"/>
  <c r="AT147" i="14" s="1"/>
  <c r="AR131" i="14"/>
  <c r="AT131" i="14" s="1"/>
  <c r="AR115" i="14"/>
  <c r="AT115" i="14" s="1"/>
  <c r="AR99" i="14"/>
  <c r="AT99" i="14" s="1"/>
  <c r="AR83" i="14"/>
  <c r="AT83" i="14" s="1"/>
  <c r="AR66" i="14"/>
  <c r="AT66" i="14" s="1"/>
  <c r="AR45" i="14"/>
  <c r="AT45" i="14" s="1"/>
  <c r="AR24" i="14"/>
  <c r="AT24" i="14" s="1"/>
  <c r="AR67" i="14"/>
  <c r="AT67" i="14" s="1"/>
  <c r="AR51" i="14"/>
  <c r="AT51" i="14" s="1"/>
  <c r="AR35" i="14"/>
  <c r="AT35" i="14" s="1"/>
  <c r="AR19" i="14"/>
  <c r="AT19" i="14" s="1"/>
  <c r="O143" i="9"/>
  <c r="U143" i="9" s="1"/>
  <c r="P142" i="9"/>
  <c r="O142" i="9"/>
  <c r="U142" i="9" s="1"/>
  <c r="P141" i="9"/>
  <c r="O141" i="9"/>
  <c r="U141" i="9" s="1"/>
  <c r="O140" i="9"/>
  <c r="O139" i="9"/>
  <c r="U139" i="9" s="1"/>
  <c r="O138" i="9"/>
  <c r="U138" i="9" s="1"/>
  <c r="P137" i="9"/>
  <c r="O137" i="9"/>
  <c r="U137" i="9" s="1"/>
  <c r="O136" i="9"/>
  <c r="O135" i="9"/>
  <c r="U135" i="9" s="1"/>
  <c r="O134" i="9"/>
  <c r="U134" i="9" s="1"/>
  <c r="P133" i="9"/>
  <c r="O133" i="9"/>
  <c r="U133" i="9" s="1"/>
  <c r="O132" i="9"/>
  <c r="O131" i="9"/>
  <c r="U131" i="9" s="1"/>
  <c r="O130" i="9"/>
  <c r="U130" i="9" s="1"/>
  <c r="P129" i="9"/>
  <c r="O129" i="9"/>
  <c r="U129" i="9" s="1"/>
  <c r="O128" i="9"/>
  <c r="O127" i="9"/>
  <c r="U127" i="9" s="1"/>
  <c r="O126" i="9"/>
  <c r="U126" i="9" s="1"/>
  <c r="P125" i="9"/>
  <c r="O125" i="9"/>
  <c r="U125" i="9" s="1"/>
  <c r="O124" i="9"/>
  <c r="O123" i="9"/>
  <c r="U123" i="9" s="1"/>
  <c r="O122" i="9"/>
  <c r="U122" i="9" s="1"/>
  <c r="P121" i="9"/>
  <c r="O121" i="9"/>
  <c r="U121" i="9" s="1"/>
  <c r="O120" i="9"/>
  <c r="O119" i="9"/>
  <c r="U119" i="9" s="1"/>
  <c r="O118" i="9"/>
  <c r="U118" i="9" s="1"/>
  <c r="P117" i="9"/>
  <c r="O117" i="9"/>
  <c r="U117" i="9" s="1"/>
  <c r="O116" i="9"/>
  <c r="U116" i="9" s="1"/>
  <c r="O115" i="9"/>
  <c r="U115" i="9" s="1"/>
  <c r="O114" i="9"/>
  <c r="P114" i="9" s="1"/>
  <c r="P113" i="9"/>
  <c r="Q113" i="9" s="1"/>
  <c r="O113" i="9"/>
  <c r="U113" i="9" s="1"/>
  <c r="O112" i="9"/>
  <c r="U112" i="9" s="1"/>
  <c r="V112" i="9" s="1"/>
  <c r="O111" i="9"/>
  <c r="U111" i="9" s="1"/>
  <c r="O110" i="9"/>
  <c r="P110" i="9" s="1"/>
  <c r="O109" i="9"/>
  <c r="P109" i="9" s="1"/>
  <c r="O108" i="9"/>
  <c r="U108" i="9" s="1"/>
  <c r="P107" i="9"/>
  <c r="O107" i="9"/>
  <c r="U107" i="9" s="1"/>
  <c r="V107" i="9" s="1"/>
  <c r="U106" i="9"/>
  <c r="O106" i="9"/>
  <c r="P106" i="9" s="1"/>
  <c r="O105" i="9"/>
  <c r="P105" i="9" s="1"/>
  <c r="Q105" i="9" s="1"/>
  <c r="P104" i="9"/>
  <c r="Q104" i="9" s="1"/>
  <c r="O104" i="9"/>
  <c r="U104" i="9" s="1"/>
  <c r="V104" i="9" s="1"/>
  <c r="V103" i="9"/>
  <c r="O103" i="9"/>
  <c r="U103" i="9" s="1"/>
  <c r="O102" i="9"/>
  <c r="O101" i="9"/>
  <c r="P101" i="9" s="1"/>
  <c r="Q101" i="9" s="1"/>
  <c r="P100" i="9"/>
  <c r="Q100" i="9" s="1"/>
  <c r="O100" i="9"/>
  <c r="U100" i="9" s="1"/>
  <c r="V100" i="9" s="1"/>
  <c r="P99" i="9"/>
  <c r="O99" i="9"/>
  <c r="U99" i="9" s="1"/>
  <c r="V99" i="9" s="1"/>
  <c r="O98" i="9"/>
  <c r="P98" i="9" s="1"/>
  <c r="O97" i="9"/>
  <c r="P97" i="9" s="1"/>
  <c r="Q97" i="9" s="1"/>
  <c r="O96" i="9"/>
  <c r="U96" i="9" s="1"/>
  <c r="V96" i="9" s="1"/>
  <c r="O95" i="9"/>
  <c r="U95" i="9" s="1"/>
  <c r="O94" i="9"/>
  <c r="P94" i="9" s="1"/>
  <c r="O93" i="9"/>
  <c r="P93" i="9" s="1"/>
  <c r="O92" i="9"/>
  <c r="U92" i="9" s="1"/>
  <c r="P91" i="9"/>
  <c r="O91" i="9"/>
  <c r="U91" i="9" s="1"/>
  <c r="V91" i="9" s="1"/>
  <c r="U90" i="9"/>
  <c r="O90" i="9"/>
  <c r="P90" i="9" s="1"/>
  <c r="O89" i="9"/>
  <c r="P89" i="9" s="1"/>
  <c r="Q89" i="9" s="1"/>
  <c r="O88" i="9"/>
  <c r="U88" i="9" s="1"/>
  <c r="V88" i="9" s="1"/>
  <c r="O87" i="9"/>
  <c r="U86" i="9"/>
  <c r="O86" i="9"/>
  <c r="P86" i="9" s="1"/>
  <c r="Q86" i="9" s="1"/>
  <c r="O85" i="9"/>
  <c r="P85" i="9" s="1"/>
  <c r="Q85" i="9" s="1"/>
  <c r="O84" i="9"/>
  <c r="U84" i="9" s="1"/>
  <c r="V84" i="9" s="1"/>
  <c r="O83" i="9"/>
  <c r="O82" i="9"/>
  <c r="P82" i="9" s="1"/>
  <c r="Q82" i="9" s="1"/>
  <c r="O81" i="9"/>
  <c r="P81" i="9" s="1"/>
  <c r="P80" i="9"/>
  <c r="O80" i="9"/>
  <c r="U80" i="9" s="1"/>
  <c r="V80" i="9" s="1"/>
  <c r="O79" i="9"/>
  <c r="O78" i="9"/>
  <c r="O77" i="9"/>
  <c r="P77" i="9" s="1"/>
  <c r="Q77" i="9" s="1"/>
  <c r="P76" i="9"/>
  <c r="Q76" i="9" s="1"/>
  <c r="O76" i="9"/>
  <c r="U76" i="9" s="1"/>
  <c r="V76" i="9" s="1"/>
  <c r="P75" i="9"/>
  <c r="O75" i="9"/>
  <c r="U75" i="9" s="1"/>
  <c r="V75" i="9" s="1"/>
  <c r="O74" i="9"/>
  <c r="P74" i="9" s="1"/>
  <c r="O73" i="9"/>
  <c r="P73" i="9" s="1"/>
  <c r="Q73" i="9" s="1"/>
  <c r="O72" i="9"/>
  <c r="U72" i="9" s="1"/>
  <c r="V72" i="9" s="1"/>
  <c r="O71" i="9"/>
  <c r="U71" i="9" s="1"/>
  <c r="O70" i="9"/>
  <c r="P70" i="9" s="1"/>
  <c r="O69" i="9"/>
  <c r="P69" i="9" s="1"/>
  <c r="Q69" i="9" s="1"/>
  <c r="O68" i="9"/>
  <c r="U68" i="9" s="1"/>
  <c r="V68" i="9" s="1"/>
  <c r="P67" i="9"/>
  <c r="O67" i="9"/>
  <c r="U67" i="9" s="1"/>
  <c r="V67" i="9" s="1"/>
  <c r="U66" i="9"/>
  <c r="O66" i="9"/>
  <c r="P66" i="9" s="1"/>
  <c r="O65" i="9"/>
  <c r="P65" i="9" s="1"/>
  <c r="Q65" i="9" s="1"/>
  <c r="P64" i="9"/>
  <c r="Q64" i="9" s="1"/>
  <c r="O64" i="9"/>
  <c r="U64" i="9" s="1"/>
  <c r="V64" i="9" s="1"/>
  <c r="V63" i="9"/>
  <c r="O63" i="9"/>
  <c r="U63" i="9" s="1"/>
  <c r="O62" i="9"/>
  <c r="P62" i="9" s="1"/>
  <c r="O61" i="9"/>
  <c r="P61" i="9" s="1"/>
  <c r="Q61" i="9" s="1"/>
  <c r="P60" i="9"/>
  <c r="Q60" i="9" s="1"/>
  <c r="O60" i="9"/>
  <c r="U60" i="9" s="1"/>
  <c r="V60" i="9" s="1"/>
  <c r="P59" i="9"/>
  <c r="O59" i="9"/>
  <c r="U59" i="9" s="1"/>
  <c r="V59" i="9" s="1"/>
  <c r="O58" i="9"/>
  <c r="P58" i="9" s="1"/>
  <c r="O57" i="9"/>
  <c r="P57" i="9" s="1"/>
  <c r="Q57" i="9" s="1"/>
  <c r="O56" i="9"/>
  <c r="U56" i="9" s="1"/>
  <c r="V56" i="9" s="1"/>
  <c r="O55" i="9"/>
  <c r="U55" i="9" s="1"/>
  <c r="O54" i="9"/>
  <c r="P54" i="9" s="1"/>
  <c r="O53" i="9"/>
  <c r="P53" i="9" s="1"/>
  <c r="Q53" i="9" s="1"/>
  <c r="O52" i="9"/>
  <c r="U52" i="9" s="1"/>
  <c r="V52" i="9" s="1"/>
  <c r="P51" i="9"/>
  <c r="O51" i="9"/>
  <c r="U51" i="9" s="1"/>
  <c r="V51" i="9" s="1"/>
  <c r="U50" i="9"/>
  <c r="O50" i="9"/>
  <c r="P50" i="9" s="1"/>
  <c r="O49" i="9"/>
  <c r="P49" i="9" s="1"/>
  <c r="Q49" i="9" s="1"/>
  <c r="P48" i="9"/>
  <c r="Q48" i="9" s="1"/>
  <c r="O48" i="9"/>
  <c r="U48" i="9" s="1"/>
  <c r="V48" i="9" s="1"/>
  <c r="O47" i="9"/>
  <c r="P47" i="9" s="1"/>
  <c r="O46" i="9"/>
  <c r="P46" i="9" s="1"/>
  <c r="Q46" i="9" s="1"/>
  <c r="O45" i="9"/>
  <c r="P45" i="9" s="1"/>
  <c r="Q45" i="9" s="1"/>
  <c r="O44" i="9"/>
  <c r="U44" i="9" s="1"/>
  <c r="V44" i="9" s="1"/>
  <c r="U43" i="9"/>
  <c r="V43" i="9" s="1"/>
  <c r="O43" i="9"/>
  <c r="P43" i="9" s="1"/>
  <c r="U42" i="9"/>
  <c r="O42" i="9"/>
  <c r="P42" i="9" s="1"/>
  <c r="Q42" i="9" s="1"/>
  <c r="O41" i="9"/>
  <c r="U41" i="9" s="1"/>
  <c r="O40" i="9"/>
  <c r="U40" i="9" s="1"/>
  <c r="O39" i="9"/>
  <c r="P39" i="9" s="1"/>
  <c r="O38" i="9"/>
  <c r="P38" i="9" s="1"/>
  <c r="P37" i="9"/>
  <c r="Q37" i="9" s="1"/>
  <c r="O37" i="9"/>
  <c r="U37" i="9" s="1"/>
  <c r="P36" i="9"/>
  <c r="O36" i="9"/>
  <c r="U36" i="9" s="1"/>
  <c r="O35" i="9"/>
  <c r="P35" i="9" s="1"/>
  <c r="O34" i="9"/>
  <c r="P34" i="9" s="1"/>
  <c r="O33" i="9"/>
  <c r="U33" i="9" s="1"/>
  <c r="O32" i="9"/>
  <c r="U32" i="9" s="1"/>
  <c r="O31" i="9"/>
  <c r="P31" i="9" s="1"/>
  <c r="O30" i="9"/>
  <c r="P30" i="9" s="1"/>
  <c r="P29" i="9"/>
  <c r="Q29" i="9" s="1"/>
  <c r="O29" i="9"/>
  <c r="U29" i="9" s="1"/>
  <c r="P28" i="9"/>
  <c r="O28" i="9"/>
  <c r="U28" i="9" s="1"/>
  <c r="O27" i="9"/>
  <c r="P27" i="9" s="1"/>
  <c r="O26" i="9"/>
  <c r="P26" i="9" s="1"/>
  <c r="O25" i="9"/>
  <c r="U25" i="9" s="1"/>
  <c r="O24" i="9"/>
  <c r="U24" i="9" s="1"/>
  <c r="O23" i="9"/>
  <c r="U23" i="9" s="1"/>
  <c r="O22" i="9"/>
  <c r="P22" i="9" s="1"/>
  <c r="P21" i="9"/>
  <c r="Q21" i="9" s="1"/>
  <c r="O21" i="9"/>
  <c r="U21" i="9" s="1"/>
  <c r="P20" i="9"/>
  <c r="O20" i="9"/>
  <c r="U20" i="9" s="1"/>
  <c r="O19" i="9"/>
  <c r="P19" i="9" s="1"/>
  <c r="O18" i="9"/>
  <c r="P18" i="9" s="1"/>
  <c r="O17" i="9"/>
  <c r="U17" i="9" s="1"/>
  <c r="O16" i="9"/>
  <c r="U16" i="9" s="1"/>
  <c r="O15" i="9"/>
  <c r="P15" i="9" s="1"/>
  <c r="O14" i="9"/>
  <c r="P14" i="9" s="1"/>
  <c r="P13" i="9"/>
  <c r="Q13" i="9" s="1"/>
  <c r="O13" i="9"/>
  <c r="U13" i="9" s="1"/>
  <c r="P12" i="9"/>
  <c r="O12" i="9"/>
  <c r="U12" i="9" s="1"/>
  <c r="O11" i="9"/>
  <c r="P11" i="9" s="1"/>
  <c r="O10" i="9"/>
  <c r="P10" i="9" s="1"/>
  <c r="O9" i="9"/>
  <c r="U9" i="9" s="1"/>
  <c r="O8" i="9"/>
  <c r="U8" i="9" s="1"/>
  <c r="O7" i="9"/>
  <c r="U7" i="9" s="1"/>
  <c r="O6" i="9"/>
  <c r="P6" i="9" s="1"/>
  <c r="P5" i="9"/>
  <c r="Q5" i="9" s="1"/>
  <c r="O5" i="9"/>
  <c r="U5" i="9" s="1"/>
  <c r="P4" i="9"/>
  <c r="O4" i="9"/>
  <c r="U4" i="9" s="1"/>
  <c r="O3" i="9"/>
  <c r="P3" i="9" s="1"/>
  <c r="Q3" i="9" s="1"/>
  <c r="W3" i="8"/>
  <c r="V3" i="8"/>
  <c r="U4" i="8"/>
  <c r="U5" i="8"/>
  <c r="U6" i="8"/>
  <c r="U7" i="8"/>
  <c r="V7" i="8" s="1"/>
  <c r="U8" i="8"/>
  <c r="U9" i="8"/>
  <c r="U10" i="8"/>
  <c r="U11" i="8"/>
  <c r="V11" i="8" s="1"/>
  <c r="U12" i="8"/>
  <c r="U13" i="8"/>
  <c r="U14" i="8"/>
  <c r="U15" i="8"/>
  <c r="V15" i="8" s="1"/>
  <c r="U16" i="8"/>
  <c r="U17" i="8"/>
  <c r="U18" i="8"/>
  <c r="U19" i="8"/>
  <c r="V19" i="8" s="1"/>
  <c r="U20" i="8"/>
  <c r="U21" i="8"/>
  <c r="U22" i="8"/>
  <c r="U23" i="8"/>
  <c r="V23" i="8" s="1"/>
  <c r="U24" i="8"/>
  <c r="U25" i="8"/>
  <c r="U26" i="8"/>
  <c r="U27" i="8"/>
  <c r="V27" i="8" s="1"/>
  <c r="U28" i="8"/>
  <c r="U29" i="8"/>
  <c r="U30" i="8"/>
  <c r="U31" i="8"/>
  <c r="V31" i="8" s="1"/>
  <c r="U32" i="8"/>
  <c r="U33" i="8"/>
  <c r="U34" i="8"/>
  <c r="U35" i="8"/>
  <c r="V35" i="8" s="1"/>
  <c r="U36" i="8"/>
  <c r="U37" i="8"/>
  <c r="U38" i="8"/>
  <c r="U39" i="8"/>
  <c r="V39" i="8" s="1"/>
  <c r="U40" i="8"/>
  <c r="U41" i="8"/>
  <c r="U42" i="8"/>
  <c r="U43" i="8"/>
  <c r="V43" i="8" s="1"/>
  <c r="U44" i="8"/>
  <c r="U45" i="8"/>
  <c r="U46" i="8"/>
  <c r="U47" i="8"/>
  <c r="V47" i="8" s="1"/>
  <c r="U48" i="8"/>
  <c r="U49" i="8"/>
  <c r="U50" i="8"/>
  <c r="U51" i="8"/>
  <c r="V51" i="8" s="1"/>
  <c r="U52" i="8"/>
  <c r="U53" i="8"/>
  <c r="U54" i="8"/>
  <c r="U55" i="8"/>
  <c r="V55" i="8" s="1"/>
  <c r="U56" i="8"/>
  <c r="U57" i="8"/>
  <c r="U58" i="8"/>
  <c r="U59" i="8"/>
  <c r="V59" i="8" s="1"/>
  <c r="U60" i="8"/>
  <c r="U61" i="8"/>
  <c r="U62" i="8"/>
  <c r="U63" i="8"/>
  <c r="V63" i="8" s="1"/>
  <c r="U64" i="8"/>
  <c r="U65" i="8"/>
  <c r="U66" i="8"/>
  <c r="U67" i="8"/>
  <c r="V67" i="8" s="1"/>
  <c r="U68" i="8"/>
  <c r="U69" i="8"/>
  <c r="U70" i="8"/>
  <c r="U71" i="8"/>
  <c r="V71" i="8" s="1"/>
  <c r="U72" i="8"/>
  <c r="U73" i="8"/>
  <c r="U74" i="8"/>
  <c r="U75" i="8"/>
  <c r="V75" i="8" s="1"/>
  <c r="U76" i="8"/>
  <c r="U77" i="8"/>
  <c r="U78" i="8"/>
  <c r="U79" i="8"/>
  <c r="V79" i="8" s="1"/>
  <c r="U80" i="8"/>
  <c r="U81" i="8"/>
  <c r="U82" i="8"/>
  <c r="U83" i="8"/>
  <c r="V83" i="8" s="1"/>
  <c r="U84" i="8"/>
  <c r="U85" i="8"/>
  <c r="U86" i="8"/>
  <c r="U87" i="8"/>
  <c r="V87" i="8" s="1"/>
  <c r="U88" i="8"/>
  <c r="U89" i="8"/>
  <c r="U90" i="8"/>
  <c r="U91" i="8"/>
  <c r="V91" i="8" s="1"/>
  <c r="U92" i="8"/>
  <c r="U93" i="8"/>
  <c r="U94" i="8"/>
  <c r="U95" i="8"/>
  <c r="V95" i="8" s="1"/>
  <c r="U96" i="8"/>
  <c r="U97" i="8"/>
  <c r="U98" i="8"/>
  <c r="U99" i="8"/>
  <c r="V99" i="8" s="1"/>
  <c r="U100" i="8"/>
  <c r="U101" i="8"/>
  <c r="U102" i="8"/>
  <c r="U103" i="8"/>
  <c r="V103" i="8" s="1"/>
  <c r="U104" i="8"/>
  <c r="U105" i="8"/>
  <c r="U106" i="8"/>
  <c r="U107" i="8"/>
  <c r="V107" i="8" s="1"/>
  <c r="U108" i="8"/>
  <c r="U109" i="8"/>
  <c r="U110" i="8"/>
  <c r="U111" i="8"/>
  <c r="V111" i="8" s="1"/>
  <c r="U112" i="8"/>
  <c r="U113" i="8"/>
  <c r="U114" i="8"/>
  <c r="U115" i="8"/>
  <c r="V115" i="8" s="1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3" i="8"/>
  <c r="P4" i="8"/>
  <c r="P5" i="8"/>
  <c r="P6" i="8"/>
  <c r="Q6" i="8" s="1"/>
  <c r="P7" i="8"/>
  <c r="Q7" i="8" s="1"/>
  <c r="P8" i="8"/>
  <c r="P9" i="8"/>
  <c r="P10" i="8"/>
  <c r="Q10" i="8" s="1"/>
  <c r="P11" i="8"/>
  <c r="Q11" i="8" s="1"/>
  <c r="P12" i="8"/>
  <c r="P13" i="8"/>
  <c r="P14" i="8"/>
  <c r="Q14" i="8" s="1"/>
  <c r="P15" i="8"/>
  <c r="Q15" i="8" s="1"/>
  <c r="P16" i="8"/>
  <c r="P17" i="8"/>
  <c r="P18" i="8"/>
  <c r="Q18" i="8" s="1"/>
  <c r="P19" i="8"/>
  <c r="Q19" i="8" s="1"/>
  <c r="P20" i="8"/>
  <c r="P21" i="8"/>
  <c r="P22" i="8"/>
  <c r="Q22" i="8" s="1"/>
  <c r="P23" i="8"/>
  <c r="Q23" i="8" s="1"/>
  <c r="P24" i="8"/>
  <c r="P25" i="8"/>
  <c r="P26" i="8"/>
  <c r="Q26" i="8" s="1"/>
  <c r="P27" i="8"/>
  <c r="Q27" i="8" s="1"/>
  <c r="P28" i="8"/>
  <c r="P29" i="8"/>
  <c r="P30" i="8"/>
  <c r="Q30" i="8" s="1"/>
  <c r="P31" i="8"/>
  <c r="Q31" i="8" s="1"/>
  <c r="P32" i="8"/>
  <c r="P33" i="8"/>
  <c r="P34" i="8"/>
  <c r="Q34" i="8" s="1"/>
  <c r="P35" i="8"/>
  <c r="Q35" i="8" s="1"/>
  <c r="P36" i="8"/>
  <c r="P37" i="8"/>
  <c r="P38" i="8"/>
  <c r="Q38" i="8" s="1"/>
  <c r="P39" i="8"/>
  <c r="Q39" i="8" s="1"/>
  <c r="P40" i="8"/>
  <c r="P41" i="8"/>
  <c r="P42" i="8"/>
  <c r="Q42" i="8" s="1"/>
  <c r="P43" i="8"/>
  <c r="Q43" i="8" s="1"/>
  <c r="P44" i="8"/>
  <c r="P45" i="8"/>
  <c r="P46" i="8"/>
  <c r="Q46" i="8" s="1"/>
  <c r="P47" i="8"/>
  <c r="Q47" i="8" s="1"/>
  <c r="P48" i="8"/>
  <c r="P49" i="8"/>
  <c r="P50" i="8"/>
  <c r="Q50" i="8" s="1"/>
  <c r="P51" i="8"/>
  <c r="Q51" i="8" s="1"/>
  <c r="P52" i="8"/>
  <c r="P53" i="8"/>
  <c r="P54" i="8"/>
  <c r="Q54" i="8" s="1"/>
  <c r="P55" i="8"/>
  <c r="Q55" i="8" s="1"/>
  <c r="P56" i="8"/>
  <c r="P57" i="8"/>
  <c r="P58" i="8"/>
  <c r="Q58" i="8" s="1"/>
  <c r="P59" i="8"/>
  <c r="Q59" i="8" s="1"/>
  <c r="P60" i="8"/>
  <c r="P61" i="8"/>
  <c r="P62" i="8"/>
  <c r="Q62" i="8" s="1"/>
  <c r="P63" i="8"/>
  <c r="Q63" i="8" s="1"/>
  <c r="P64" i="8"/>
  <c r="P65" i="8"/>
  <c r="P66" i="8"/>
  <c r="Q66" i="8" s="1"/>
  <c r="P67" i="8"/>
  <c r="Q67" i="8" s="1"/>
  <c r="P68" i="8"/>
  <c r="P69" i="8"/>
  <c r="P70" i="8"/>
  <c r="Q70" i="8" s="1"/>
  <c r="P71" i="8"/>
  <c r="Q71" i="8" s="1"/>
  <c r="P72" i="8"/>
  <c r="P73" i="8"/>
  <c r="P74" i="8"/>
  <c r="Q74" i="8" s="1"/>
  <c r="P75" i="8"/>
  <c r="Q75" i="8" s="1"/>
  <c r="P76" i="8"/>
  <c r="P77" i="8"/>
  <c r="P78" i="8"/>
  <c r="Q78" i="8" s="1"/>
  <c r="P79" i="8"/>
  <c r="Q79" i="8" s="1"/>
  <c r="P80" i="8"/>
  <c r="P81" i="8"/>
  <c r="P82" i="8"/>
  <c r="Q82" i="8" s="1"/>
  <c r="P83" i="8"/>
  <c r="Q83" i="8" s="1"/>
  <c r="P84" i="8"/>
  <c r="P85" i="8"/>
  <c r="P86" i="8"/>
  <c r="Q86" i="8" s="1"/>
  <c r="P87" i="8"/>
  <c r="Q87" i="8" s="1"/>
  <c r="P88" i="8"/>
  <c r="P89" i="8"/>
  <c r="P90" i="8"/>
  <c r="Q90" i="8" s="1"/>
  <c r="P91" i="8"/>
  <c r="Q91" i="8" s="1"/>
  <c r="P92" i="8"/>
  <c r="P93" i="8"/>
  <c r="P94" i="8"/>
  <c r="Q94" i="8" s="1"/>
  <c r="P95" i="8"/>
  <c r="Q95" i="8" s="1"/>
  <c r="P96" i="8"/>
  <c r="P97" i="8"/>
  <c r="P98" i="8"/>
  <c r="Q98" i="8" s="1"/>
  <c r="P99" i="8"/>
  <c r="Q99" i="8" s="1"/>
  <c r="P100" i="8"/>
  <c r="P101" i="8"/>
  <c r="P102" i="8"/>
  <c r="Q102" i="8" s="1"/>
  <c r="P103" i="8"/>
  <c r="Q103" i="8" s="1"/>
  <c r="P104" i="8"/>
  <c r="P105" i="8"/>
  <c r="P106" i="8"/>
  <c r="Q106" i="8" s="1"/>
  <c r="P107" i="8"/>
  <c r="Q107" i="8" s="1"/>
  <c r="P108" i="8"/>
  <c r="P109" i="8"/>
  <c r="P110" i="8"/>
  <c r="Q110" i="8" s="1"/>
  <c r="P111" i="8"/>
  <c r="Q111" i="8" s="1"/>
  <c r="P112" i="8"/>
  <c r="P113" i="8"/>
  <c r="P114" i="8"/>
  <c r="Q114" i="8" s="1"/>
  <c r="P115" i="8"/>
  <c r="Q115" i="8" s="1"/>
  <c r="P116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3" i="8"/>
  <c r="O3" i="8"/>
  <c r="Q4" i="8"/>
  <c r="Q5" i="8"/>
  <c r="Q8" i="8"/>
  <c r="Q9" i="8"/>
  <c r="Q12" i="8"/>
  <c r="Q13" i="8"/>
  <c r="Q16" i="8"/>
  <c r="Q17" i="8"/>
  <c r="Q20" i="8"/>
  <c r="Q21" i="8"/>
  <c r="Q24" i="8"/>
  <c r="Q25" i="8"/>
  <c r="Q28" i="8"/>
  <c r="Q29" i="8"/>
  <c r="Q32" i="8"/>
  <c r="Q33" i="8"/>
  <c r="Q36" i="8"/>
  <c r="Q37" i="8"/>
  <c r="Q40" i="8"/>
  <c r="Q41" i="8"/>
  <c r="Q44" i="8"/>
  <c r="Q45" i="8"/>
  <c r="Q48" i="8"/>
  <c r="Q49" i="8"/>
  <c r="Q52" i="8"/>
  <c r="Q53" i="8"/>
  <c r="Q56" i="8"/>
  <c r="Q57" i="8"/>
  <c r="Q60" i="8"/>
  <c r="Q61" i="8"/>
  <c r="Q64" i="8"/>
  <c r="Q65" i="8"/>
  <c r="Q68" i="8"/>
  <c r="Q69" i="8"/>
  <c r="Q72" i="8"/>
  <c r="Q73" i="8"/>
  <c r="Q76" i="8"/>
  <c r="Q77" i="8"/>
  <c r="Q80" i="8"/>
  <c r="Q81" i="8"/>
  <c r="Q84" i="8"/>
  <c r="Q85" i="8"/>
  <c r="Q88" i="8"/>
  <c r="Q89" i="8"/>
  <c r="Q92" i="8"/>
  <c r="Q93" i="8"/>
  <c r="Q96" i="8"/>
  <c r="Q97" i="8"/>
  <c r="Q100" i="8"/>
  <c r="Q101" i="8"/>
  <c r="Q104" i="8"/>
  <c r="Q105" i="8"/>
  <c r="Q108" i="8"/>
  <c r="Q109" i="8"/>
  <c r="Q112" i="8"/>
  <c r="Q113" i="8"/>
  <c r="Q116" i="8"/>
  <c r="Q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V4" i="8"/>
  <c r="V5" i="8"/>
  <c r="V6" i="8"/>
  <c r="V8" i="8"/>
  <c r="V9" i="8"/>
  <c r="V10" i="8"/>
  <c r="V12" i="8"/>
  <c r="V13" i="8"/>
  <c r="V14" i="8"/>
  <c r="V16" i="8"/>
  <c r="V17" i="8"/>
  <c r="V18" i="8"/>
  <c r="V20" i="8"/>
  <c r="V21" i="8"/>
  <c r="V22" i="8"/>
  <c r="V24" i="8"/>
  <c r="V25" i="8"/>
  <c r="V26" i="8"/>
  <c r="V28" i="8"/>
  <c r="V29" i="8"/>
  <c r="V30" i="8"/>
  <c r="V32" i="8"/>
  <c r="V33" i="8"/>
  <c r="V34" i="8"/>
  <c r="V36" i="8"/>
  <c r="V37" i="8"/>
  <c r="V38" i="8"/>
  <c r="V40" i="8"/>
  <c r="V41" i="8"/>
  <c r="V42" i="8"/>
  <c r="V44" i="8"/>
  <c r="V45" i="8"/>
  <c r="V46" i="8"/>
  <c r="V48" i="8"/>
  <c r="V49" i="8"/>
  <c r="V50" i="8"/>
  <c r="V52" i="8"/>
  <c r="V53" i="8"/>
  <c r="V54" i="8"/>
  <c r="V56" i="8"/>
  <c r="V57" i="8"/>
  <c r="V58" i="8"/>
  <c r="V60" i="8"/>
  <c r="V61" i="8"/>
  <c r="V62" i="8"/>
  <c r="V64" i="8"/>
  <c r="V65" i="8"/>
  <c r="V66" i="8"/>
  <c r="V68" i="8"/>
  <c r="V69" i="8"/>
  <c r="V70" i="8"/>
  <c r="V72" i="8"/>
  <c r="V73" i="8"/>
  <c r="V74" i="8"/>
  <c r="V76" i="8"/>
  <c r="V77" i="8"/>
  <c r="V78" i="8"/>
  <c r="V80" i="8"/>
  <c r="V81" i="8"/>
  <c r="V82" i="8"/>
  <c r="V84" i="8"/>
  <c r="V85" i="8"/>
  <c r="V86" i="8"/>
  <c r="V88" i="8"/>
  <c r="V89" i="8"/>
  <c r="V90" i="8"/>
  <c r="V92" i="8"/>
  <c r="V93" i="8"/>
  <c r="V94" i="8"/>
  <c r="V96" i="8"/>
  <c r="V97" i="8"/>
  <c r="V98" i="8"/>
  <c r="V100" i="8"/>
  <c r="V101" i="8"/>
  <c r="V102" i="8"/>
  <c r="V104" i="8"/>
  <c r="V105" i="8"/>
  <c r="V106" i="8"/>
  <c r="V108" i="8"/>
  <c r="V109" i="8"/>
  <c r="V110" i="8"/>
  <c r="V112" i="8"/>
  <c r="V113" i="8"/>
  <c r="V114" i="8"/>
  <c r="V116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3" i="8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3" i="11"/>
  <c r="J3" i="11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P11" i="12" a="1"/>
  <c r="P11" i="12" s="1"/>
  <c r="P4" i="12" a="1"/>
  <c r="P4" i="12" s="1"/>
  <c r="U3" i="9" l="1"/>
  <c r="V3" i="9" s="1"/>
  <c r="P9" i="9"/>
  <c r="Q9" i="9" s="1"/>
  <c r="P16" i="9"/>
  <c r="P25" i="9"/>
  <c r="Q25" i="9" s="1"/>
  <c r="P32" i="9"/>
  <c r="P41" i="9"/>
  <c r="Q41" i="9" s="1"/>
  <c r="P44" i="9"/>
  <c r="Q44" i="9" s="1"/>
  <c r="U47" i="9"/>
  <c r="V47" i="9" s="1"/>
  <c r="P52" i="9"/>
  <c r="Q52" i="9" s="1"/>
  <c r="U54" i="9"/>
  <c r="P56" i="9"/>
  <c r="Q56" i="9" s="1"/>
  <c r="P63" i="9"/>
  <c r="P68" i="9"/>
  <c r="Q68" i="9" s="1"/>
  <c r="U70" i="9"/>
  <c r="P72" i="9"/>
  <c r="Q72" i="9" s="1"/>
  <c r="P88" i="9"/>
  <c r="P92" i="9"/>
  <c r="Q92" i="9" s="1"/>
  <c r="U94" i="9"/>
  <c r="P96" i="9"/>
  <c r="Q96" i="9" s="1"/>
  <c r="P103" i="9"/>
  <c r="P108" i="9"/>
  <c r="Q108" i="9" s="1"/>
  <c r="U110" i="9"/>
  <c r="P112" i="9"/>
  <c r="Q112" i="9" s="1"/>
  <c r="P115" i="9"/>
  <c r="P118" i="9"/>
  <c r="P122" i="9"/>
  <c r="P126" i="9"/>
  <c r="P130" i="9"/>
  <c r="P134" i="9"/>
  <c r="P138" i="9"/>
  <c r="P8" i="9"/>
  <c r="P17" i="9"/>
  <c r="Q17" i="9" s="1"/>
  <c r="P24" i="9"/>
  <c r="P33" i="9"/>
  <c r="Q33" i="9" s="1"/>
  <c r="P40" i="9"/>
  <c r="U46" i="9"/>
  <c r="P55" i="9"/>
  <c r="P71" i="9"/>
  <c r="P84" i="9"/>
  <c r="P95" i="9"/>
  <c r="P111" i="9"/>
  <c r="U114" i="9"/>
  <c r="P116" i="9"/>
  <c r="Q116" i="9" s="1"/>
  <c r="P119" i="9"/>
  <c r="P123" i="9"/>
  <c r="P127" i="9"/>
  <c r="P131" i="9"/>
  <c r="P135" i="9"/>
  <c r="P139" i="9"/>
  <c r="P143" i="9"/>
  <c r="Q6" i="9"/>
  <c r="V9" i="9"/>
  <c r="Q11" i="9"/>
  <c r="V16" i="9"/>
  <c r="Q22" i="9"/>
  <c r="V25" i="9"/>
  <c r="Q27" i="9"/>
  <c r="V32" i="9"/>
  <c r="Q38" i="9"/>
  <c r="V41" i="9"/>
  <c r="Q47" i="9"/>
  <c r="V5" i="9"/>
  <c r="V7" i="9"/>
  <c r="V12" i="9"/>
  <c r="Q18" i="9"/>
  <c r="V21" i="9"/>
  <c r="V23" i="9"/>
  <c r="V28" i="9"/>
  <c r="Q34" i="9"/>
  <c r="V37" i="9"/>
  <c r="Q39" i="9"/>
  <c r="Q43" i="9"/>
  <c r="V8" i="9"/>
  <c r="Q14" i="9"/>
  <c r="V17" i="9"/>
  <c r="Q19" i="9"/>
  <c r="V24" i="9"/>
  <c r="Q30" i="9"/>
  <c r="V33" i="9"/>
  <c r="Q35" i="9"/>
  <c r="V40" i="9"/>
  <c r="V4" i="9"/>
  <c r="Q10" i="9"/>
  <c r="V13" i="9"/>
  <c r="Q15" i="9"/>
  <c r="V20" i="9"/>
  <c r="Q26" i="9"/>
  <c r="V29" i="9"/>
  <c r="Q31" i="9"/>
  <c r="V36" i="9"/>
  <c r="U27" i="9"/>
  <c r="U31" i="9"/>
  <c r="U35" i="9"/>
  <c r="U39" i="9"/>
  <c r="V42" i="9"/>
  <c r="V46" i="9"/>
  <c r="V50" i="9"/>
  <c r="Q59" i="9"/>
  <c r="Q62" i="9"/>
  <c r="V66" i="9"/>
  <c r="Q75" i="9"/>
  <c r="U78" i="9"/>
  <c r="P78" i="9"/>
  <c r="U83" i="9"/>
  <c r="P83" i="9"/>
  <c r="U87" i="9"/>
  <c r="P87" i="9"/>
  <c r="V95" i="9"/>
  <c r="V106" i="9"/>
  <c r="V108" i="9"/>
  <c r="U120" i="9"/>
  <c r="P120" i="9"/>
  <c r="U128" i="9"/>
  <c r="P128" i="9"/>
  <c r="U136" i="9"/>
  <c r="P136" i="9"/>
  <c r="U11" i="9"/>
  <c r="U15" i="9"/>
  <c r="U19" i="9"/>
  <c r="Q4" i="9"/>
  <c r="U6" i="9"/>
  <c r="P7" i="9"/>
  <c r="Q8" i="9"/>
  <c r="U10" i="9"/>
  <c r="Q12" i="9"/>
  <c r="U14" i="9"/>
  <c r="Q16" i="9"/>
  <c r="U18" i="9"/>
  <c r="Q20" i="9"/>
  <c r="U22" i="9"/>
  <c r="P23" i="9"/>
  <c r="Q24" i="9"/>
  <c r="U26" i="9"/>
  <c r="Q28" i="9"/>
  <c r="U30" i="9"/>
  <c r="Q32" i="9"/>
  <c r="U34" i="9"/>
  <c r="Q36" i="9"/>
  <c r="U38" i="9"/>
  <c r="Q40" i="9"/>
  <c r="Q55" i="9"/>
  <c r="Q58" i="9"/>
  <c r="U62" i="9"/>
  <c r="Q71" i="9"/>
  <c r="Q74" i="9"/>
  <c r="U79" i="9"/>
  <c r="P79" i="9"/>
  <c r="Q93" i="9"/>
  <c r="Q99" i="9"/>
  <c r="Q51" i="9"/>
  <c r="Q54" i="9"/>
  <c r="V55" i="9"/>
  <c r="U58" i="9"/>
  <c r="Q67" i="9"/>
  <c r="Q70" i="9"/>
  <c r="V71" i="9"/>
  <c r="U74" i="9"/>
  <c r="V90" i="9"/>
  <c r="V92" i="9"/>
  <c r="P102" i="9"/>
  <c r="U102" i="9"/>
  <c r="V111" i="9"/>
  <c r="V116" i="9"/>
  <c r="Q50" i="9"/>
  <c r="V54" i="9"/>
  <c r="Q63" i="9"/>
  <c r="Q66" i="9"/>
  <c r="V70" i="9"/>
  <c r="Q109" i="9"/>
  <c r="V114" i="9"/>
  <c r="U45" i="9"/>
  <c r="U49" i="9"/>
  <c r="U53" i="9"/>
  <c r="U57" i="9"/>
  <c r="U61" i="9"/>
  <c r="U65" i="9"/>
  <c r="U69" i="9"/>
  <c r="U73" i="9"/>
  <c r="U77" i="9"/>
  <c r="Q95" i="9"/>
  <c r="Q98" i="9"/>
  <c r="Q111" i="9"/>
  <c r="Q80" i="9"/>
  <c r="Q81" i="9"/>
  <c r="Q84" i="9"/>
  <c r="Q88" i="9"/>
  <c r="Q91" i="9"/>
  <c r="Q94" i="9"/>
  <c r="U98" i="9"/>
  <c r="Q107" i="9"/>
  <c r="Q110" i="9"/>
  <c r="Q115" i="9"/>
  <c r="U124" i="9"/>
  <c r="P124" i="9"/>
  <c r="U132" i="9"/>
  <c r="P132" i="9"/>
  <c r="U140" i="9"/>
  <c r="P140" i="9"/>
  <c r="U82" i="9"/>
  <c r="V86" i="9"/>
  <c r="Q90" i="9"/>
  <c r="V94" i="9"/>
  <c r="Q103" i="9"/>
  <c r="Q106" i="9"/>
  <c r="V110" i="9"/>
  <c r="V113" i="9"/>
  <c r="Q114" i="9"/>
  <c r="V115" i="9"/>
  <c r="U81" i="9"/>
  <c r="U85" i="9"/>
  <c r="U89" i="9"/>
  <c r="U93" i="9"/>
  <c r="U97" i="9"/>
  <c r="U101" i="9"/>
  <c r="U105" i="9"/>
  <c r="U109" i="9"/>
  <c r="R3" i="8"/>
  <c r="Q14" i="12"/>
  <c r="Q12" i="12"/>
  <c r="P14" i="12"/>
  <c r="P12" i="12"/>
  <c r="Q15" i="12"/>
  <c r="Q13" i="12"/>
  <c r="Q11" i="12"/>
  <c r="P15" i="12"/>
  <c r="P13" i="12"/>
  <c r="Q7" i="12"/>
  <c r="P5" i="12"/>
  <c r="Q8" i="12"/>
  <c r="Q6" i="12"/>
  <c r="Q4" i="12"/>
  <c r="Q5" i="12"/>
  <c r="P7" i="12"/>
  <c r="P8" i="12"/>
  <c r="P6" i="12"/>
  <c r="H3" i="1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F4" i="11"/>
  <c r="V98" i="9" l="1"/>
  <c r="V73" i="9"/>
  <c r="V57" i="9"/>
  <c r="V102" i="9"/>
  <c r="V58" i="9"/>
  <c r="Q79" i="9"/>
  <c r="V62" i="9"/>
  <c r="V18" i="9"/>
  <c r="V10" i="9"/>
  <c r="Q87" i="9"/>
  <c r="Q78" i="9"/>
  <c r="V35" i="9"/>
  <c r="V109" i="9"/>
  <c r="V105" i="9"/>
  <c r="V89" i="9"/>
  <c r="V69" i="9"/>
  <c r="V53" i="9"/>
  <c r="Q102" i="9"/>
  <c r="V79" i="9"/>
  <c r="V38" i="9"/>
  <c r="V30" i="9"/>
  <c r="Q23" i="9"/>
  <c r="V19" i="9"/>
  <c r="V87" i="9"/>
  <c r="V78" i="9"/>
  <c r="V31" i="9"/>
  <c r="V85" i="9"/>
  <c r="V65" i="9"/>
  <c r="V49" i="9"/>
  <c r="V74" i="9"/>
  <c r="V22" i="9"/>
  <c r="V14" i="9"/>
  <c r="Q7" i="9"/>
  <c r="R3" i="9" s="1"/>
  <c r="V15" i="9"/>
  <c r="Q83" i="9"/>
  <c r="V27" i="9"/>
  <c r="V93" i="9"/>
  <c r="V101" i="9"/>
  <c r="V97" i="9"/>
  <c r="V81" i="9"/>
  <c r="V82" i="9"/>
  <c r="V77" i="9"/>
  <c r="V61" i="9"/>
  <c r="V45" i="9"/>
  <c r="V34" i="9"/>
  <c r="V26" i="9"/>
  <c r="V6" i="9"/>
  <c r="V11" i="9"/>
  <c r="V83" i="9"/>
  <c r="V39" i="9"/>
  <c r="X7" i="8"/>
  <c r="X11" i="8"/>
  <c r="X15" i="8"/>
  <c r="X19" i="8"/>
  <c r="X23" i="8"/>
  <c r="X27" i="8"/>
  <c r="X31" i="8"/>
  <c r="X35" i="8"/>
  <c r="X39" i="8"/>
  <c r="X43" i="8"/>
  <c r="X47" i="8"/>
  <c r="X51" i="8"/>
  <c r="X55" i="8"/>
  <c r="X59" i="8"/>
  <c r="X63" i="8"/>
  <c r="X67" i="8"/>
  <c r="X71" i="8"/>
  <c r="X75" i="8"/>
  <c r="X79" i="8"/>
  <c r="X83" i="8"/>
  <c r="X87" i="8"/>
  <c r="X91" i="8"/>
  <c r="X95" i="8"/>
  <c r="X99" i="8"/>
  <c r="X103" i="8"/>
  <c r="X107" i="8"/>
  <c r="X111" i="8"/>
  <c r="X115" i="8"/>
  <c r="X119" i="8"/>
  <c r="X123" i="8"/>
  <c r="X127" i="8"/>
  <c r="X131" i="8"/>
  <c r="X135" i="8"/>
  <c r="X139" i="8"/>
  <c r="X143" i="8"/>
  <c r="X13" i="8"/>
  <c r="X21" i="8"/>
  <c r="X33" i="8"/>
  <c r="X41" i="8"/>
  <c r="X53" i="8"/>
  <c r="X65" i="8"/>
  <c r="X77" i="8"/>
  <c r="X89" i="8"/>
  <c r="X101" i="8"/>
  <c r="X113" i="8"/>
  <c r="X129" i="8"/>
  <c r="X141" i="8"/>
  <c r="X14" i="8"/>
  <c r="X22" i="8"/>
  <c r="X34" i="8"/>
  <c r="X42" i="8"/>
  <c r="X58" i="8"/>
  <c r="X70" i="8"/>
  <c r="X78" i="8"/>
  <c r="X86" i="8"/>
  <c r="X102" i="8"/>
  <c r="X114" i="8"/>
  <c r="X122" i="8"/>
  <c r="X134" i="8"/>
  <c r="X4" i="8"/>
  <c r="X8" i="8"/>
  <c r="X12" i="8"/>
  <c r="X16" i="8"/>
  <c r="X20" i="8"/>
  <c r="X24" i="8"/>
  <c r="X28" i="8"/>
  <c r="X32" i="8"/>
  <c r="X36" i="8"/>
  <c r="X40" i="8"/>
  <c r="X44" i="8"/>
  <c r="X48" i="8"/>
  <c r="X52" i="8"/>
  <c r="X56" i="8"/>
  <c r="X60" i="8"/>
  <c r="X64" i="8"/>
  <c r="X68" i="8"/>
  <c r="X72" i="8"/>
  <c r="X76" i="8"/>
  <c r="X80" i="8"/>
  <c r="X84" i="8"/>
  <c r="X88" i="8"/>
  <c r="X92" i="8"/>
  <c r="X96" i="8"/>
  <c r="X100" i="8"/>
  <c r="X104" i="8"/>
  <c r="X108" i="8"/>
  <c r="X112" i="8"/>
  <c r="X116" i="8"/>
  <c r="X120" i="8"/>
  <c r="X124" i="8"/>
  <c r="X128" i="8"/>
  <c r="X132" i="8"/>
  <c r="X136" i="8"/>
  <c r="X140" i="8"/>
  <c r="X3" i="8"/>
  <c r="X9" i="8"/>
  <c r="X17" i="8"/>
  <c r="X25" i="8"/>
  <c r="X29" i="8"/>
  <c r="X37" i="8"/>
  <c r="X49" i="8"/>
  <c r="X61" i="8"/>
  <c r="X73" i="8"/>
  <c r="X85" i="8"/>
  <c r="X97" i="8"/>
  <c r="X105" i="8"/>
  <c r="X117" i="8"/>
  <c r="X125" i="8"/>
  <c r="X137" i="8"/>
  <c r="X10" i="8"/>
  <c r="X26" i="8"/>
  <c r="X38" i="8"/>
  <c r="X50" i="8"/>
  <c r="X66" i="8"/>
  <c r="X82" i="8"/>
  <c r="X94" i="8"/>
  <c r="X110" i="8"/>
  <c r="X126" i="8"/>
  <c r="X138" i="8"/>
  <c r="X5" i="8"/>
  <c r="X45" i="8"/>
  <c r="X57" i="8"/>
  <c r="X69" i="8"/>
  <c r="X81" i="8"/>
  <c r="X93" i="8"/>
  <c r="X109" i="8"/>
  <c r="X121" i="8"/>
  <c r="X133" i="8"/>
  <c r="X6" i="8"/>
  <c r="X18" i="8"/>
  <c r="X30" i="8"/>
  <c r="X46" i="8"/>
  <c r="X54" i="8"/>
  <c r="X62" i="8"/>
  <c r="X74" i="8"/>
  <c r="X90" i="8"/>
  <c r="X98" i="8"/>
  <c r="X106" i="8"/>
  <c r="X118" i="8"/>
  <c r="X130" i="8"/>
  <c r="X142" i="8"/>
  <c r="S6" i="8"/>
  <c r="S10" i="8"/>
  <c r="S14" i="8"/>
  <c r="S18" i="8"/>
  <c r="S22" i="8"/>
  <c r="S26" i="8"/>
  <c r="S30" i="8"/>
  <c r="S34" i="8"/>
  <c r="S38" i="8"/>
  <c r="S42" i="8"/>
  <c r="S46" i="8"/>
  <c r="S50" i="8"/>
  <c r="S54" i="8"/>
  <c r="S58" i="8"/>
  <c r="S62" i="8"/>
  <c r="S66" i="8"/>
  <c r="S70" i="8"/>
  <c r="S74" i="8"/>
  <c r="S78" i="8"/>
  <c r="S82" i="8"/>
  <c r="S86" i="8"/>
  <c r="S90" i="8"/>
  <c r="S94" i="8"/>
  <c r="S98" i="8"/>
  <c r="S102" i="8"/>
  <c r="S106" i="8"/>
  <c r="S110" i="8"/>
  <c r="S114" i="8"/>
  <c r="S118" i="8"/>
  <c r="S122" i="8"/>
  <c r="S126" i="8"/>
  <c r="S130" i="8"/>
  <c r="S134" i="8"/>
  <c r="S138" i="8"/>
  <c r="S142" i="8"/>
  <c r="S7" i="8"/>
  <c r="S11" i="8"/>
  <c r="S15" i="8"/>
  <c r="S19" i="8"/>
  <c r="S23" i="8"/>
  <c r="S27" i="8"/>
  <c r="S31" i="8"/>
  <c r="S35" i="8"/>
  <c r="S39" i="8"/>
  <c r="S43" i="8"/>
  <c r="S47" i="8"/>
  <c r="S51" i="8"/>
  <c r="S55" i="8"/>
  <c r="S59" i="8"/>
  <c r="S63" i="8"/>
  <c r="S67" i="8"/>
  <c r="S71" i="8"/>
  <c r="S75" i="8"/>
  <c r="S79" i="8"/>
  <c r="S83" i="8"/>
  <c r="S87" i="8"/>
  <c r="S91" i="8"/>
  <c r="S95" i="8"/>
  <c r="S99" i="8"/>
  <c r="S103" i="8"/>
  <c r="S107" i="8"/>
  <c r="S111" i="8"/>
  <c r="S115" i="8"/>
  <c r="S119" i="8"/>
  <c r="S123" i="8"/>
  <c r="S127" i="8"/>
  <c r="S131" i="8"/>
  <c r="S135" i="8"/>
  <c r="S139" i="8"/>
  <c r="S143" i="8"/>
  <c r="S4" i="8"/>
  <c r="S8" i="8"/>
  <c r="S12" i="8"/>
  <c r="S16" i="8"/>
  <c r="S20" i="8"/>
  <c r="S24" i="8"/>
  <c r="S28" i="8"/>
  <c r="S32" i="8"/>
  <c r="S36" i="8"/>
  <c r="S40" i="8"/>
  <c r="S44" i="8"/>
  <c r="S48" i="8"/>
  <c r="S52" i="8"/>
  <c r="S56" i="8"/>
  <c r="S60" i="8"/>
  <c r="S64" i="8"/>
  <c r="S68" i="8"/>
  <c r="S72" i="8"/>
  <c r="S76" i="8"/>
  <c r="S80" i="8"/>
  <c r="S84" i="8"/>
  <c r="S88" i="8"/>
  <c r="S92" i="8"/>
  <c r="S96" i="8"/>
  <c r="S100" i="8"/>
  <c r="S104" i="8"/>
  <c r="S108" i="8"/>
  <c r="S112" i="8"/>
  <c r="S116" i="8"/>
  <c r="S120" i="8"/>
  <c r="S124" i="8"/>
  <c r="S128" i="8"/>
  <c r="S132" i="8"/>
  <c r="S136" i="8"/>
  <c r="S140" i="8"/>
  <c r="S5" i="8"/>
  <c r="S9" i="8"/>
  <c r="S13" i="8"/>
  <c r="S17" i="8"/>
  <c r="S21" i="8"/>
  <c r="S25" i="8"/>
  <c r="S29" i="8"/>
  <c r="S33" i="8"/>
  <c r="S37" i="8"/>
  <c r="S41" i="8"/>
  <c r="S45" i="8"/>
  <c r="S49" i="8"/>
  <c r="S53" i="8"/>
  <c r="S57" i="8"/>
  <c r="S61" i="8"/>
  <c r="S65" i="8"/>
  <c r="S69" i="8"/>
  <c r="S73" i="8"/>
  <c r="S77" i="8"/>
  <c r="S81" i="8"/>
  <c r="S85" i="8"/>
  <c r="S89" i="8"/>
  <c r="S93" i="8"/>
  <c r="S97" i="8"/>
  <c r="S101" i="8"/>
  <c r="S105" i="8"/>
  <c r="S109" i="8"/>
  <c r="S113" i="8"/>
  <c r="S117" i="8"/>
  <c r="S121" i="8"/>
  <c r="S125" i="8"/>
  <c r="S129" i="8"/>
  <c r="S133" i="8"/>
  <c r="S137" i="8"/>
  <c r="S141" i="8"/>
  <c r="S3" i="8"/>
  <c r="W3" i="9" l="1"/>
  <c r="X88" i="9" s="1"/>
  <c r="X104" i="9"/>
  <c r="X76" i="9"/>
  <c r="X64" i="9"/>
  <c r="X48" i="9"/>
  <c r="X13" i="9"/>
  <c r="X20" i="9"/>
  <c r="X95" i="9"/>
  <c r="X51" i="9"/>
  <c r="X67" i="9"/>
  <c r="X63" i="9"/>
  <c r="X72" i="9"/>
  <c r="X111" i="9"/>
  <c r="X123" i="9"/>
  <c r="X47" i="9"/>
  <c r="X54" i="9"/>
  <c r="X68" i="9"/>
  <c r="X91" i="9"/>
  <c r="X103" i="9"/>
  <c r="X118" i="9"/>
  <c r="X134" i="9"/>
  <c r="X110" i="9"/>
  <c r="X9" i="9"/>
  <c r="X16" i="9"/>
  <c r="X41" i="9"/>
  <c r="X3" i="9"/>
  <c r="X21" i="9"/>
  <c r="X28" i="9"/>
  <c r="X17" i="9"/>
  <c r="X42" i="9"/>
  <c r="X50" i="9"/>
  <c r="X66" i="9"/>
  <c r="X108" i="9"/>
  <c r="X92" i="9"/>
  <c r="X131" i="9"/>
  <c r="X70" i="9"/>
  <c r="X121" i="9"/>
  <c r="X122" i="9"/>
  <c r="X138" i="9"/>
  <c r="X86" i="9"/>
  <c r="X94" i="9"/>
  <c r="X44" i="9"/>
  <c r="X23" i="9"/>
  <c r="X24" i="9"/>
  <c r="X29" i="9"/>
  <c r="X36" i="9"/>
  <c r="X106" i="9"/>
  <c r="X56" i="9"/>
  <c r="X90" i="9"/>
  <c r="X139" i="9"/>
  <c r="X59" i="9"/>
  <c r="X129" i="9"/>
  <c r="X100" i="9"/>
  <c r="X96" i="9"/>
  <c r="X117" i="9"/>
  <c r="X125" i="9"/>
  <c r="X133" i="9"/>
  <c r="X141" i="9"/>
  <c r="X126" i="9"/>
  <c r="X142" i="9"/>
  <c r="X25" i="9"/>
  <c r="X5" i="9"/>
  <c r="X12" i="9"/>
  <c r="X37" i="9"/>
  <c r="X8" i="9"/>
  <c r="X33" i="9"/>
  <c r="X40" i="9"/>
  <c r="X4" i="9"/>
  <c r="X46" i="9"/>
  <c r="X55" i="9"/>
  <c r="X71" i="9"/>
  <c r="X116" i="9"/>
  <c r="X43" i="9"/>
  <c r="X52" i="9"/>
  <c r="X75" i="9"/>
  <c r="X114" i="9"/>
  <c r="X137" i="9"/>
  <c r="X107" i="9"/>
  <c r="X115" i="9"/>
  <c r="X130" i="9"/>
  <c r="X112" i="9"/>
  <c r="X119" i="9"/>
  <c r="X127" i="9"/>
  <c r="X135" i="9"/>
  <c r="X143" i="9"/>
  <c r="X99" i="9"/>
  <c r="X113" i="9"/>
  <c r="X73" i="9"/>
  <c r="X102" i="9"/>
  <c r="X18" i="9"/>
  <c r="X109" i="9"/>
  <c r="X89" i="9"/>
  <c r="X53" i="9"/>
  <c r="X79" i="9"/>
  <c r="X30" i="9"/>
  <c r="X19" i="9"/>
  <c r="X87" i="9"/>
  <c r="X31" i="9"/>
  <c r="X27" i="9"/>
  <c r="X101" i="9"/>
  <c r="X140" i="9"/>
  <c r="X45" i="9"/>
  <c r="X39" i="9"/>
  <c r="X49" i="9"/>
  <c r="X22" i="9"/>
  <c r="X81" i="9"/>
  <c r="X132" i="9"/>
  <c r="X61" i="9"/>
  <c r="X34" i="9"/>
  <c r="X6" i="9"/>
  <c r="X128" i="9"/>
  <c r="X98" i="9"/>
  <c r="X57" i="9"/>
  <c r="X58" i="9"/>
  <c r="X62" i="9"/>
  <c r="X10" i="9"/>
  <c r="X35" i="9"/>
  <c r="X105" i="9"/>
  <c r="X69" i="9"/>
  <c r="X38" i="9"/>
  <c r="X136" i="9"/>
  <c r="X78" i="9"/>
  <c r="X93" i="9"/>
  <c r="X97" i="9"/>
  <c r="X82" i="9"/>
  <c r="X124" i="9"/>
  <c r="X83" i="9"/>
  <c r="X120" i="9"/>
  <c r="X85" i="9"/>
  <c r="X65" i="9"/>
  <c r="X74" i="9"/>
  <c r="X14" i="9"/>
  <c r="X15" i="9"/>
  <c r="X77" i="9"/>
  <c r="X26" i="9"/>
  <c r="X11" i="9"/>
  <c r="S141" i="9"/>
  <c r="S137" i="9"/>
  <c r="S133" i="9"/>
  <c r="S129" i="9"/>
  <c r="S125" i="9"/>
  <c r="S121" i="9"/>
  <c r="S117" i="9"/>
  <c r="S138" i="9"/>
  <c r="S130" i="9"/>
  <c r="S122" i="9"/>
  <c r="S101" i="9"/>
  <c r="S85" i="9"/>
  <c r="S113" i="9"/>
  <c r="S142" i="9"/>
  <c r="S134" i="9"/>
  <c r="S126" i="9"/>
  <c r="S118" i="9"/>
  <c r="S76" i="9"/>
  <c r="S72" i="9"/>
  <c r="S68" i="9"/>
  <c r="S77" i="9"/>
  <c r="S61" i="9"/>
  <c r="S46" i="9"/>
  <c r="S42" i="9"/>
  <c r="S97" i="9"/>
  <c r="S73" i="9"/>
  <c r="S57" i="9"/>
  <c r="S45" i="9"/>
  <c r="S13" i="9"/>
  <c r="S27" i="9"/>
  <c r="S25" i="9"/>
  <c r="S39" i="9"/>
  <c r="S21" i="9"/>
  <c r="S35" i="9"/>
  <c r="S8" i="9"/>
  <c r="S26" i="9"/>
  <c r="S40" i="9"/>
  <c r="S56" i="9"/>
  <c r="S75" i="9"/>
  <c r="S74" i="9"/>
  <c r="S81" i="9"/>
  <c r="S49" i="9"/>
  <c r="S63" i="9"/>
  <c r="S96" i="9"/>
  <c r="S98" i="9"/>
  <c r="S108" i="9"/>
  <c r="S116" i="9"/>
  <c r="S131" i="9"/>
  <c r="S94" i="9"/>
  <c r="S115" i="9"/>
  <c r="S100" i="9"/>
  <c r="S135" i="9"/>
  <c r="S4" i="9"/>
  <c r="S22" i="9"/>
  <c r="S36" i="9"/>
  <c r="S16" i="9"/>
  <c r="S34" i="9"/>
  <c r="S12" i="9"/>
  <c r="S30" i="9"/>
  <c r="S3" i="9"/>
  <c r="S15" i="9"/>
  <c r="S33" i="9"/>
  <c r="S59" i="9"/>
  <c r="S52" i="9"/>
  <c r="S58" i="9"/>
  <c r="S69" i="9"/>
  <c r="S112" i="9"/>
  <c r="S51" i="9"/>
  <c r="S64" i="9"/>
  <c r="S70" i="9"/>
  <c r="S50" i="9"/>
  <c r="S80" i="9"/>
  <c r="S92" i="9"/>
  <c r="S111" i="9"/>
  <c r="S82" i="9"/>
  <c r="S89" i="9"/>
  <c r="S104" i="9"/>
  <c r="S110" i="9"/>
  <c r="S103" i="9"/>
  <c r="S114" i="9"/>
  <c r="S119" i="9"/>
  <c r="S143" i="9"/>
  <c r="S11" i="9"/>
  <c r="S29" i="9"/>
  <c r="S9" i="9"/>
  <c r="S41" i="9"/>
  <c r="S5" i="9"/>
  <c r="S19" i="9"/>
  <c r="S37" i="9"/>
  <c r="S10" i="9"/>
  <c r="S24" i="9"/>
  <c r="S53" i="9"/>
  <c r="S71" i="9"/>
  <c r="S93" i="9"/>
  <c r="S44" i="9"/>
  <c r="S65" i="9"/>
  <c r="S66" i="9"/>
  <c r="S109" i="9"/>
  <c r="S84" i="9"/>
  <c r="S95" i="9"/>
  <c r="S123" i="9"/>
  <c r="S139" i="9"/>
  <c r="S91" i="9"/>
  <c r="S105" i="9"/>
  <c r="S6" i="9"/>
  <c r="S20" i="9"/>
  <c r="S38" i="9"/>
  <c r="S47" i="9"/>
  <c r="S18" i="9"/>
  <c r="S32" i="9"/>
  <c r="S43" i="9"/>
  <c r="S14" i="9"/>
  <c r="S28" i="9"/>
  <c r="S17" i="9"/>
  <c r="S31" i="9"/>
  <c r="S62" i="9"/>
  <c r="S55" i="9"/>
  <c r="S99" i="9"/>
  <c r="S48" i="9"/>
  <c r="S54" i="9"/>
  <c r="S67" i="9"/>
  <c r="S60" i="9"/>
  <c r="S88" i="9"/>
  <c r="S86" i="9"/>
  <c r="S107" i="9"/>
  <c r="S90" i="9"/>
  <c r="S106" i="9"/>
  <c r="S127" i="9"/>
  <c r="S79" i="9"/>
  <c r="S136" i="9"/>
  <c r="S140" i="9"/>
  <c r="S120" i="9"/>
  <c r="S78" i="9"/>
  <c r="S132" i="9"/>
  <c r="S7" i="9"/>
  <c r="S128" i="9"/>
  <c r="S87" i="9"/>
  <c r="S102" i="9"/>
  <c r="S23" i="9"/>
  <c r="S124" i="9"/>
  <c r="S83" i="9"/>
  <c r="X7" i="9" l="1"/>
  <c r="X80" i="9"/>
  <c r="X84" i="9"/>
  <c r="X32" i="9"/>
  <c r="X60" i="9"/>
  <c r="V194" i="13" l="1"/>
  <c r="V191" i="13"/>
  <c r="V188" i="13"/>
  <c r="V185" i="13"/>
  <c r="V182" i="13"/>
  <c r="V179" i="13"/>
  <c r="V176" i="13"/>
  <c r="V173" i="13"/>
  <c r="V170" i="13"/>
  <c r="V167" i="13"/>
  <c r="V164" i="13"/>
  <c r="V161" i="13"/>
  <c r="V158" i="13"/>
  <c r="V155" i="13"/>
  <c r="V152" i="13"/>
  <c r="V149" i="13"/>
  <c r="V146" i="13"/>
  <c r="V143" i="13"/>
  <c r="V140" i="13"/>
  <c r="V137" i="13"/>
  <c r="V134" i="13"/>
  <c r="V131" i="13"/>
  <c r="V128" i="13"/>
  <c r="V125" i="13"/>
  <c r="V122" i="13"/>
  <c r="V119" i="13"/>
  <c r="V116" i="13"/>
  <c r="V113" i="13"/>
  <c r="V110" i="13"/>
  <c r="V107" i="13"/>
  <c r="V104" i="13"/>
  <c r="V101" i="13"/>
  <c r="V98" i="13"/>
  <c r="V95" i="13"/>
  <c r="V92" i="13"/>
  <c r="V89" i="13"/>
  <c r="V86" i="13"/>
  <c r="V83" i="13"/>
  <c r="V80" i="13"/>
  <c r="V77" i="13"/>
  <c r="V74" i="13"/>
  <c r="V71" i="13"/>
  <c r="V68" i="13"/>
  <c r="V65" i="13"/>
  <c r="V62" i="13"/>
  <c r="V59" i="13"/>
  <c r="V56" i="13"/>
  <c r="V53" i="13"/>
  <c r="V50" i="13"/>
  <c r="V47" i="13"/>
  <c r="V44" i="13"/>
  <c r="V41" i="13"/>
  <c r="V38" i="13"/>
  <c r="V35" i="13"/>
  <c r="V32" i="13"/>
  <c r="V29" i="13"/>
  <c r="V26" i="13"/>
  <c r="V23" i="13"/>
  <c r="V20" i="13"/>
  <c r="V17" i="13"/>
  <c r="V14" i="13"/>
  <c r="V11" i="13"/>
  <c r="V8" i="13"/>
  <c r="V5" i="13"/>
  <c r="D12" i="17" l="1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G115" i="17" s="1"/>
  <c r="D116" i="17"/>
  <c r="G116" i="17" s="1"/>
  <c r="D117" i="17"/>
  <c r="G117" i="17" s="1"/>
  <c r="D118" i="17"/>
  <c r="G118" i="17" s="1"/>
  <c r="D119" i="17"/>
  <c r="G119" i="17" s="1"/>
  <c r="D120" i="17"/>
  <c r="G120" i="17" s="1"/>
  <c r="D121" i="17"/>
  <c r="G121" i="17" s="1"/>
  <c r="D122" i="17"/>
  <c r="G122" i="17" s="1"/>
  <c r="D123" i="17"/>
  <c r="G123" i="17" s="1"/>
  <c r="D124" i="17"/>
  <c r="G124" i="17" s="1"/>
  <c r="D125" i="17"/>
  <c r="G125" i="17" s="1"/>
  <c r="D126" i="17"/>
  <c r="G126" i="17" s="1"/>
  <c r="D127" i="17"/>
  <c r="G127" i="17" s="1"/>
  <c r="D128" i="17"/>
  <c r="G128" i="17" s="1"/>
  <c r="D129" i="17"/>
  <c r="G129" i="17" s="1"/>
  <c r="D130" i="17"/>
  <c r="G130" i="17" s="1"/>
  <c r="D131" i="17"/>
  <c r="G131" i="17" s="1"/>
  <c r="D132" i="17"/>
  <c r="G132" i="17" s="1"/>
  <c r="D133" i="17"/>
  <c r="G133" i="17" s="1"/>
  <c r="D134" i="17"/>
  <c r="G134" i="17" s="1"/>
  <c r="D135" i="17"/>
  <c r="G135" i="17" s="1"/>
  <c r="D136" i="17"/>
  <c r="G136" i="17" s="1"/>
  <c r="D137" i="17"/>
  <c r="G137" i="17" s="1"/>
  <c r="D138" i="17"/>
  <c r="G138" i="17" s="1"/>
  <c r="D11" i="17"/>
  <c r="O9" i="17" l="1" a="1"/>
  <c r="O9" i="17" s="1"/>
  <c r="E11" i="17"/>
  <c r="G11" i="17"/>
  <c r="G111" i="17"/>
  <c r="E111" i="17"/>
  <c r="E107" i="17"/>
  <c r="G107" i="17"/>
  <c r="G103" i="17"/>
  <c r="E103" i="17"/>
  <c r="E99" i="17"/>
  <c r="G99" i="17"/>
  <c r="G95" i="17"/>
  <c r="E95" i="17"/>
  <c r="E91" i="17"/>
  <c r="G91" i="17"/>
  <c r="G87" i="17"/>
  <c r="E87" i="17"/>
  <c r="E83" i="17"/>
  <c r="G83" i="17"/>
  <c r="G79" i="17"/>
  <c r="E79" i="17"/>
  <c r="E75" i="17"/>
  <c r="G75" i="17"/>
  <c r="G71" i="17"/>
  <c r="E71" i="17"/>
  <c r="G67" i="17"/>
  <c r="E67" i="17"/>
  <c r="G63" i="17"/>
  <c r="E63" i="17"/>
  <c r="G59" i="17"/>
  <c r="E59" i="17"/>
  <c r="E55" i="17"/>
  <c r="G55" i="17"/>
  <c r="G51" i="17"/>
  <c r="E51" i="17"/>
  <c r="G47" i="17"/>
  <c r="E47" i="17"/>
  <c r="G43" i="17"/>
  <c r="E43" i="17"/>
  <c r="G39" i="17"/>
  <c r="E39" i="17"/>
  <c r="G35" i="17"/>
  <c r="E35" i="17"/>
  <c r="G31" i="17"/>
  <c r="E31" i="17"/>
  <c r="G27" i="17"/>
  <c r="E27" i="17"/>
  <c r="G23" i="17"/>
  <c r="E23" i="17"/>
  <c r="G15" i="17"/>
  <c r="E15" i="17"/>
  <c r="G110" i="17"/>
  <c r="E110" i="17"/>
  <c r="G102" i="17"/>
  <c r="E102" i="17"/>
  <c r="G94" i="17"/>
  <c r="E94" i="17"/>
  <c r="G86" i="17"/>
  <c r="E86" i="17"/>
  <c r="G78" i="17"/>
  <c r="E78" i="17"/>
  <c r="G70" i="17"/>
  <c r="E70" i="17"/>
  <c r="G62" i="17"/>
  <c r="E62" i="17"/>
  <c r="G54" i="17"/>
  <c r="E54" i="17"/>
  <c r="G46" i="17"/>
  <c r="E46" i="17"/>
  <c r="G38" i="17"/>
  <c r="E38" i="17"/>
  <c r="G30" i="17"/>
  <c r="E30" i="17"/>
  <c r="G18" i="17"/>
  <c r="E18" i="17"/>
  <c r="G61" i="17"/>
  <c r="E61" i="17"/>
  <c r="G19" i="17"/>
  <c r="E19" i="17"/>
  <c r="G114" i="17"/>
  <c r="E114" i="17"/>
  <c r="G106" i="17"/>
  <c r="E106" i="17"/>
  <c r="G98" i="17"/>
  <c r="E98" i="17"/>
  <c r="G90" i="17"/>
  <c r="E90" i="17"/>
  <c r="G82" i="17"/>
  <c r="E82" i="17"/>
  <c r="G74" i="17"/>
  <c r="E74" i="17"/>
  <c r="E66" i="17"/>
  <c r="G66" i="17"/>
  <c r="G58" i="17"/>
  <c r="E58" i="17"/>
  <c r="G50" i="17"/>
  <c r="E50" i="17"/>
  <c r="G42" i="17"/>
  <c r="E42" i="17"/>
  <c r="G34" i="17"/>
  <c r="E34" i="17"/>
  <c r="G26" i="17"/>
  <c r="E26" i="17"/>
  <c r="G22" i="17"/>
  <c r="E22" i="17"/>
  <c r="E14" i="17"/>
  <c r="G14" i="17"/>
  <c r="G113" i="17"/>
  <c r="E113" i="17"/>
  <c r="G109" i="17"/>
  <c r="E109" i="17"/>
  <c r="G105" i="17"/>
  <c r="E105" i="17"/>
  <c r="G101" i="17"/>
  <c r="E101" i="17"/>
  <c r="G97" i="17"/>
  <c r="E97" i="17"/>
  <c r="G93" i="17"/>
  <c r="E93" i="17"/>
  <c r="G89" i="17"/>
  <c r="E89" i="17"/>
  <c r="G85" i="17"/>
  <c r="E85" i="17"/>
  <c r="G81" i="17"/>
  <c r="E81" i="17"/>
  <c r="G77" i="17"/>
  <c r="E77" i="17"/>
  <c r="G73" i="17"/>
  <c r="E73" i="17"/>
  <c r="G69" i="17"/>
  <c r="E69" i="17"/>
  <c r="G65" i="17"/>
  <c r="E65" i="17"/>
  <c r="G57" i="17"/>
  <c r="E57" i="17"/>
  <c r="G53" i="17"/>
  <c r="E53" i="17"/>
  <c r="G49" i="17"/>
  <c r="E49" i="17"/>
  <c r="G45" i="17"/>
  <c r="E45" i="17"/>
  <c r="G41" i="17"/>
  <c r="E41" i="17"/>
  <c r="G37" i="17"/>
  <c r="E37" i="17"/>
  <c r="G33" i="17"/>
  <c r="E33" i="17"/>
  <c r="G29" i="17"/>
  <c r="E29" i="17"/>
  <c r="G25" i="17"/>
  <c r="E25" i="17"/>
  <c r="G21" i="17"/>
  <c r="E21" i="17"/>
  <c r="G17" i="17"/>
  <c r="E17" i="17"/>
  <c r="G13" i="17"/>
  <c r="E13" i="17"/>
  <c r="G112" i="17"/>
  <c r="E112" i="17"/>
  <c r="G108" i="17"/>
  <c r="E108" i="17"/>
  <c r="G104" i="17"/>
  <c r="E104" i="17"/>
  <c r="G100" i="17"/>
  <c r="E100" i="17"/>
  <c r="G96" i="17"/>
  <c r="E96" i="17"/>
  <c r="G92" i="17"/>
  <c r="E92" i="17"/>
  <c r="G88" i="17"/>
  <c r="E88" i="17"/>
  <c r="G84" i="17"/>
  <c r="E84" i="17"/>
  <c r="G80" i="17"/>
  <c r="E80" i="17"/>
  <c r="G76" i="17"/>
  <c r="E76" i="17"/>
  <c r="G72" i="17"/>
  <c r="E72" i="17"/>
  <c r="G68" i="17"/>
  <c r="E68" i="17"/>
  <c r="G64" i="17"/>
  <c r="E64" i="17"/>
  <c r="G60" i="17"/>
  <c r="E60" i="17"/>
  <c r="G56" i="17"/>
  <c r="E56" i="17"/>
  <c r="G52" i="17"/>
  <c r="E52" i="17"/>
  <c r="G48" i="17"/>
  <c r="E48" i="17"/>
  <c r="G44" i="17"/>
  <c r="E44" i="17"/>
  <c r="G40" i="17"/>
  <c r="E40" i="17"/>
  <c r="G36" i="17"/>
  <c r="E36" i="17"/>
  <c r="G32" i="17"/>
  <c r="E32" i="17"/>
  <c r="G28" i="17"/>
  <c r="E28" i="17"/>
  <c r="G24" i="17"/>
  <c r="E24" i="17"/>
  <c r="G20" i="17"/>
  <c r="E20" i="17"/>
  <c r="G16" i="17"/>
  <c r="E16" i="17"/>
  <c r="G12" i="17"/>
  <c r="E12" i="17"/>
  <c r="P7" i="17"/>
  <c r="P9" i="17" l="1"/>
  <c r="F11" i="17"/>
  <c r="O10" i="17"/>
  <c r="O13" i="17"/>
  <c r="P10" i="17"/>
  <c r="P12" i="17"/>
  <c r="P11" i="17"/>
  <c r="O11" i="17"/>
  <c r="P13" i="17"/>
  <c r="O12" i="17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3" i="16"/>
  <c r="F135" i="16" l="1"/>
  <c r="H135" i="16"/>
  <c r="H123" i="16"/>
  <c r="F123" i="16"/>
  <c r="F111" i="16"/>
  <c r="H111" i="16"/>
  <c r="F99" i="16"/>
  <c r="H99" i="16"/>
  <c r="F87" i="16"/>
  <c r="H87" i="16"/>
  <c r="F75" i="16"/>
  <c r="H75" i="16"/>
  <c r="F63" i="16"/>
  <c r="H63" i="16"/>
  <c r="F51" i="16"/>
  <c r="H51" i="16"/>
  <c r="F31" i="16"/>
  <c r="H31" i="16"/>
  <c r="F19" i="16"/>
  <c r="H19" i="16"/>
  <c r="F7" i="16"/>
  <c r="H7" i="16"/>
  <c r="F142" i="16"/>
  <c r="H142" i="16"/>
  <c r="F138" i="16"/>
  <c r="H138" i="16"/>
  <c r="F134" i="16"/>
  <c r="H134" i="16"/>
  <c r="F130" i="16"/>
  <c r="H130" i="16"/>
  <c r="F126" i="16"/>
  <c r="H126" i="16"/>
  <c r="F122" i="16"/>
  <c r="H122" i="16"/>
  <c r="F118" i="16"/>
  <c r="H118" i="16"/>
  <c r="F114" i="16"/>
  <c r="H114" i="16"/>
  <c r="F110" i="16"/>
  <c r="H110" i="16"/>
  <c r="F106" i="16"/>
  <c r="H106" i="16"/>
  <c r="F102" i="16"/>
  <c r="H102" i="16"/>
  <c r="F98" i="16"/>
  <c r="H98" i="16"/>
  <c r="F94" i="16"/>
  <c r="H94" i="16"/>
  <c r="F90" i="16"/>
  <c r="H90" i="16"/>
  <c r="F86" i="16"/>
  <c r="H86" i="16"/>
  <c r="F82" i="16"/>
  <c r="H82" i="16"/>
  <c r="F78" i="16"/>
  <c r="H78" i="16"/>
  <c r="F74" i="16"/>
  <c r="H74" i="16"/>
  <c r="F70" i="16"/>
  <c r="H70" i="16"/>
  <c r="F66" i="16"/>
  <c r="H66" i="16"/>
  <c r="F62" i="16"/>
  <c r="H62" i="16"/>
  <c r="F58" i="16"/>
  <c r="H58" i="16"/>
  <c r="F54" i="16"/>
  <c r="H54" i="16"/>
  <c r="F50" i="16"/>
  <c r="H50" i="16"/>
  <c r="F46" i="16"/>
  <c r="H46" i="16"/>
  <c r="F42" i="16"/>
  <c r="H42" i="16"/>
  <c r="F38" i="16"/>
  <c r="H38" i="16"/>
  <c r="F34" i="16"/>
  <c r="H34" i="16"/>
  <c r="F30" i="16"/>
  <c r="H30" i="16"/>
  <c r="F26" i="16"/>
  <c r="H26" i="16"/>
  <c r="F22" i="16"/>
  <c r="H22" i="16"/>
  <c r="F18" i="16"/>
  <c r="H18" i="16"/>
  <c r="F14" i="16"/>
  <c r="H14" i="16"/>
  <c r="F10" i="16"/>
  <c r="H10" i="16"/>
  <c r="F6" i="16"/>
  <c r="H6" i="16"/>
  <c r="H139" i="16"/>
  <c r="F139" i="16"/>
  <c r="F127" i="16"/>
  <c r="H127" i="16"/>
  <c r="F115" i="16"/>
  <c r="H115" i="16"/>
  <c r="F103" i="16"/>
  <c r="H103" i="16"/>
  <c r="F91" i="16"/>
  <c r="H91" i="16"/>
  <c r="F79" i="16"/>
  <c r="H79" i="16"/>
  <c r="F67" i="16"/>
  <c r="H67" i="16"/>
  <c r="F59" i="16"/>
  <c r="H59" i="16"/>
  <c r="F47" i="16"/>
  <c r="H47" i="16"/>
  <c r="F39" i="16"/>
  <c r="H39" i="16"/>
  <c r="F23" i="16"/>
  <c r="H23" i="16"/>
  <c r="F11" i="16"/>
  <c r="H11" i="16"/>
  <c r="H141" i="16"/>
  <c r="F141" i="16"/>
  <c r="H137" i="16"/>
  <c r="F137" i="16"/>
  <c r="H133" i="16"/>
  <c r="F133" i="16"/>
  <c r="H129" i="16"/>
  <c r="F129" i="16"/>
  <c r="H125" i="16"/>
  <c r="F125" i="16"/>
  <c r="H121" i="16"/>
  <c r="F121" i="16"/>
  <c r="H117" i="16"/>
  <c r="F117" i="16"/>
  <c r="H113" i="16"/>
  <c r="F113" i="16"/>
  <c r="H109" i="16"/>
  <c r="F109" i="16"/>
  <c r="H105" i="16"/>
  <c r="F105" i="16"/>
  <c r="H101" i="16"/>
  <c r="F101" i="16"/>
  <c r="H97" i="16"/>
  <c r="F97" i="16"/>
  <c r="H93" i="16"/>
  <c r="F93" i="16"/>
  <c r="H89" i="16"/>
  <c r="F89" i="16"/>
  <c r="H85" i="16"/>
  <c r="F85" i="16"/>
  <c r="H81" i="16"/>
  <c r="F81" i="16"/>
  <c r="H77" i="16"/>
  <c r="F77" i="16"/>
  <c r="H73" i="16"/>
  <c r="F73" i="16"/>
  <c r="H69" i="16"/>
  <c r="F69" i="16"/>
  <c r="H65" i="16"/>
  <c r="F65" i="16"/>
  <c r="H61" i="16"/>
  <c r="F61" i="16"/>
  <c r="H57" i="16"/>
  <c r="F57" i="16"/>
  <c r="H53" i="16"/>
  <c r="F53" i="16"/>
  <c r="H49" i="16"/>
  <c r="F49" i="16"/>
  <c r="H45" i="16"/>
  <c r="F45" i="16"/>
  <c r="H41" i="16"/>
  <c r="F41" i="16"/>
  <c r="H37" i="16"/>
  <c r="F37" i="16"/>
  <c r="H33" i="16"/>
  <c r="F33" i="16"/>
  <c r="H29" i="16"/>
  <c r="F29" i="16"/>
  <c r="H25" i="16"/>
  <c r="F25" i="16"/>
  <c r="H21" i="16"/>
  <c r="F21" i="16"/>
  <c r="H17" i="16"/>
  <c r="F17" i="16"/>
  <c r="H13" i="16"/>
  <c r="F13" i="16"/>
  <c r="H9" i="16"/>
  <c r="F9" i="16"/>
  <c r="H5" i="16"/>
  <c r="F5" i="16"/>
  <c r="F143" i="16"/>
  <c r="H143" i="16"/>
  <c r="F131" i="16"/>
  <c r="H131" i="16"/>
  <c r="F119" i="16"/>
  <c r="H119" i="16"/>
  <c r="F107" i="16"/>
  <c r="H107" i="16"/>
  <c r="F95" i="16"/>
  <c r="H95" i="16"/>
  <c r="F83" i="16"/>
  <c r="H83" i="16"/>
  <c r="F71" i="16"/>
  <c r="H71" i="16"/>
  <c r="F55" i="16"/>
  <c r="H55" i="16"/>
  <c r="F43" i="16"/>
  <c r="H43" i="16"/>
  <c r="F35" i="16"/>
  <c r="H35" i="16"/>
  <c r="F27" i="16"/>
  <c r="H27" i="16"/>
  <c r="F15" i="16"/>
  <c r="H15" i="16"/>
  <c r="H3" i="16"/>
  <c r="F3" i="16"/>
  <c r="H140" i="16"/>
  <c r="F140" i="16"/>
  <c r="H136" i="16"/>
  <c r="F136" i="16"/>
  <c r="H132" i="16"/>
  <c r="F132" i="16"/>
  <c r="H128" i="16"/>
  <c r="F128" i="16"/>
  <c r="H124" i="16"/>
  <c r="F124" i="16"/>
  <c r="H120" i="16"/>
  <c r="F120" i="16"/>
  <c r="H116" i="16"/>
  <c r="F116" i="16"/>
  <c r="H112" i="16"/>
  <c r="F112" i="16"/>
  <c r="H108" i="16"/>
  <c r="F108" i="16"/>
  <c r="H104" i="16"/>
  <c r="F104" i="16"/>
  <c r="H100" i="16"/>
  <c r="F100" i="16"/>
  <c r="H96" i="16"/>
  <c r="F96" i="16"/>
  <c r="H92" i="16"/>
  <c r="F92" i="16"/>
  <c r="H88" i="16"/>
  <c r="F88" i="16"/>
  <c r="H84" i="16"/>
  <c r="F84" i="16"/>
  <c r="H80" i="16"/>
  <c r="F80" i="16"/>
  <c r="H76" i="16"/>
  <c r="F76" i="16"/>
  <c r="H72" i="16"/>
  <c r="F72" i="16"/>
  <c r="H68" i="16"/>
  <c r="F68" i="16"/>
  <c r="H64" i="16"/>
  <c r="F64" i="16"/>
  <c r="H60" i="16"/>
  <c r="F60" i="16"/>
  <c r="H56" i="16"/>
  <c r="F56" i="16"/>
  <c r="H52" i="16"/>
  <c r="F52" i="16"/>
  <c r="H48" i="16"/>
  <c r="F48" i="16"/>
  <c r="H44" i="16"/>
  <c r="F44" i="16"/>
  <c r="H40" i="16"/>
  <c r="F40" i="16"/>
  <c r="H36" i="16"/>
  <c r="F36" i="16"/>
  <c r="H32" i="16"/>
  <c r="F32" i="16"/>
  <c r="H28" i="16"/>
  <c r="F28" i="16"/>
  <c r="H24" i="16"/>
  <c r="F24" i="16"/>
  <c r="H20" i="16"/>
  <c r="F20" i="16"/>
  <c r="H16" i="16"/>
  <c r="F16" i="16"/>
  <c r="H12" i="16"/>
  <c r="F12" i="16"/>
  <c r="H8" i="16"/>
  <c r="F8" i="16"/>
  <c r="H4" i="16"/>
  <c r="F4" i="16"/>
  <c r="J4" i="16" a="1"/>
  <c r="K2" i="16"/>
  <c r="G3" i="16" l="1"/>
  <c r="K4" i="16"/>
  <c r="J8" i="16"/>
  <c r="K5" i="16"/>
  <c r="J7" i="16"/>
  <c r="J4" i="16"/>
  <c r="K6" i="16"/>
  <c r="J5" i="16"/>
  <c r="K7" i="16"/>
  <c r="J6" i="16"/>
  <c r="K8" i="16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67" i="14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G67" i="14" l="1"/>
  <c r="F69" i="14" a="1"/>
  <c r="D7" i="11"/>
  <c r="D19" i="11"/>
  <c r="D31" i="11"/>
  <c r="D39" i="11"/>
  <c r="D51" i="11"/>
  <c r="D63" i="11"/>
  <c r="D79" i="11"/>
  <c r="D87" i="11"/>
  <c r="D95" i="11"/>
  <c r="D103" i="11"/>
  <c r="D111" i="11"/>
  <c r="D115" i="11"/>
  <c r="D119" i="11"/>
  <c r="D127" i="11"/>
  <c r="D131" i="11"/>
  <c r="D135" i="11"/>
  <c r="D139" i="11"/>
  <c r="L6" i="11" a="1"/>
  <c r="D11" i="11"/>
  <c r="D23" i="11"/>
  <c r="D35" i="11"/>
  <c r="D47" i="11"/>
  <c r="D55" i="11"/>
  <c r="D67" i="11"/>
  <c r="D75" i="11"/>
  <c r="D107" i="11"/>
  <c r="D15" i="11"/>
  <c r="D27" i="11"/>
  <c r="D43" i="11"/>
  <c r="D59" i="11"/>
  <c r="D71" i="11"/>
  <c r="D83" i="11"/>
  <c r="D91" i="11"/>
  <c r="D99" i="11"/>
  <c r="D123" i="11"/>
  <c r="D5" i="11"/>
  <c r="D9" i="11"/>
  <c r="D13" i="11"/>
  <c r="D17" i="11"/>
  <c r="D21" i="11"/>
  <c r="D25" i="11"/>
  <c r="D29" i="11"/>
  <c r="D33" i="11"/>
  <c r="D37" i="11"/>
  <c r="D41" i="11"/>
  <c r="D45" i="11"/>
  <c r="D49" i="11"/>
  <c r="D53" i="11"/>
  <c r="D57" i="11"/>
  <c r="D61" i="11"/>
  <c r="D65" i="11"/>
  <c r="D69" i="11"/>
  <c r="D73" i="11"/>
  <c r="D77" i="11"/>
  <c r="D81" i="11"/>
  <c r="D85" i="11"/>
  <c r="D89" i="11"/>
  <c r="D93" i="11"/>
  <c r="D97" i="11"/>
  <c r="D101" i="11"/>
  <c r="D105" i="11"/>
  <c r="D109" i="11"/>
  <c r="D113" i="11"/>
  <c r="D117" i="11"/>
  <c r="D121" i="11"/>
  <c r="D125" i="11"/>
  <c r="D129" i="11"/>
  <c r="D133" i="11"/>
  <c r="D137" i="11"/>
  <c r="D141" i="11"/>
  <c r="D6" i="11"/>
  <c r="D10" i="11"/>
  <c r="D14" i="11"/>
  <c r="D18" i="11"/>
  <c r="D22" i="11"/>
  <c r="D26" i="11"/>
  <c r="D30" i="11"/>
  <c r="D34" i="11"/>
  <c r="D38" i="11"/>
  <c r="D42" i="11"/>
  <c r="D46" i="11"/>
  <c r="D50" i="11"/>
  <c r="D54" i="11"/>
  <c r="D58" i="11"/>
  <c r="D62" i="11"/>
  <c r="D66" i="11"/>
  <c r="D70" i="11"/>
  <c r="D74" i="11"/>
  <c r="D78" i="11"/>
  <c r="D82" i="11"/>
  <c r="D86" i="11"/>
  <c r="D90" i="11"/>
  <c r="D94" i="11"/>
  <c r="D98" i="11"/>
  <c r="D102" i="11"/>
  <c r="D106" i="11"/>
  <c r="D110" i="11"/>
  <c r="D114" i="11"/>
  <c r="D118" i="11"/>
  <c r="D122" i="11"/>
  <c r="D126" i="11"/>
  <c r="D130" i="11"/>
  <c r="D134" i="11"/>
  <c r="D138" i="11"/>
  <c r="D142" i="11"/>
  <c r="L20" i="11" a="1"/>
  <c r="D4" i="11"/>
  <c r="D8" i="11"/>
  <c r="D12" i="11"/>
  <c r="D16" i="11"/>
  <c r="D20" i="11"/>
  <c r="D24" i="11"/>
  <c r="D28" i="11"/>
  <c r="D32" i="11"/>
  <c r="D36" i="11"/>
  <c r="D40" i="11"/>
  <c r="D44" i="11"/>
  <c r="D48" i="11"/>
  <c r="D52" i="11"/>
  <c r="D56" i="11"/>
  <c r="D60" i="11"/>
  <c r="D64" i="11"/>
  <c r="D68" i="11"/>
  <c r="D72" i="11"/>
  <c r="D76" i="11"/>
  <c r="D80" i="11"/>
  <c r="D84" i="11"/>
  <c r="D88" i="11"/>
  <c r="D92" i="11"/>
  <c r="D96" i="11"/>
  <c r="D100" i="11"/>
  <c r="D104" i="11"/>
  <c r="D108" i="11"/>
  <c r="D112" i="11"/>
  <c r="D116" i="11"/>
  <c r="D120" i="11"/>
  <c r="D124" i="11"/>
  <c r="D128" i="11"/>
  <c r="D132" i="11"/>
  <c r="D136" i="11"/>
  <c r="D140" i="11"/>
  <c r="F69" i="14" l="1"/>
  <c r="F72" i="14"/>
  <c r="F70" i="14"/>
  <c r="G72" i="14"/>
  <c r="G70" i="14"/>
  <c r="F71" i="14"/>
  <c r="G69" i="14"/>
  <c r="G73" i="14"/>
  <c r="F73" i="14"/>
  <c r="G71" i="14"/>
  <c r="M6" i="11"/>
  <c r="L10" i="11"/>
  <c r="M7" i="11"/>
  <c r="L9" i="11"/>
  <c r="M8" i="11"/>
  <c r="L7" i="11"/>
  <c r="L8" i="11"/>
  <c r="M10" i="11"/>
  <c r="L6" i="11"/>
  <c r="M9" i="11"/>
  <c r="L20" i="11"/>
  <c r="M23" i="11"/>
  <c r="M24" i="11"/>
  <c r="L22" i="11"/>
  <c r="L24" i="11"/>
  <c r="L21" i="11"/>
  <c r="M22" i="11"/>
  <c r="M21" i="11"/>
  <c r="M20" i="11"/>
  <c r="L23" i="11"/>
  <c r="L13" i="11" a="1"/>
  <c r="L13" i="11" l="1"/>
  <c r="M14" i="11"/>
  <c r="M13" i="11"/>
  <c r="L15" i="11"/>
  <c r="L14" i="11"/>
  <c r="M16" i="11"/>
  <c r="M17" i="11"/>
  <c r="L16" i="11"/>
  <c r="M15" i="11"/>
  <c r="L17" i="11"/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3" i="4"/>
  <c r="F115" i="4" l="1"/>
  <c r="F111" i="4"/>
  <c r="F107" i="4"/>
  <c r="F103" i="4"/>
  <c r="F99" i="4"/>
  <c r="F95" i="4"/>
  <c r="F91" i="4"/>
  <c r="F87" i="4"/>
  <c r="F83" i="4"/>
  <c r="F79" i="4"/>
  <c r="F75" i="4"/>
  <c r="F71" i="4"/>
  <c r="F67" i="4"/>
  <c r="F63" i="4"/>
  <c r="F59" i="4"/>
  <c r="F55" i="4"/>
  <c r="F51" i="4"/>
  <c r="F47" i="4"/>
  <c r="F43" i="4"/>
  <c r="F39" i="4"/>
  <c r="F35" i="4"/>
  <c r="F31" i="4"/>
  <c r="F27" i="4"/>
  <c r="F23" i="4"/>
  <c r="F19" i="4"/>
  <c r="F15" i="4"/>
  <c r="F11" i="4"/>
  <c r="F7" i="4"/>
  <c r="F114" i="4"/>
  <c r="F110" i="4"/>
  <c r="F106" i="4"/>
  <c r="F102" i="4"/>
  <c r="F98" i="4"/>
  <c r="F94" i="4"/>
  <c r="F90" i="4"/>
  <c r="F86" i="4"/>
  <c r="F82" i="4"/>
  <c r="F78" i="4"/>
  <c r="F74" i="4"/>
  <c r="F70" i="4"/>
  <c r="F66" i="4"/>
  <c r="F62" i="4"/>
  <c r="F58" i="4"/>
  <c r="F54" i="4"/>
  <c r="F50" i="4"/>
  <c r="F42" i="4"/>
  <c r="F30" i="4"/>
  <c r="F26" i="4"/>
  <c r="F18" i="4"/>
  <c r="F14" i="4"/>
  <c r="F6" i="4"/>
  <c r="F113" i="4"/>
  <c r="F109" i="4"/>
  <c r="F105" i="4"/>
  <c r="F101" i="4"/>
  <c r="F97" i="4"/>
  <c r="F93" i="4"/>
  <c r="F89" i="4"/>
  <c r="F85" i="4"/>
  <c r="F81" i="4"/>
  <c r="F77" i="4"/>
  <c r="F73" i="4"/>
  <c r="F69" i="4"/>
  <c r="F65" i="4"/>
  <c r="F61" i="4"/>
  <c r="F57" i="4"/>
  <c r="F53" i="4"/>
  <c r="F49" i="4"/>
  <c r="F45" i="4"/>
  <c r="F41" i="4"/>
  <c r="F37" i="4"/>
  <c r="F33" i="4"/>
  <c r="F29" i="4"/>
  <c r="F25" i="4"/>
  <c r="F21" i="4"/>
  <c r="F17" i="4"/>
  <c r="F13" i="4"/>
  <c r="F9" i="4"/>
  <c r="F5" i="4"/>
  <c r="F46" i="4"/>
  <c r="F38" i="4"/>
  <c r="F34" i="4"/>
  <c r="F22" i="4"/>
  <c r="F10" i="4"/>
  <c r="F3" i="4"/>
  <c r="F116" i="4"/>
  <c r="F112" i="4"/>
  <c r="F108" i="4"/>
  <c r="F104" i="4"/>
  <c r="F100" i="4"/>
  <c r="F96" i="4"/>
  <c r="F92" i="4"/>
  <c r="F88" i="4"/>
  <c r="F84" i="4"/>
  <c r="F80" i="4"/>
  <c r="F76" i="4"/>
  <c r="F72" i="4"/>
  <c r="F68" i="4"/>
  <c r="F64" i="4"/>
  <c r="F60" i="4"/>
  <c r="F56" i="4"/>
  <c r="F52" i="4"/>
  <c r="F48" i="4"/>
  <c r="F44" i="4"/>
  <c r="F40" i="4"/>
  <c r="F36" i="4"/>
  <c r="F32" i="4"/>
  <c r="F28" i="4"/>
  <c r="F24" i="4"/>
  <c r="F20" i="4"/>
  <c r="F16" i="4"/>
  <c r="F12" i="4"/>
  <c r="F8" i="4"/>
  <c r="F4" i="4"/>
  <c r="H3" i="9"/>
  <c r="I3" i="9" s="1"/>
  <c r="H5" i="9"/>
  <c r="I5" i="9" s="1"/>
  <c r="H6" i="9"/>
  <c r="H7" i="9"/>
  <c r="I7" i="9" s="1"/>
  <c r="H8" i="9"/>
  <c r="H9" i="9"/>
  <c r="H10" i="9"/>
  <c r="H11" i="9"/>
  <c r="H12" i="9"/>
  <c r="H13" i="9"/>
  <c r="I13" i="9" s="1"/>
  <c r="H14" i="9"/>
  <c r="H15" i="9"/>
  <c r="I15" i="9" s="1"/>
  <c r="H16" i="9"/>
  <c r="H17" i="9"/>
  <c r="H18" i="9"/>
  <c r="H19" i="9"/>
  <c r="H20" i="9"/>
  <c r="H21" i="9"/>
  <c r="I21" i="9" s="1"/>
  <c r="H22" i="9"/>
  <c r="H23" i="9"/>
  <c r="I23" i="9" s="1"/>
  <c r="H24" i="9"/>
  <c r="H25" i="9"/>
  <c r="H26" i="9"/>
  <c r="H27" i="9"/>
  <c r="I27" i="9" s="1"/>
  <c r="H28" i="9"/>
  <c r="H29" i="9"/>
  <c r="I29" i="9" s="1"/>
  <c r="H30" i="9"/>
  <c r="H31" i="9"/>
  <c r="I31" i="9" s="1"/>
  <c r="H32" i="9"/>
  <c r="H33" i="9"/>
  <c r="H34" i="9"/>
  <c r="H35" i="9"/>
  <c r="H36" i="9"/>
  <c r="H37" i="9"/>
  <c r="I37" i="9" s="1"/>
  <c r="H38" i="9"/>
  <c r="H39" i="9"/>
  <c r="I39" i="9" s="1"/>
  <c r="H40" i="9"/>
  <c r="H41" i="9"/>
  <c r="H42" i="9"/>
  <c r="I42" i="9" s="1"/>
  <c r="H43" i="9"/>
  <c r="H44" i="9"/>
  <c r="H45" i="9"/>
  <c r="I45" i="9" s="1"/>
  <c r="H46" i="9"/>
  <c r="H47" i="9"/>
  <c r="I47" i="9" s="1"/>
  <c r="H48" i="9"/>
  <c r="H49" i="9"/>
  <c r="H50" i="9"/>
  <c r="H51" i="9"/>
  <c r="H52" i="9"/>
  <c r="H53" i="9"/>
  <c r="I53" i="9" s="1"/>
  <c r="H54" i="9"/>
  <c r="H55" i="9"/>
  <c r="I55" i="9" s="1"/>
  <c r="H56" i="9"/>
  <c r="H57" i="9"/>
  <c r="I57" i="9" s="1"/>
  <c r="H58" i="9"/>
  <c r="H59" i="9"/>
  <c r="I59" i="9" s="1"/>
  <c r="H60" i="9"/>
  <c r="H61" i="9"/>
  <c r="I61" i="9" s="1"/>
  <c r="H62" i="9"/>
  <c r="H63" i="9"/>
  <c r="I63" i="9" s="1"/>
  <c r="H64" i="9"/>
  <c r="H65" i="9"/>
  <c r="I65" i="9" s="1"/>
  <c r="H66" i="9"/>
  <c r="H67" i="9"/>
  <c r="I67" i="9" s="1"/>
  <c r="H68" i="9"/>
  <c r="H69" i="9"/>
  <c r="I69" i="9" s="1"/>
  <c r="H70" i="9"/>
  <c r="H71" i="9"/>
  <c r="I71" i="9" s="1"/>
  <c r="H72" i="9"/>
  <c r="H73" i="9"/>
  <c r="I73" i="9" s="1"/>
  <c r="H74" i="9"/>
  <c r="H75" i="9"/>
  <c r="I75" i="9" s="1"/>
  <c r="H76" i="9"/>
  <c r="H77" i="9"/>
  <c r="I77" i="9" s="1"/>
  <c r="H78" i="9"/>
  <c r="H79" i="9"/>
  <c r="I79" i="9" s="1"/>
  <c r="H80" i="9"/>
  <c r="H81" i="9"/>
  <c r="I81" i="9" s="1"/>
  <c r="H82" i="9"/>
  <c r="H83" i="9"/>
  <c r="I83" i="9" s="1"/>
  <c r="H84" i="9"/>
  <c r="H85" i="9"/>
  <c r="I85" i="9" s="1"/>
  <c r="H86" i="9"/>
  <c r="H87" i="9"/>
  <c r="I87" i="9" s="1"/>
  <c r="H88" i="9"/>
  <c r="H89" i="9"/>
  <c r="I89" i="9" s="1"/>
  <c r="H90" i="9"/>
  <c r="H91" i="9"/>
  <c r="I91" i="9" s="1"/>
  <c r="H92" i="9"/>
  <c r="H93" i="9"/>
  <c r="I93" i="9" s="1"/>
  <c r="H94" i="9"/>
  <c r="H95" i="9"/>
  <c r="I95" i="9" s="1"/>
  <c r="H96" i="9"/>
  <c r="H97" i="9"/>
  <c r="I97" i="9" s="1"/>
  <c r="H98" i="9"/>
  <c r="H99" i="9"/>
  <c r="I99" i="9" s="1"/>
  <c r="H100" i="9"/>
  <c r="H101" i="9"/>
  <c r="I101" i="9" s="1"/>
  <c r="H102" i="9"/>
  <c r="H103" i="9"/>
  <c r="I103" i="9" s="1"/>
  <c r="H104" i="9"/>
  <c r="H105" i="9"/>
  <c r="I105" i="9" s="1"/>
  <c r="H106" i="9"/>
  <c r="H107" i="9"/>
  <c r="I107" i="9" s="1"/>
  <c r="H108" i="9"/>
  <c r="H109" i="9"/>
  <c r="I109" i="9" s="1"/>
  <c r="H110" i="9"/>
  <c r="H111" i="9"/>
  <c r="I111" i="9" s="1"/>
  <c r="H112" i="9"/>
  <c r="H113" i="9"/>
  <c r="I113" i="9" s="1"/>
  <c r="H114" i="9"/>
  <c r="H115" i="9"/>
  <c r="I115" i="9" s="1"/>
  <c r="H116" i="9"/>
  <c r="I116" i="9" s="1"/>
  <c r="H117" i="9"/>
  <c r="I117" i="9" s="1"/>
  <c r="H118" i="9"/>
  <c r="I118" i="9" s="1"/>
  <c r="H119" i="9"/>
  <c r="I119" i="9" s="1"/>
  <c r="H120" i="9"/>
  <c r="I120" i="9" s="1"/>
  <c r="H121" i="9"/>
  <c r="I121" i="9" s="1"/>
  <c r="H122" i="9"/>
  <c r="I122" i="9" s="1"/>
  <c r="H123" i="9"/>
  <c r="I123" i="9" s="1"/>
  <c r="H124" i="9"/>
  <c r="I124" i="9" s="1"/>
  <c r="H125" i="9"/>
  <c r="I125" i="9" s="1"/>
  <c r="H126" i="9"/>
  <c r="I126" i="9" s="1"/>
  <c r="H127" i="9"/>
  <c r="I127" i="9" s="1"/>
  <c r="H128" i="9"/>
  <c r="I128" i="9" s="1"/>
  <c r="H129" i="9"/>
  <c r="I129" i="9" s="1"/>
  <c r="H130" i="9"/>
  <c r="I130" i="9" s="1"/>
  <c r="H131" i="9"/>
  <c r="I131" i="9" s="1"/>
  <c r="H132" i="9"/>
  <c r="I132" i="9" s="1"/>
  <c r="H133" i="9"/>
  <c r="I133" i="9" s="1"/>
  <c r="H134" i="9"/>
  <c r="I134" i="9" s="1"/>
  <c r="H135" i="9"/>
  <c r="I135" i="9" s="1"/>
  <c r="H136" i="9"/>
  <c r="I136" i="9" s="1"/>
  <c r="H137" i="9"/>
  <c r="I137" i="9" s="1"/>
  <c r="H138" i="9"/>
  <c r="I138" i="9" s="1"/>
  <c r="H139" i="9"/>
  <c r="I139" i="9" s="1"/>
  <c r="H140" i="9"/>
  <c r="I140" i="9" s="1"/>
  <c r="H141" i="9"/>
  <c r="I141" i="9" s="1"/>
  <c r="H142" i="9"/>
  <c r="I142" i="9" s="1"/>
  <c r="H143" i="9"/>
  <c r="I143" i="9" s="1"/>
  <c r="H4" i="9"/>
  <c r="H4" i="8"/>
  <c r="I4" i="8" s="1"/>
  <c r="H5" i="8"/>
  <c r="H6" i="8"/>
  <c r="I6" i="8" s="1"/>
  <c r="H7" i="8"/>
  <c r="H8" i="8"/>
  <c r="H9" i="8"/>
  <c r="H10" i="8"/>
  <c r="I10" i="8" s="1"/>
  <c r="H11" i="8"/>
  <c r="H12" i="8"/>
  <c r="H13" i="8"/>
  <c r="H14" i="8"/>
  <c r="I14" i="8" s="1"/>
  <c r="H15" i="8"/>
  <c r="H16" i="8"/>
  <c r="H17" i="8"/>
  <c r="H18" i="8"/>
  <c r="I18" i="8" s="1"/>
  <c r="H19" i="8"/>
  <c r="H20" i="8"/>
  <c r="H21" i="8"/>
  <c r="H22" i="8"/>
  <c r="I22" i="8" s="1"/>
  <c r="H23" i="8"/>
  <c r="H24" i="8"/>
  <c r="H25" i="8"/>
  <c r="H26" i="8"/>
  <c r="I26" i="8" s="1"/>
  <c r="H27" i="8"/>
  <c r="H28" i="8"/>
  <c r="H29" i="8"/>
  <c r="H30" i="8"/>
  <c r="I30" i="8" s="1"/>
  <c r="H31" i="8"/>
  <c r="H32" i="8"/>
  <c r="I32" i="8" s="1"/>
  <c r="H33" i="8"/>
  <c r="H34" i="8"/>
  <c r="I34" i="8" s="1"/>
  <c r="H35" i="8"/>
  <c r="H36" i="8"/>
  <c r="I36" i="8" s="1"/>
  <c r="H37" i="8"/>
  <c r="H38" i="8"/>
  <c r="I38" i="8" s="1"/>
  <c r="H39" i="8"/>
  <c r="H40" i="8"/>
  <c r="H41" i="8"/>
  <c r="H42" i="8"/>
  <c r="I42" i="8" s="1"/>
  <c r="H43" i="8"/>
  <c r="H44" i="8"/>
  <c r="I44" i="8" s="1"/>
  <c r="H45" i="8"/>
  <c r="H46" i="8"/>
  <c r="I46" i="8" s="1"/>
  <c r="H47" i="8"/>
  <c r="H48" i="8"/>
  <c r="I48" i="8" s="1"/>
  <c r="H49" i="8"/>
  <c r="H50" i="8"/>
  <c r="I50" i="8" s="1"/>
  <c r="H51" i="8"/>
  <c r="H52" i="8"/>
  <c r="I52" i="8" s="1"/>
  <c r="H53" i="8"/>
  <c r="H54" i="8"/>
  <c r="I54" i="8" s="1"/>
  <c r="H55" i="8"/>
  <c r="H56" i="8"/>
  <c r="H57" i="8"/>
  <c r="H58" i="8"/>
  <c r="I58" i="8" s="1"/>
  <c r="H59" i="8"/>
  <c r="H60" i="8"/>
  <c r="H61" i="8"/>
  <c r="H62" i="8"/>
  <c r="I62" i="8" s="1"/>
  <c r="H63" i="8"/>
  <c r="H64" i="8"/>
  <c r="I64" i="8" s="1"/>
  <c r="H65" i="8"/>
  <c r="H66" i="8"/>
  <c r="I66" i="8" s="1"/>
  <c r="H67" i="8"/>
  <c r="H68" i="8"/>
  <c r="I68" i="8" s="1"/>
  <c r="H69" i="8"/>
  <c r="H70" i="8"/>
  <c r="I70" i="8" s="1"/>
  <c r="H71" i="8"/>
  <c r="H72" i="8"/>
  <c r="H73" i="8"/>
  <c r="H74" i="8"/>
  <c r="I74" i="8" s="1"/>
  <c r="H75" i="8"/>
  <c r="H76" i="8"/>
  <c r="I76" i="8" s="1"/>
  <c r="H77" i="8"/>
  <c r="H78" i="8"/>
  <c r="I78" i="8" s="1"/>
  <c r="H79" i="8"/>
  <c r="H80" i="8"/>
  <c r="I80" i="8" s="1"/>
  <c r="H81" i="8"/>
  <c r="H82" i="8"/>
  <c r="H83" i="8"/>
  <c r="H84" i="8"/>
  <c r="I84" i="8" s="1"/>
  <c r="H85" i="8"/>
  <c r="H86" i="8"/>
  <c r="H87" i="8"/>
  <c r="H88" i="8"/>
  <c r="I88" i="8" s="1"/>
  <c r="H89" i="8"/>
  <c r="H90" i="8"/>
  <c r="I90" i="8" s="1"/>
  <c r="H91" i="8"/>
  <c r="H92" i="8"/>
  <c r="I92" i="8" s="1"/>
  <c r="H93" i="8"/>
  <c r="H94" i="8"/>
  <c r="H95" i="8"/>
  <c r="H96" i="8"/>
  <c r="I96" i="8" s="1"/>
  <c r="H97" i="8"/>
  <c r="H98" i="8"/>
  <c r="H99" i="8"/>
  <c r="H100" i="8"/>
  <c r="I100" i="8" s="1"/>
  <c r="H101" i="8"/>
  <c r="H102" i="8"/>
  <c r="H103" i="8"/>
  <c r="H104" i="8"/>
  <c r="I104" i="8" s="1"/>
  <c r="H105" i="8"/>
  <c r="H106" i="8"/>
  <c r="I106" i="8" s="1"/>
  <c r="H107" i="8"/>
  <c r="H108" i="8"/>
  <c r="I108" i="8" s="1"/>
  <c r="H109" i="8"/>
  <c r="H110" i="8"/>
  <c r="H111" i="8"/>
  <c r="H112" i="8"/>
  <c r="I112" i="8" s="1"/>
  <c r="H113" i="8"/>
  <c r="H114" i="8"/>
  <c r="H115" i="8"/>
  <c r="H116" i="8"/>
  <c r="I116" i="8" s="1"/>
  <c r="H117" i="8"/>
  <c r="I117" i="8" s="1"/>
  <c r="H118" i="8"/>
  <c r="I118" i="8" s="1"/>
  <c r="H119" i="8"/>
  <c r="H120" i="8"/>
  <c r="I120" i="8" s="1"/>
  <c r="H121" i="8"/>
  <c r="I121" i="8" s="1"/>
  <c r="H122" i="8"/>
  <c r="I122" i="8" s="1"/>
  <c r="H123" i="8"/>
  <c r="H124" i="8"/>
  <c r="H125" i="8"/>
  <c r="I125" i="8" s="1"/>
  <c r="H126" i="8"/>
  <c r="I126" i="8" s="1"/>
  <c r="H127" i="8"/>
  <c r="H128" i="8"/>
  <c r="I128" i="8" s="1"/>
  <c r="H129" i="8"/>
  <c r="I129" i="8" s="1"/>
  <c r="H130" i="8"/>
  <c r="I130" i="8" s="1"/>
  <c r="H131" i="8"/>
  <c r="H132" i="8"/>
  <c r="I132" i="8" s="1"/>
  <c r="H133" i="8"/>
  <c r="I133" i="8" s="1"/>
  <c r="H134" i="8"/>
  <c r="I134" i="8" s="1"/>
  <c r="H135" i="8"/>
  <c r="H136" i="8"/>
  <c r="I136" i="8" s="1"/>
  <c r="H137" i="8"/>
  <c r="I137" i="8" s="1"/>
  <c r="H138" i="8"/>
  <c r="I138" i="8" s="1"/>
  <c r="H139" i="8"/>
  <c r="H140" i="8"/>
  <c r="I140" i="8" s="1"/>
  <c r="H141" i="8"/>
  <c r="I141" i="8" s="1"/>
  <c r="H142" i="8"/>
  <c r="I142" i="8" s="1"/>
  <c r="H143" i="8"/>
  <c r="H3" i="8"/>
  <c r="I3" i="8" s="1"/>
  <c r="I7" i="8"/>
  <c r="I8" i="8"/>
  <c r="I11" i="8"/>
  <c r="I15" i="8"/>
  <c r="I19" i="8"/>
  <c r="I23" i="8"/>
  <c r="I27" i="8"/>
  <c r="I28" i="8"/>
  <c r="I31" i="8"/>
  <c r="I35" i="8"/>
  <c r="I39" i="8"/>
  <c r="I40" i="8"/>
  <c r="I43" i="8"/>
  <c r="I47" i="8"/>
  <c r="I51" i="8"/>
  <c r="I55" i="8"/>
  <c r="I56" i="8"/>
  <c r="I59" i="8"/>
  <c r="I60" i="8"/>
  <c r="I63" i="8"/>
  <c r="I67" i="8"/>
  <c r="I71" i="8"/>
  <c r="I72" i="8"/>
  <c r="I75" i="8"/>
  <c r="I79" i="8"/>
  <c r="I83" i="8"/>
  <c r="I87" i="8"/>
  <c r="I91" i="8"/>
  <c r="I95" i="8"/>
  <c r="I99" i="8"/>
  <c r="I103" i="8"/>
  <c r="I107" i="8"/>
  <c r="I111" i="8"/>
  <c r="I115" i="8"/>
  <c r="I119" i="8"/>
  <c r="I123" i="8"/>
  <c r="I124" i="8"/>
  <c r="I127" i="8"/>
  <c r="I131" i="8"/>
  <c r="I135" i="8"/>
  <c r="I139" i="8"/>
  <c r="I143" i="8"/>
  <c r="G3" i="4" l="1"/>
  <c r="J59" i="9"/>
  <c r="J27" i="9"/>
  <c r="J77" i="9"/>
  <c r="J69" i="9"/>
  <c r="J45" i="9"/>
  <c r="J115" i="9"/>
  <c r="J103" i="9"/>
  <c r="J95" i="9"/>
  <c r="J83" i="9"/>
  <c r="J61" i="9"/>
  <c r="J75" i="9"/>
  <c r="J71" i="9"/>
  <c r="J57" i="9"/>
  <c r="J53" i="9"/>
  <c r="J42" i="9"/>
  <c r="J31" i="9"/>
  <c r="J111" i="9"/>
  <c r="J99" i="9"/>
  <c r="J91" i="9"/>
  <c r="J79" i="9"/>
  <c r="J39" i="9"/>
  <c r="J21" i="9"/>
  <c r="J13" i="9"/>
  <c r="J5" i="9"/>
  <c r="J113" i="9"/>
  <c r="J109" i="9"/>
  <c r="J105" i="9"/>
  <c r="J101" i="9"/>
  <c r="J97" i="9"/>
  <c r="J93" i="9"/>
  <c r="J89" i="9"/>
  <c r="J85" i="9"/>
  <c r="J81" i="9"/>
  <c r="J67" i="9"/>
  <c r="J63" i="9"/>
  <c r="J37" i="9"/>
  <c r="J23" i="9"/>
  <c r="J15" i="9"/>
  <c r="J7" i="9"/>
  <c r="J3" i="9"/>
  <c r="J107" i="9"/>
  <c r="J87" i="9"/>
  <c r="J65" i="9"/>
  <c r="J116" i="9"/>
  <c r="J73" i="9"/>
  <c r="J55" i="9"/>
  <c r="J47" i="9"/>
  <c r="J29" i="9"/>
  <c r="I24" i="8"/>
  <c r="I11" i="9"/>
  <c r="I43" i="9"/>
  <c r="I51" i="9"/>
  <c r="I35" i="9"/>
  <c r="I19" i="9"/>
  <c r="I12" i="8"/>
  <c r="I49" i="9"/>
  <c r="I41" i="9"/>
  <c r="I33" i="9"/>
  <c r="I25" i="9"/>
  <c r="I17" i="9"/>
  <c r="I9" i="9"/>
  <c r="I4" i="9"/>
  <c r="I114" i="9"/>
  <c r="I112" i="9"/>
  <c r="I110" i="9"/>
  <c r="I108" i="9"/>
  <c r="I106" i="9"/>
  <c r="I104" i="9"/>
  <c r="I102" i="9"/>
  <c r="I100" i="9"/>
  <c r="I98" i="9"/>
  <c r="I96" i="9"/>
  <c r="I94" i="9"/>
  <c r="I92" i="9"/>
  <c r="I90" i="9"/>
  <c r="I88" i="9"/>
  <c r="I86" i="9"/>
  <c r="I84" i="9"/>
  <c r="I82" i="9"/>
  <c r="I80" i="9"/>
  <c r="I78" i="9"/>
  <c r="I76" i="9"/>
  <c r="I74" i="9"/>
  <c r="I72" i="9"/>
  <c r="I70" i="9"/>
  <c r="I68" i="9"/>
  <c r="I66" i="9"/>
  <c r="I64" i="9"/>
  <c r="I62" i="9"/>
  <c r="I60" i="9"/>
  <c r="I58" i="9"/>
  <c r="I56" i="9"/>
  <c r="I54" i="9"/>
  <c r="I52" i="9"/>
  <c r="I50" i="9"/>
  <c r="I48" i="9"/>
  <c r="I46" i="9"/>
  <c r="I44" i="9"/>
  <c r="I40" i="9"/>
  <c r="I38" i="9"/>
  <c r="I36" i="9"/>
  <c r="I34" i="9"/>
  <c r="I32" i="9"/>
  <c r="I30" i="9"/>
  <c r="I28" i="9"/>
  <c r="I26" i="9"/>
  <c r="I24" i="9"/>
  <c r="I22" i="9"/>
  <c r="I20" i="9"/>
  <c r="I18" i="9"/>
  <c r="I16" i="9"/>
  <c r="I14" i="9"/>
  <c r="I12" i="9"/>
  <c r="I10" i="9"/>
  <c r="I8" i="9"/>
  <c r="I6" i="9"/>
  <c r="I16" i="8"/>
  <c r="I20" i="8"/>
  <c r="I113" i="8"/>
  <c r="I109" i="8"/>
  <c r="I105" i="8"/>
  <c r="I101" i="8"/>
  <c r="I97" i="8"/>
  <c r="I93" i="8"/>
  <c r="I89" i="8"/>
  <c r="I85" i="8"/>
  <c r="I81" i="8"/>
  <c r="I77" i="8"/>
  <c r="I69" i="8"/>
  <c r="I61" i="8"/>
  <c r="I53" i="8"/>
  <c r="I45" i="8"/>
  <c r="I37" i="8"/>
  <c r="I33" i="8"/>
  <c r="I29" i="8"/>
  <c r="I21" i="8"/>
  <c r="I17" i="8"/>
  <c r="I13" i="8"/>
  <c r="I9" i="8"/>
  <c r="I5" i="8"/>
  <c r="I114" i="8"/>
  <c r="I98" i="8"/>
  <c r="I82" i="8"/>
  <c r="I110" i="8"/>
  <c r="I94" i="8"/>
  <c r="I73" i="8"/>
  <c r="I65" i="8"/>
  <c r="I57" i="8"/>
  <c r="I49" i="8"/>
  <c r="I41" i="8"/>
  <c r="I25" i="8"/>
  <c r="I102" i="8"/>
  <c r="I86" i="8"/>
  <c r="H143" i="4" l="1"/>
  <c r="H127" i="4"/>
  <c r="H115" i="4"/>
  <c r="H107" i="4"/>
  <c r="H99" i="4"/>
  <c r="H91" i="4"/>
  <c r="H83" i="4"/>
  <c r="H75" i="4"/>
  <c r="H67" i="4"/>
  <c r="H59" i="4"/>
  <c r="H51" i="4"/>
  <c r="H43" i="4"/>
  <c r="H35" i="4"/>
  <c r="H27" i="4"/>
  <c r="H19" i="4"/>
  <c r="H11" i="4"/>
  <c r="H138" i="4"/>
  <c r="H122" i="4"/>
  <c r="H110" i="4"/>
  <c r="H102" i="4"/>
  <c r="H94" i="4"/>
  <c r="H86" i="4"/>
  <c r="H78" i="4"/>
  <c r="H70" i="4"/>
  <c r="H62" i="4"/>
  <c r="H54" i="4"/>
  <c r="H42" i="4"/>
  <c r="H26" i="4"/>
  <c r="H14" i="4"/>
  <c r="H141" i="4"/>
  <c r="H125" i="4"/>
  <c r="H136" i="4"/>
  <c r="H120" i="4"/>
  <c r="H142" i="4"/>
  <c r="H113" i="4"/>
  <c r="H89" i="4"/>
  <c r="H73" i="4"/>
  <c r="H49" i="4"/>
  <c r="H25" i="4"/>
  <c r="H46" i="4"/>
  <c r="H124" i="4"/>
  <c r="H96" i="4"/>
  <c r="H72" i="4"/>
  <c r="H48" i="4"/>
  <c r="H24" i="4"/>
  <c r="H8" i="4"/>
  <c r="H139" i="4"/>
  <c r="H123" i="4"/>
  <c r="H134" i="4"/>
  <c r="H118" i="4"/>
  <c r="H137" i="4"/>
  <c r="H121" i="4"/>
  <c r="H109" i="4"/>
  <c r="H101" i="4"/>
  <c r="H93" i="4"/>
  <c r="H85" i="4"/>
  <c r="H77" i="4"/>
  <c r="H69" i="4"/>
  <c r="H61" i="4"/>
  <c r="H53" i="4"/>
  <c r="H45" i="4"/>
  <c r="H37" i="4"/>
  <c r="H29" i="4"/>
  <c r="H21" i="4"/>
  <c r="H13" i="4"/>
  <c r="H5" i="4"/>
  <c r="H38" i="4"/>
  <c r="H22" i="4"/>
  <c r="H3" i="4"/>
  <c r="H132" i="4"/>
  <c r="H116" i="4"/>
  <c r="H108" i="4"/>
  <c r="H100" i="4"/>
  <c r="H92" i="4"/>
  <c r="H84" i="4"/>
  <c r="H76" i="4"/>
  <c r="H68" i="4"/>
  <c r="H60" i="4"/>
  <c r="H52" i="4"/>
  <c r="H44" i="4"/>
  <c r="H36" i="4"/>
  <c r="H28" i="4"/>
  <c r="H20" i="4"/>
  <c r="H12" i="4"/>
  <c r="H4" i="4"/>
  <c r="H126" i="4"/>
  <c r="H129" i="4"/>
  <c r="H97" i="4"/>
  <c r="H65" i="4"/>
  <c r="H41" i="4"/>
  <c r="H17" i="4"/>
  <c r="H34" i="4"/>
  <c r="H140" i="4"/>
  <c r="H104" i="4"/>
  <c r="H80" i="4"/>
  <c r="H56" i="4"/>
  <c r="H32" i="4"/>
  <c r="H135" i="4"/>
  <c r="H119" i="4"/>
  <c r="H111" i="4"/>
  <c r="H103" i="4"/>
  <c r="H95" i="4"/>
  <c r="H87" i="4"/>
  <c r="H79" i="4"/>
  <c r="H71" i="4"/>
  <c r="H63" i="4"/>
  <c r="H55" i="4"/>
  <c r="H47" i="4"/>
  <c r="H39" i="4"/>
  <c r="H31" i="4"/>
  <c r="H23" i="4"/>
  <c r="H15" i="4"/>
  <c r="H7" i="4"/>
  <c r="H130" i="4"/>
  <c r="H114" i="4"/>
  <c r="H106" i="4"/>
  <c r="H98" i="4"/>
  <c r="H90" i="4"/>
  <c r="H82" i="4"/>
  <c r="H74" i="4"/>
  <c r="H66" i="4"/>
  <c r="H58" i="4"/>
  <c r="H50" i="4"/>
  <c r="H30" i="4"/>
  <c r="H18" i="4"/>
  <c r="H6" i="4"/>
  <c r="H133" i="4"/>
  <c r="H117" i="4"/>
  <c r="H128" i="4"/>
  <c r="H131" i="4"/>
  <c r="H105" i="4"/>
  <c r="H81" i="4"/>
  <c r="H57" i="4"/>
  <c r="H33" i="4"/>
  <c r="H9" i="4"/>
  <c r="H10" i="4"/>
  <c r="H112" i="4"/>
  <c r="H88" i="4"/>
  <c r="H64" i="4"/>
  <c r="H40" i="4"/>
  <c r="H16" i="4"/>
  <c r="J30" i="9"/>
  <c r="J64" i="9"/>
  <c r="J96" i="9"/>
  <c r="J9" i="9"/>
  <c r="J51" i="9"/>
  <c r="J6" i="9"/>
  <c r="J38" i="9"/>
  <c r="J72" i="9"/>
  <c r="J104" i="9"/>
  <c r="J25" i="9"/>
  <c r="J40" i="9"/>
  <c r="J74" i="9"/>
  <c r="J106" i="9"/>
  <c r="J43" i="9"/>
  <c r="J22" i="9"/>
  <c r="J56" i="9"/>
  <c r="J88" i="9"/>
  <c r="J112" i="9"/>
  <c r="J41" i="9"/>
  <c r="J16" i="9"/>
  <c r="J32" i="9"/>
  <c r="J58" i="9"/>
  <c r="J82" i="9"/>
  <c r="J98" i="9"/>
  <c r="J114" i="9"/>
  <c r="J10" i="9"/>
  <c r="J26" i="9"/>
  <c r="J44" i="9"/>
  <c r="J52" i="9"/>
  <c r="J68" i="9"/>
  <c r="J76" i="9"/>
  <c r="J84" i="9"/>
  <c r="J92" i="9"/>
  <c r="J100" i="9"/>
  <c r="J108" i="9"/>
  <c r="J4" i="9"/>
  <c r="J17" i="9"/>
  <c r="J33" i="9"/>
  <c r="J49" i="9"/>
  <c r="J35" i="9"/>
  <c r="J11" i="9"/>
  <c r="J14" i="9"/>
  <c r="J48" i="9"/>
  <c r="J80" i="9"/>
  <c r="J8" i="9"/>
  <c r="J24" i="9"/>
  <c r="J50" i="9"/>
  <c r="J66" i="9"/>
  <c r="J90" i="9"/>
  <c r="J18" i="9"/>
  <c r="J34" i="9"/>
  <c r="J60" i="9"/>
  <c r="J12" i="9"/>
  <c r="J20" i="9"/>
  <c r="J28" i="9"/>
  <c r="J36" i="9"/>
  <c r="J46" i="9"/>
  <c r="J54" i="9"/>
  <c r="J62" i="9"/>
  <c r="J70" i="9"/>
  <c r="J78" i="9"/>
  <c r="J86" i="9"/>
  <c r="J94" i="9"/>
  <c r="J102" i="9"/>
  <c r="J110" i="9"/>
  <c r="J19" i="9"/>
  <c r="K3" i="9" l="1"/>
  <c r="L133" i="9" s="1"/>
  <c r="L111" i="9"/>
  <c r="L93" i="9"/>
  <c r="L107" i="9"/>
  <c r="L29" i="9"/>
  <c r="L134" i="9"/>
  <c r="L128" i="9"/>
  <c r="L115" i="9"/>
  <c r="L75" i="9"/>
  <c r="L79" i="9"/>
  <c r="L113" i="9"/>
  <c r="L81" i="9"/>
  <c r="L63" i="9"/>
  <c r="L119" i="9"/>
  <c r="L87" i="9"/>
  <c r="L47" i="9"/>
  <c r="L27" i="9"/>
  <c r="L141" i="9"/>
  <c r="L122" i="9"/>
  <c r="L42" i="9"/>
  <c r="L140" i="9"/>
  <c r="L121" i="9"/>
  <c r="L135" i="9"/>
  <c r="L120" i="9"/>
  <c r="L55" i="9"/>
  <c r="L14" i="9"/>
  <c r="L80" i="9"/>
  <c r="L24" i="9"/>
  <c r="L66" i="9"/>
  <c r="L18" i="9"/>
  <c r="L60" i="9"/>
  <c r="L20" i="9"/>
  <c r="L36" i="9"/>
  <c r="L54" i="9"/>
  <c r="L70" i="9"/>
  <c r="L86" i="9"/>
  <c r="L102" i="9"/>
  <c r="L19" i="9"/>
  <c r="L48" i="9"/>
  <c r="L8" i="9"/>
  <c r="L50" i="9"/>
  <c r="L90" i="9"/>
  <c r="L34" i="9"/>
  <c r="L12" i="9"/>
  <c r="L28" i="9"/>
  <c r="L62" i="9"/>
  <c r="L110" i="9"/>
  <c r="L30" i="9"/>
  <c r="L96" i="9"/>
  <c r="L51" i="9"/>
  <c r="L38" i="9"/>
  <c r="L104" i="9"/>
  <c r="L40" i="9"/>
  <c r="L106" i="9"/>
  <c r="L22" i="9"/>
  <c r="L88" i="9"/>
  <c r="L41" i="9"/>
  <c r="L32" i="9"/>
  <c r="L82" i="9"/>
  <c r="L114" i="9"/>
  <c r="L26" i="9"/>
  <c r="L52" i="9"/>
  <c r="L76" i="9"/>
  <c r="L92" i="9"/>
  <c r="L108" i="9"/>
  <c r="L17" i="9"/>
  <c r="L49" i="9"/>
  <c r="L11" i="9"/>
  <c r="L46" i="9"/>
  <c r="L78" i="9"/>
  <c r="L94" i="9"/>
  <c r="L64" i="9"/>
  <c r="L9" i="9"/>
  <c r="L6" i="9"/>
  <c r="L72" i="9"/>
  <c r="L25" i="9"/>
  <c r="L74" i="9"/>
  <c r="L43" i="9"/>
  <c r="L56" i="9"/>
  <c r="L112" i="9"/>
  <c r="L16" i="9"/>
  <c r="L58" i="9"/>
  <c r="L98" i="9"/>
  <c r="L10" i="9"/>
  <c r="L44" i="9"/>
  <c r="L68" i="9"/>
  <c r="L84" i="9"/>
  <c r="L100" i="9"/>
  <c r="L4" i="9"/>
  <c r="L33" i="9"/>
  <c r="L35" i="9"/>
  <c r="K3" i="8"/>
  <c r="L124" i="9" l="1"/>
  <c r="L7" i="9"/>
  <c r="L89" i="9"/>
  <c r="L125" i="9"/>
  <c r="L99" i="9"/>
  <c r="L126" i="9"/>
  <c r="L45" i="9"/>
  <c r="L143" i="9"/>
  <c r="L31" i="9"/>
  <c r="L73" i="9"/>
  <c r="L3" i="9"/>
  <c r="L117" i="9"/>
  <c r="L142" i="9"/>
  <c r="L138" i="9"/>
  <c r="L139" i="9"/>
  <c r="L23" i="9"/>
  <c r="L97" i="9"/>
  <c r="L5" i="9"/>
  <c r="L123" i="9"/>
  <c r="L61" i="9"/>
  <c r="L77" i="9"/>
  <c r="L131" i="9"/>
  <c r="L130" i="9"/>
  <c r="L132" i="9"/>
  <c r="L37" i="9"/>
  <c r="L136" i="9"/>
  <c r="L71" i="9"/>
  <c r="L105" i="9"/>
  <c r="L21" i="9"/>
  <c r="L57" i="9"/>
  <c r="L95" i="9"/>
  <c r="L116" i="9"/>
  <c r="L129" i="9"/>
  <c r="L59" i="9"/>
  <c r="L65" i="9"/>
  <c r="L85" i="9"/>
  <c r="L13" i="9"/>
  <c r="L137" i="9"/>
  <c r="L103" i="9"/>
  <c r="L127" i="9"/>
  <c r="L15" i="9"/>
  <c r="L101" i="9"/>
  <c r="L91" i="9"/>
  <c r="L118" i="9"/>
  <c r="L69" i="9"/>
  <c r="L67" i="9"/>
  <c r="L109" i="9"/>
  <c r="L39" i="9"/>
  <c r="L53" i="9"/>
  <c r="L83" i="9"/>
</calcChain>
</file>

<file path=xl/sharedStrings.xml><?xml version="1.0" encoding="utf-8"?>
<sst xmlns="http://schemas.openxmlformats.org/spreadsheetml/2006/main" count="1455" uniqueCount="865">
  <si>
    <t>Real GDP</t>
  </si>
  <si>
    <t>Inflation Rate</t>
  </si>
  <si>
    <t>Federal Funds Rate</t>
  </si>
  <si>
    <t>Unemployment Rate</t>
  </si>
  <si>
    <t>Employment to Population Ratio</t>
  </si>
  <si>
    <t>Real Wage</t>
  </si>
  <si>
    <t>Real Consumption</t>
  </si>
  <si>
    <t>Real Investment</t>
  </si>
  <si>
    <t>Labor Force to Population Ratio</t>
  </si>
  <si>
    <t>Job Finding Rate</t>
  </si>
  <si>
    <t>Vacancies</t>
  </si>
  <si>
    <t>G-Z Spread</t>
  </si>
  <si>
    <t>TFP</t>
  </si>
  <si>
    <t>Gov. Consumption &amp; Investment</t>
  </si>
  <si>
    <t>Consumption Wedge</t>
  </si>
  <si>
    <t>Time/Units</t>
  </si>
  <si>
    <t>ln, per capita</t>
  </si>
  <si>
    <t>percent, year-on-year, CPI ex food and energy</t>
  </si>
  <si>
    <t>annual percent</t>
  </si>
  <si>
    <t>percent</t>
  </si>
  <si>
    <t>ln</t>
  </si>
  <si>
    <t>percent, annualized</t>
  </si>
  <si>
    <t>NaN</t>
  </si>
  <si>
    <t>GDPC1</t>
  </si>
  <si>
    <t>CPILFESL</t>
  </si>
  <si>
    <t>Source</t>
  </si>
  <si>
    <t>Code</t>
  </si>
  <si>
    <t>Raw data</t>
  </si>
  <si>
    <t>type</t>
  </si>
  <si>
    <t>FRED</t>
  </si>
  <si>
    <t>FEDFUNDS</t>
  </si>
  <si>
    <t>UNRATE</t>
  </si>
  <si>
    <t>EMRATIO</t>
  </si>
  <si>
    <t>COMPRNFB</t>
  </si>
  <si>
    <t>PCND</t>
  </si>
  <si>
    <t>DNDGRD3Q086SBEA</t>
  </si>
  <si>
    <t>PCESV</t>
  </si>
  <si>
    <t>DSERRG3Q086SBEA</t>
  </si>
  <si>
    <t>PCDG</t>
  </si>
  <si>
    <t>DDURRG3Q086SBEA</t>
  </si>
  <si>
    <t>GPDI</t>
  </si>
  <si>
    <t>A006RD3Q086SBEA</t>
  </si>
  <si>
    <t>CIVPART</t>
  </si>
  <si>
    <t>JTSJOL</t>
  </si>
  <si>
    <t>Gilchrist-Zakrajsek corporate bond spread</t>
  </si>
  <si>
    <t>GCEC1</t>
  </si>
  <si>
    <t>Population</t>
  </si>
  <si>
    <t>CNP16OV</t>
  </si>
  <si>
    <t>Real Gross Domestic Product</t>
  </si>
  <si>
    <t>Consumer Price Index for All Urban Consumers: All Items Less Food &amp; Energy</t>
  </si>
  <si>
    <t>Effective Federal Funds Rate (FEDFUNDS), Percent, Quarterly, Not Seasonally Adjusted</t>
  </si>
  <si>
    <t>Civilian Unemployment Rate (UNRATE), Percent, Quarterly, Seasonally Adjusted</t>
  </si>
  <si>
    <t>Civilian Employment-Population Ratio (EMRATIO), Percent, Quarterly, Seasonally Adjusted</t>
  </si>
  <si>
    <t>Nonfarm Business Sector: Real Compensation Per Hour (COMPRNFB), Natural Log of (Index 2009=100), Quarterly, Seasonally Adjusted</t>
  </si>
  <si>
    <t>Personal Consumption Expenditures: Nondurable Goods</t>
  </si>
  <si>
    <t>Personal consumption expenditures: Nondurable goods (implicit price deflator)</t>
  </si>
  <si>
    <t>Personal Consumption Expenditures: Services</t>
  </si>
  <si>
    <t>Personal consumption expenditures: Services (chain-type price index)</t>
  </si>
  <si>
    <t>Personal Consumption Expenditures: Durable Goods</t>
  </si>
  <si>
    <t>Gross Private Domestic Investment</t>
  </si>
  <si>
    <t>Personal consumption expenditures: Durable goods (price index)</t>
  </si>
  <si>
    <t>Gross private domestic investment (price index)</t>
  </si>
  <si>
    <t>Civilian Labor Force Participation Rate (CIVPART), Percent, Quarterly, Seasonally Adjusted</t>
  </si>
  <si>
    <t xml:space="preserve">Bureau of Labor Statistics </t>
  </si>
  <si>
    <t>Private Business Multifactor Productivity</t>
  </si>
  <si>
    <t>note</t>
  </si>
  <si>
    <t>Real Government Consumption Expenditures &amp; Gross Investment</t>
  </si>
  <si>
    <t>Civilian Noninstitutional Population</t>
  </si>
  <si>
    <t>Observed Variable</t>
  </si>
  <si>
    <t>population</t>
  </si>
  <si>
    <t>Transformation</t>
  </si>
  <si>
    <t>Reference</t>
  </si>
  <si>
    <t>Wedge in Euler equation for safe assets (Δb). See subsection 'The Shocks Driving the Great Recession' for details.</t>
  </si>
  <si>
    <t>Job Openings: Total Nonfarm (JTSJOL), Level in Thousands, Quarterly, Seasonally Adjusted</t>
  </si>
  <si>
    <t>used to compute per capita</t>
  </si>
  <si>
    <t>2. ln, per capita</t>
  </si>
  <si>
    <t>1. Construct aggregate real consumption: PCND / DNDGRD3Q086SBEA + PCESV / DSERRG3Q086SBEA</t>
  </si>
  <si>
    <t>1. Construct aggregate real insvestment: PCDG / DDURRG3Q086SBEA + GDPI / A006RD3Q086SBEA</t>
  </si>
  <si>
    <t>(1+Δ^b) = E[pi_{t+1}] / (\beta*R_t)</t>
  </si>
  <si>
    <t>Federal funds rate data and  CPI-inflation forecasts from the Survey of Professional Forecasters used to compute Δ^b:</t>
  </si>
  <si>
    <t>common</t>
  </si>
  <si>
    <t>specific</t>
  </si>
  <si>
    <t>1 Fujita and Ramey (2009)</t>
  </si>
  <si>
    <t>1 Fujita, S. and Ramey, G. (2009), THE CYCLICALITY OF SEPARATION AND JOB FINDING RATES. International Economic Review, 50: 415–430. doi: 10.1111/j.1468-2354.2009.00535.x</t>
  </si>
  <si>
    <t xml:space="preserve">2 Gilchrist, Simon and Egon Zakrajsek, (2012) Credit Spreads and Business Cycle Fluctuations, American Economic Review, 102(4): 1692n-1720. </t>
  </si>
  <si>
    <t>real consumption</t>
  </si>
  <si>
    <t>paper</t>
  </si>
  <si>
    <t>raw data</t>
  </si>
  <si>
    <t>from raw data</t>
  </si>
  <si>
    <t>raw</t>
  </si>
  <si>
    <t>real investment</t>
  </si>
  <si>
    <t>O</t>
  </si>
  <si>
    <t>our data</t>
  </si>
  <si>
    <t>raw observed</t>
  </si>
  <si>
    <t>gdpdef_obs</t>
  </si>
  <si>
    <t>GDP Deflator, net growth</t>
  </si>
  <si>
    <t>GDP deflator</t>
  </si>
  <si>
    <t>ΔLN(GDPCTPI)*100</t>
  </si>
  <si>
    <t>wage_rgd_obs</t>
  </si>
  <si>
    <t>Real wage growth, net growth, deflated by GDP deflator</t>
  </si>
  <si>
    <t>Real wage growth</t>
  </si>
  <si>
    <t>ΔLN(COMPNFB/GDPCTPI)*100</t>
  </si>
  <si>
    <t>&gt;&gt; ln, per capita</t>
  </si>
  <si>
    <t>observed</t>
  </si>
  <si>
    <t>&gt; ln</t>
  </si>
  <si>
    <t>&gt; diff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</si>
  <si>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</si>
  <si>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</si>
  <si>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</si>
  <si>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</si>
  <si>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</si>
  <si>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</si>
  <si>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</si>
  <si>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</si>
  <si>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</si>
  <si>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</si>
  <si>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</si>
  <si>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</si>
  <si>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</si>
  <si>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</si>
  <si>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</si>
  <si>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</si>
  <si>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</si>
  <si>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</si>
  <si>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</si>
  <si>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</si>
  <si>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</si>
  <si>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</si>
  <si>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</si>
  <si>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</si>
  <si>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</si>
  <si>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</si>
  <si>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</si>
  <si>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</si>
  <si>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</si>
  <si>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</si>
  <si>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</si>
  <si>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</si>
  <si>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</si>
  <si>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</si>
  <si>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</si>
  <si>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</si>
  <si>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</si>
  <si>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</si>
  <si>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</si>
  <si>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</si>
  <si>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</si>
  <si>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</si>
  <si>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</si>
  <si>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</si>
  <si>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</si>
  <si>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</si>
  <si>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</si>
  <si>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</si>
  <si>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</si>
  <si>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</si>
  <si>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</si>
  <si>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</si>
  <si>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</si>
  <si>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</si>
  <si>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</si>
  <si>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</si>
  <si>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</si>
  <si>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</si>
  <si>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</si>
  <si>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</si>
  <si>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</si>
  <si>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</si>
  <si>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</si>
  <si>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</si>
  <si>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</si>
  <si>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</si>
  <si>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</si>
  <si>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</si>
  <si>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</si>
  <si>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</si>
  <si>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</si>
  <si>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</si>
  <si>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</si>
  <si>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</si>
  <si>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</si>
  <si>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</si>
  <si>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</si>
  <si>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</si>
  <si>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</si>
  <si>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</si>
  <si>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</si>
  <si>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</si>
  <si>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</si>
  <si>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</si>
  <si>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</si>
  <si>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</si>
  <si>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</si>
  <si>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</si>
  <si>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</si>
  <si>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</si>
  <si>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</si>
  <si>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</si>
  <si>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</si>
  <si>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</si>
  <si>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</si>
  <si>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</si>
  <si>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</si>
  <si>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</si>
  <si>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</si>
  <si>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</si>
  <si>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</si>
  <si>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</si>
  <si>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</si>
  <si>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</si>
  <si>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</si>
  <si>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</si>
  <si>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</si>
  <si>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</si>
  <si>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</si>
  <si>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</si>
  <si>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</si>
  <si>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</si>
  <si>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</si>
  <si>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</si>
  <si>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</si>
  <si>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</si>
  <si>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</si>
  <si>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</si>
  <si>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</si>
  <si>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</si>
  <si>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</si>
  <si>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</si>
  <si>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</si>
  <si>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</si>
  <si>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</si>
  <si>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</si>
  <si>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</si>
  <si>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</si>
  <si>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</si>
  <si>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</si>
  <si>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</si>
  <si>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</si>
  <si>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</si>
  <si>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</si>
  <si>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</si>
  <si>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</si>
  <si>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</si>
  <si>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</si>
  <si>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</si>
  <si>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</si>
  <si>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</si>
  <si>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</si>
  <si>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</si>
  <si>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</si>
  <si>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</si>
  <si>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</si>
  <si>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</si>
  <si>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</si>
  <si>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</si>
  <si>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</si>
  <si>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</si>
  <si>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</si>
  <si>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</si>
  <si>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</si>
  <si>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</si>
  <si>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</si>
  <si>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</si>
  <si>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</si>
  <si>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</si>
  <si>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</si>
  <si>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</si>
  <si>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</si>
  <si>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</si>
  <si>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</si>
  <si>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</si>
  <si>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</si>
  <si>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</si>
  <si>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</si>
  <si>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</si>
  <si>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</si>
  <si>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</si>
  <si>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</si>
  <si>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</si>
  <si>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</si>
  <si>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</si>
  <si>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</si>
  <si>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</si>
  <si>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</si>
  <si>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</si>
  <si>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</si>
  <si>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</si>
  <si>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</si>
  <si>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</si>
  <si>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</si>
  <si>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</si>
  <si>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</si>
  <si>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</si>
  <si>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</si>
  <si>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</si>
  <si>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</si>
  <si>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</si>
  <si>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</si>
  <si>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</si>
  <si>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</si>
  <si>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</si>
  <si>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</si>
  <si>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</si>
  <si>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</si>
  <si>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</si>
  <si>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</si>
  <si>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</si>
  <si>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</si>
  <si>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</si>
  <si>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</si>
  <si>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</si>
  <si>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</si>
  <si>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</si>
  <si>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</si>
  <si>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</si>
  <si>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</si>
  <si>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</si>
  <si>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</si>
  <si>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</si>
  <si>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</si>
  <si>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</si>
  <si>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</si>
  <si>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</si>
  <si>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</si>
  <si>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</si>
  <si>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</si>
  <si>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</si>
  <si>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</si>
  <si>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</si>
  <si>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</si>
  <si>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</si>
  <si>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</si>
  <si>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</si>
  <si>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</si>
  <si>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</si>
  <si>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</si>
  <si>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</si>
  <si>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</si>
  <si>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</si>
  <si>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</si>
  <si>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</si>
  <si>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</si>
  <si>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</si>
  <si>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</si>
  <si>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</si>
  <si>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</si>
  <si>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</si>
  <si>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</si>
  <si>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</si>
  <si>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</si>
  <si>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</si>
  <si>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</si>
  <si>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</si>
  <si>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</si>
  <si>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</si>
  <si>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</si>
  <si>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</si>
  <si>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</si>
  <si>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</si>
  <si>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</si>
  <si>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</si>
  <si>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</si>
  <si>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</si>
  <si>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</si>
  <si>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</si>
  <si>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</si>
  <si>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</si>
  <si>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</si>
  <si>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</si>
  <si>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</si>
  <si>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</si>
  <si>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</si>
  <si>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</si>
  <si>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</si>
  <si>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</si>
  <si>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</si>
  <si>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</si>
  <si>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</si>
  <si>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</si>
  <si>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</si>
  <si>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</si>
  <si>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</si>
  <si>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</si>
  <si>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</si>
  <si>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</si>
  <si>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</si>
  <si>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</si>
  <si>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</si>
  <si>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</si>
  <si>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</si>
  <si>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</si>
  <si>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</si>
  <si>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</si>
  <si>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</si>
  <si>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</si>
  <si>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</si>
  <si>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</si>
  <si>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</si>
  <si>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</si>
  <si>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</si>
  <si>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</si>
  <si>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</si>
  <si>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</si>
  <si>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</si>
  <si>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</si>
  <si>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</si>
  <si>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</si>
  <si>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</si>
  <si>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</si>
  <si>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</si>
  <si>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</si>
  <si>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</si>
  <si>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</si>
  <si>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</si>
  <si>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</si>
  <si>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</si>
  <si>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</si>
  <si>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</si>
  <si>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</si>
  <si>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</si>
  <si>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</si>
  <si>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</si>
  <si>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</si>
  <si>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</si>
  <si>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</si>
  <si>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</si>
  <si>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</si>
  <si>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</si>
  <si>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</si>
  <si>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</si>
  <si>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</si>
  <si>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</si>
  <si>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</si>
  <si>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</si>
  <si>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</si>
  <si>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</si>
  <si>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</si>
  <si>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</si>
  <si>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</si>
  <si>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</si>
  <si>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</si>
  <si>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</si>
  <si>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</si>
  <si>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</si>
  <si>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</si>
  <si>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</si>
  <si>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</si>
  <si>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</si>
  <si>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</si>
  <si>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</si>
  <si>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</si>
  <si>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</si>
  <si>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</si>
  <si>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</si>
  <si>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</si>
  <si>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</si>
  <si>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</si>
  <si>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</si>
  <si>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</si>
  <si>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</si>
  <si>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</si>
  <si>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</si>
  <si>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</si>
  <si>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</si>
  <si>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</si>
  <si>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</si>
  <si>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correlation</t>
  </si>
  <si>
    <t>&gt; ln, per capita</t>
  </si>
  <si>
    <t xml:space="preserve"> CPI-inflation forecasts from the Survey of Professional Forecasters</t>
  </si>
  <si>
    <t>SPF</t>
  </si>
  <si>
    <t>Linear relationship (raw-paper)</t>
  </si>
  <si>
    <t>Issue</t>
  </si>
  <si>
    <t>Procedure</t>
  </si>
  <si>
    <t>1. checked whether raw data can successfully transformed to the paper data (observed data) to make it is easier to transform data</t>
  </si>
  <si>
    <t>3. check again the linear relationship between qoq inflation vs. our data</t>
  </si>
  <si>
    <t>&gt; percent, year on year</t>
  </si>
  <si>
    <t>2. Is our data one lag difference (quarter)? -- transformed raw data (ΔLN(CPILFESL)*100) for comparision to our data -&gt; raw net growth (D)</t>
  </si>
  <si>
    <r>
      <rPr>
        <u/>
        <sz val="11"/>
        <color theme="6"/>
        <rFont val="Calibri"/>
        <family val="2"/>
        <scheme val="minor"/>
      </rPr>
      <t>our data</t>
    </r>
    <r>
      <rPr>
        <sz val="11"/>
        <color theme="6"/>
        <rFont val="Calibri"/>
        <family val="2"/>
        <scheme val="minor"/>
      </rPr>
      <t xml:space="preserve"> on </t>
    </r>
    <r>
      <rPr>
        <u/>
        <sz val="11"/>
        <color theme="6"/>
        <rFont val="Calibri"/>
        <family val="2"/>
        <scheme val="minor"/>
      </rPr>
      <t>raw diff</t>
    </r>
  </si>
  <si>
    <r>
      <t>paper</t>
    </r>
    <r>
      <rPr>
        <sz val="11"/>
        <color theme="1"/>
        <rFont val="Calibri"/>
        <family val="2"/>
        <scheme val="minor"/>
      </rPr>
      <t xml:space="preserve"> on </t>
    </r>
    <r>
      <rPr>
        <u/>
        <sz val="11"/>
        <color theme="1"/>
        <rFont val="Calibri"/>
        <family val="2"/>
        <scheme val="minor"/>
      </rPr>
      <t>our data</t>
    </r>
  </si>
  <si>
    <t>Spliced with help wanted index prior December 2000</t>
  </si>
  <si>
    <t>Need to get data prior to 2001 from https://www.conference-board.org/data/helpwantedonline.cfm</t>
  </si>
  <si>
    <t>1. Transformed CPI-inflation forecasts from the Survey of Professional Forecasters from monthly to quarterly (average)</t>
  </si>
  <si>
    <t>PCPIX20M4 (mean)</t>
  </si>
  <si>
    <t>2. With beta = 0.9968, calculated (1+Δ^b) = E[pi_{t+1}] / (\beta*R_t) -- (E)</t>
  </si>
  <si>
    <t>• gz spr: the “GZ credit spread,” the average (cross-sectional) credit spread on senior unsecured corporate bonds issued by nonfinancial firms in our sample (in percentage points).</t>
  </si>
  <si>
    <t>DFF</t>
  </si>
  <si>
    <t>X</t>
  </si>
  <si>
    <t>Other data of GZ paper</t>
  </si>
  <si>
    <t>The BLS measure is only available at an annual frequency. We interpolate the annual data to a quarterly frequency using a standard interpolation routine described in Boot, Feibes, and Lisman (1967).</t>
  </si>
  <si>
    <t>raw (BLS)</t>
  </si>
  <si>
    <t>Private Business Sector</t>
  </si>
  <si>
    <t>Private Non-Farm Business Sector</t>
  </si>
  <si>
    <t>Duration Title</t>
  </si>
  <si>
    <t>Indexes = 100.000</t>
  </si>
  <si>
    <t>NAICS</t>
  </si>
  <si>
    <t>PG</t>
  </si>
  <si>
    <t>XG</t>
  </si>
  <si>
    <t>Measure Title</t>
  </si>
  <si>
    <t>Multifactor productivity</t>
  </si>
  <si>
    <t>NAICS Title</t>
  </si>
  <si>
    <t>N.A.</t>
  </si>
  <si>
    <t>BLS annual data</t>
  </si>
  <si>
    <t>&gt;&gt; See mfptable.xlsx and TFP_freq.m</t>
  </si>
  <si>
    <t>&gt; ln(PBS)</t>
  </si>
  <si>
    <t>MFPNFBS_20190320</t>
  </si>
  <si>
    <t>MFPNFBS_20200324</t>
  </si>
  <si>
    <t>ALFRED annual data</t>
  </si>
  <si>
    <t>annual data</t>
  </si>
  <si>
    <t>Fujita-Ramey</t>
  </si>
  <si>
    <t>MFPNFBS</t>
  </si>
  <si>
    <t>CPS for the period 1976–2005. Month-over-month transitions by individual workers between employed, unemployed, and not-in-labor-force (NILF)</t>
  </si>
  <si>
    <t>&gt; average</t>
  </si>
  <si>
    <t>rescale</t>
  </si>
  <si>
    <t>difference (paper - observed)</t>
  </si>
  <si>
    <t>D - 0.0654</t>
  </si>
  <si>
    <t>difference (paper - obs)</t>
  </si>
  <si>
    <t>ln(PBS)+0.0332</t>
  </si>
  <si>
    <t>&gt; level</t>
  </si>
  <si>
    <t>gz-spread (last)</t>
  </si>
  <si>
    <t>gz-spread (mean)</t>
  </si>
  <si>
    <t>https://www.federalreserve.gov/econresdata/notes/feds-notes/2016/files/ebp_csv.csv*</t>
  </si>
  <si>
    <t>https://www.federalreserve.gov/econresdata/notes/feds-notes/2016/updating-the-recession-risk-and-the-excess-bond-premium-20161006.html</t>
  </si>
  <si>
    <t>mean</t>
  </si>
  <si>
    <t>last</t>
  </si>
  <si>
    <t>CPIAUCSL</t>
  </si>
  <si>
    <t>difference (obs-paper)</t>
  </si>
  <si>
    <t>ln(wge_rgd)-E(diff)</t>
  </si>
  <si>
    <t>ln(realcons/pop)-E(diff)</t>
  </si>
  <si>
    <t>(aggregate, not per capita) &gt;&gt; ln</t>
  </si>
  <si>
    <t>DSERRD3Q086SBEA</t>
  </si>
  <si>
    <r>
      <rPr>
        <u/>
        <sz val="10"/>
        <color theme="1"/>
        <rFont val="Calibri"/>
        <family val="2"/>
        <scheme val="minor"/>
      </rPr>
      <t>alternatives</t>
    </r>
    <r>
      <rPr>
        <sz val="10"/>
        <color theme="1"/>
        <rFont val="Calibri"/>
        <family val="2"/>
        <scheme val="minor"/>
      </rPr>
      <t xml:space="preserve"> raw observed</t>
    </r>
  </si>
  <si>
    <t>alternative raw data</t>
  </si>
  <si>
    <r>
      <t xml:space="preserve">from </t>
    </r>
    <r>
      <rPr>
        <u/>
        <sz val="10"/>
        <color theme="1"/>
        <rFont val="Calibri"/>
        <family val="2"/>
        <scheme val="minor"/>
      </rPr>
      <t>alternative</t>
    </r>
    <r>
      <rPr>
        <sz val="10"/>
        <color theme="1"/>
        <rFont val="Calibri"/>
        <family val="2"/>
        <scheme val="minor"/>
      </rPr>
      <t xml:space="preserve"> raw data</t>
    </r>
  </si>
  <si>
    <t>ln(realinv/pop)-E(diff)</t>
  </si>
  <si>
    <t>DDURRD3Q086SBEA</t>
  </si>
  <si>
    <t>alternative raw</t>
  </si>
  <si>
    <t>https://data.bls.gov/PDQWeb/ln</t>
  </si>
  <si>
    <t>flowsUE</t>
  </si>
  <si>
    <t>flowsIE</t>
  </si>
  <si>
    <t>date</t>
  </si>
  <si>
    <t>HPI_SA</t>
  </si>
  <si>
    <t>qdate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</si>
  <si>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</si>
  <si>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</si>
  <si>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</si>
  <si>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</si>
  <si>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</si>
  <si>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</si>
  <si>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</si>
  <si>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</si>
  <si>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</si>
  <si>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</si>
  <si>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</si>
  <si>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</si>
  <si>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</si>
  <si>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</si>
  <si>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</si>
  <si>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</si>
  <si>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</si>
  <si>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</si>
  <si>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</si>
  <si>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</si>
  <si>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</si>
  <si>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</si>
  <si>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</si>
  <si>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</si>
  <si>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</si>
  <si>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</si>
  <si>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</si>
  <si>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</si>
  <si>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</si>
  <si>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</si>
  <si>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</si>
  <si>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</si>
  <si>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</si>
  <si>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</si>
  <si>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</si>
  <si>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</si>
  <si>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</si>
  <si>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</si>
  <si>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</si>
  <si>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</si>
  <si>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</si>
  <si>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</si>
  <si>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</si>
  <si>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</si>
  <si>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</si>
  <si>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</si>
  <si>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</si>
  <si>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</si>
  <si>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</si>
  <si>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</si>
  <si>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</si>
  <si>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</si>
  <si>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</si>
  <si>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</si>
  <si>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</si>
  <si>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</si>
  <si>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</si>
  <si>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</si>
  <si>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</si>
  <si>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</si>
  <si>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</si>
  <si>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</si>
  <si>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</si>
  <si>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</si>
  <si>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</si>
  <si>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</si>
  <si>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</si>
  <si>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</si>
  <si>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</si>
  <si>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</si>
  <si>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</si>
  <si>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</si>
  <si>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</si>
  <si>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</si>
  <si>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</si>
  <si>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</si>
  <si>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</si>
  <si>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</si>
  <si>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</si>
  <si>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</si>
  <si>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</si>
  <si>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</si>
  <si>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</si>
  <si>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</si>
  <si>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</si>
  <si>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</si>
  <si>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</si>
  <si>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</si>
  <si>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</si>
  <si>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</si>
  <si>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</si>
  <si>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</si>
  <si>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</si>
  <si>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</si>
  <si>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</si>
  <si>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</si>
  <si>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</si>
  <si>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</si>
  <si>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</si>
  <si>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</si>
  <si>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</si>
  <si>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</si>
  <si>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</si>
  <si>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</si>
  <si>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</si>
  <si>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</si>
  <si>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</si>
  <si>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</si>
  <si>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</si>
  <si>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</si>
  <si>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</si>
  <si>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</si>
  <si>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</si>
  <si>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</si>
  <si>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</si>
  <si>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</si>
  <si>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</si>
  <si>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</si>
  <si>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</si>
  <si>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</si>
  <si>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</si>
  <si>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</si>
  <si>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</si>
  <si>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</si>
  <si>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</si>
  <si>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</si>
  <si>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</si>
  <si>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</si>
  <si>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</si>
  <si>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</si>
  <si>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</si>
  <si>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</si>
  <si>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</si>
  <si>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</si>
  <si>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</si>
  <si>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</si>
  <si>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</si>
  <si>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</si>
  <si>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</si>
  <si>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</si>
  <si>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</si>
  <si>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</si>
  <si>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</si>
  <si>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</si>
  <si>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</si>
  <si>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</si>
  <si>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</si>
  <si>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</si>
  <si>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</si>
  <si>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</si>
  <si>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</si>
  <si>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</si>
  <si>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</si>
  <si>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</si>
  <si>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</si>
  <si>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</si>
  <si>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</si>
  <si>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</si>
  <si>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</si>
  <si>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</si>
  <si>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</si>
  <si>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</si>
  <si>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</si>
  <si>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</si>
  <si>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</si>
  <si>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</si>
  <si>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</si>
  <si>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</si>
  <si>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</si>
  <si>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</si>
  <si>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</si>
  <si>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</si>
  <si>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</si>
  <si>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</si>
  <si>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</si>
  <si>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</si>
  <si>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</si>
  <si>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</si>
  <si>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</si>
  <si>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</si>
  <si>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</si>
  <si>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</si>
  <si>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</si>
  <si>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</si>
  <si>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</si>
  <si>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</si>
  <si>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</si>
  <si>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</si>
  <si>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</si>
  <si>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</si>
  <si>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</si>
  <si>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</si>
  <si>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</si>
  <si>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</si>
  <si>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</si>
  <si>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</si>
  <si>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</si>
  <si>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</si>
  <si>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</si>
  <si>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</si>
  <si>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</si>
  <si>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</si>
  <si>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</si>
  <si>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</si>
  <si>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</si>
  <si>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</si>
  <si>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</si>
  <si>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</si>
  <si>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</si>
  <si>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</si>
  <si>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</si>
  <si>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</si>
  <si>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</si>
  <si>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</si>
  <si>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</si>
  <si>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</si>
  <si>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</si>
  <si>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</si>
  <si>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</si>
  <si>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</si>
  <si>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</si>
  <si>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</si>
  <si>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</si>
  <si>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</si>
  <si>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</si>
  <si>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</si>
  <si>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</si>
  <si>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</si>
  <si>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</si>
  <si>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</si>
  <si>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</si>
  <si>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</si>
  <si>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</si>
  <si>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</si>
  <si>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</si>
  <si>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</si>
  <si>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</si>
  <si>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</si>
  <si>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</si>
  <si>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</si>
  <si>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</si>
  <si>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</si>
  <si>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</si>
  <si>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</si>
  <si>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</si>
  <si>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</si>
  <si>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</si>
  <si>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</si>
  <si>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</si>
  <si>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</si>
  <si>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</si>
  <si>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</si>
  <si>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</si>
  <si>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</si>
  <si>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</si>
  <si>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</si>
  <si>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</si>
  <si>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</si>
  <si>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</si>
  <si>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</si>
  <si>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</si>
  <si>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</si>
  <si>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</si>
  <si>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</si>
  <si>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HPI</t>
  </si>
  <si>
    <t>HPI fitted</t>
  </si>
  <si>
    <t>HPI_SA fitted</t>
  </si>
  <si>
    <t>ln(HPI fitted)</t>
  </si>
  <si>
    <t>ln(HPI_SA fitted)</t>
  </si>
  <si>
    <t>ln(JTSJOL)</t>
  </si>
  <si>
    <t>diff</t>
  </si>
  <si>
    <t>average</t>
  </si>
  <si>
    <t>ln(HPI)</t>
  </si>
  <si>
    <t>ln(HPI)+7.3545</t>
  </si>
  <si>
    <t>ln(HPI_SA)</t>
  </si>
  <si>
    <t>ln(HPI_SA)+7.3641</t>
  </si>
  <si>
    <t>M08335USM499NNBR</t>
  </si>
  <si>
    <t>Fujita-Ramey_original</t>
  </si>
  <si>
    <t>monthly_NSA</t>
  </si>
  <si>
    <t>monthly_SA</t>
  </si>
  <si>
    <t>&gt; aggregate</t>
  </si>
  <si>
    <t>finding_rate</t>
  </si>
  <si>
    <t>https://www.bls.gov/cps/cps_flows.htm</t>
  </si>
  <si>
    <t>ue_SA</t>
  </si>
  <si>
    <t>unemp_SA</t>
  </si>
  <si>
    <t>alternative FR</t>
  </si>
  <si>
    <t>case1</t>
  </si>
  <si>
    <t>case2</t>
  </si>
  <si>
    <t>bls_jfr-E(diff)</t>
  </si>
  <si>
    <t>&gt;consumption wedge</t>
  </si>
  <si>
    <t>&gt;1q-inflation</t>
  </si>
  <si>
    <t>&gt;4q-inflation</t>
  </si>
  <si>
    <t>pap average</t>
  </si>
  <si>
    <t>obs average</t>
  </si>
  <si>
    <t>ue: the number of employed who was unemployed in the previous period</t>
  </si>
  <si>
    <t>unemp: the number of unemployed</t>
  </si>
  <si>
    <t>case1: ue_t / unemp_{t-1}</t>
  </si>
  <si>
    <t>case2: ue_t / unemp_t</t>
  </si>
  <si>
    <t>case3: one lag ahead of case2 --- it seemed there is a lag between paper &amp; constructed (case2), that's why I tried the lagged one</t>
  </si>
  <si>
    <t>Aggregation: fmonthly=f1+(1-f1)*f2+(1-f1)^2*f3 where f1, f2 and f3 are monthly job finding rates</t>
  </si>
  <si>
    <t>Information on BLS data &amp; Fujita-Ramey</t>
  </si>
  <si>
    <t>BLS</t>
  </si>
  <si>
    <t>Jfrate_case1</t>
  </si>
  <si>
    <t>Jfrate_case2</t>
  </si>
  <si>
    <t>Jfrate_case3</t>
  </si>
  <si>
    <t>Regarding HWI</t>
  </si>
  <si>
    <t>Created first in 1951, the index totaled the lines of help-wanted classified ads from 52 leading newspapers, each from a different metropolitan statistical area around the United States.</t>
  </si>
  <si>
    <t>The HWI was restructured to equal 100 in 1987 and is released to the public in a monthly press release. The Conference Board releases a national number for the HWI, along with regional numbers representing nine segments of the country, and a percentage number representing the proportion of the labor market with rising want-ad volume. </t>
  </si>
  <si>
    <t>ln(GCEC1/CNP16OV)</t>
  </si>
  <si>
    <t>ln(COMPRNFB)</t>
  </si>
  <si>
    <t>CPILFESL, ln(._{t-4}/._{t}) *100</t>
  </si>
  <si>
    <t>ln((GPDI/A006RD3Q086SBEA + PCDG/DDURRD3Q086SBEA)/CNP16OV) + 3.1174</t>
  </si>
  <si>
    <t>ln((PCND/DNDGRD3Q086SBEA + PCESV/DSERRD3Q086SBEA)/CNP16OV) + 2.3079</t>
  </si>
  <si>
    <t>Federal Funds Rate (DFF)</t>
  </si>
  <si>
    <t>PCPIX20M4 (monthly &gt; quarterly, mean), (._{t-4}/._{t} +1)/(0.9968*(DFF/100 +1))-1)*100</t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</si>
  <si>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HWI_paper + ln(JTSJOL): from 2001.00</t>
    </r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</si>
  <si>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gz_spread (monthly &gt; quarterly, mean)</t>
    </r>
  </si>
  <si>
    <t>raw (ALFRED)</t>
  </si>
  <si>
    <t>&gt; ln(MFPNFBS)</t>
  </si>
  <si>
    <t>ln(MFPNFBS)+0.0281</t>
  </si>
  <si>
    <r>
      <rPr>
        <i/>
        <u/>
        <sz val="10"/>
        <color theme="1"/>
        <rFont val="Calibri"/>
        <family val="2"/>
        <scheme val="minor"/>
      </rPr>
      <t xml:space="preserve">others </t>
    </r>
    <r>
      <rPr>
        <i/>
        <sz val="10"/>
        <color theme="1"/>
        <rFont val="Calibri"/>
        <family val="2"/>
        <scheme val="minor"/>
      </rPr>
      <t>MFPNBS (monthly &gt; quarterly, mean), ln(MFPNFBS)+0.0281</t>
    </r>
  </si>
  <si>
    <r>
      <rPr>
        <i/>
        <u/>
        <sz val="10"/>
        <color theme="1"/>
        <rFont val="Calibri"/>
        <family val="2"/>
        <scheme val="minor"/>
      </rPr>
      <t>others</t>
    </r>
    <r>
      <rPr>
        <i/>
        <sz val="10"/>
        <color theme="1"/>
        <rFont val="Calibri"/>
        <family val="2"/>
        <scheme val="minor"/>
      </rPr>
      <t xml:space="preserve"> ue/unemp (monthly &gt; quarterly, Fujita-Ramey)</t>
    </r>
  </si>
  <si>
    <t>ln(GDPC1/CNP160V)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</si>
</sst>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u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111111"/>
      <name val="Arial"/>
      <family val="2"/>
    </font>
    <font>
      <i/>
      <u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  <xf numFmtId="0" fontId="21" fillId="0" borderId="0"/>
  </cellStyleXfs>
  <cellXfs count="123">
    <xf numFmtId="0" fontId="0" fillId="0" borderId="0" xfId="0"/>
    <xf numFmtId="2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" fillId="0" borderId="0" xfId="0" applyFont="1"/>
    <xf numFmtId="49" fontId="3" fillId="2" borderId="0" xfId="0" applyNumberFormat="1" applyFont="1" applyFill="1" applyAlignment="1">
      <alignment horizontal="center" wrapText="1"/>
    </xf>
    <xf numFmtId="165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 applyFill="1" applyAlignment="1">
      <alignment horizontal="left" vertical="center" wrapText="1"/>
    </xf>
    <xf numFmtId="0" fontId="10" fillId="0" borderId="0" xfId="3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9" fillId="0" borderId="0" xfId="0" applyFont="1" applyAlignment="1">
      <alignment vertical="center" wrapText="1"/>
    </xf>
    <xf numFmtId="0" fontId="6" fillId="3" borderId="0" xfId="0" applyFont="1" applyFill="1"/>
    <xf numFmtId="0" fontId="4" fillId="0" borderId="0" xfId="0" applyFont="1"/>
    <xf numFmtId="1" fontId="5" fillId="0" borderId="0" xfId="2" applyNumberFormat="1"/>
    <xf numFmtId="165" fontId="4" fillId="0" borderId="0" xfId="4" applyNumberFormat="1"/>
    <xf numFmtId="165" fontId="4" fillId="0" borderId="0" xfId="4" applyNumberFormat="1"/>
    <xf numFmtId="165" fontId="4" fillId="0" borderId="0" xfId="4" applyNumberFormat="1"/>
    <xf numFmtId="0" fontId="0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4" borderId="0" xfId="0" applyFill="1"/>
    <xf numFmtId="0" fontId="6" fillId="3" borderId="0" xfId="0" applyFont="1" applyFill="1" applyAlignment="1">
      <alignment wrapText="1"/>
    </xf>
    <xf numFmtId="0" fontId="0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/>
    <xf numFmtId="165" fontId="4" fillId="0" borderId="0" xfId="4" applyNumberFormat="1"/>
    <xf numFmtId="49" fontId="2" fillId="0" borderId="0" xfId="0" applyNumberFormat="1" applyFont="1" applyFill="1" applyAlignment="1">
      <alignment horizontal="center" wrapText="1"/>
    </xf>
    <xf numFmtId="0" fontId="13" fillId="0" borderId="0" xfId="0" applyFont="1"/>
    <xf numFmtId="0" fontId="13" fillId="4" borderId="0" xfId="0" applyFont="1" applyFill="1"/>
    <xf numFmtId="0" fontId="14" fillId="0" borderId="0" xfId="0" applyFont="1"/>
    <xf numFmtId="0" fontId="13" fillId="0" borderId="0" xfId="0" applyFont="1" applyFill="1"/>
    <xf numFmtId="0" fontId="14" fillId="0" borderId="0" xfId="0" applyFont="1" applyFill="1"/>
    <xf numFmtId="0" fontId="12" fillId="0" borderId="0" xfId="0" applyFont="1"/>
    <xf numFmtId="0" fontId="8" fillId="0" borderId="0" xfId="3"/>
    <xf numFmtId="0" fontId="17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16" fontId="1" fillId="0" borderId="0" xfId="0" applyNumberFormat="1" applyFont="1" applyAlignment="1">
      <alignment wrapText="1"/>
    </xf>
    <xf numFmtId="0" fontId="9" fillId="0" borderId="0" xfId="0" applyFont="1" applyFill="1" applyAlignment="1">
      <alignment horizontal="left" wrapText="1"/>
    </xf>
    <xf numFmtId="0" fontId="0" fillId="0" borderId="0" xfId="0" applyAlignment="1"/>
    <xf numFmtId="0" fontId="19" fillId="0" borderId="0" xfId="0" applyFont="1"/>
    <xf numFmtId="0" fontId="18" fillId="0" borderId="0" xfId="0" applyFont="1"/>
    <xf numFmtId="164" fontId="0" fillId="0" borderId="0" xfId="0" applyNumberFormat="1"/>
    <xf numFmtId="0" fontId="0" fillId="2" borderId="0" xfId="0" applyFill="1" applyAlignment="1">
      <alignment wrapText="1"/>
    </xf>
    <xf numFmtId="164" fontId="0" fillId="2" borderId="0" xfId="0" applyNumberFormat="1" applyFill="1" applyAlignment="1">
      <alignment horizontal="center" wrapText="1"/>
    </xf>
    <xf numFmtId="0" fontId="6" fillId="0" borderId="0" xfId="0" applyFont="1" applyFill="1"/>
    <xf numFmtId="0" fontId="0" fillId="3" borderId="0" xfId="0" applyFill="1" applyAlignment="1">
      <alignment wrapText="1"/>
    </xf>
    <xf numFmtId="49" fontId="1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 wrapText="1"/>
    </xf>
    <xf numFmtId="0" fontId="0" fillId="3" borderId="0" xfId="0" applyFill="1"/>
    <xf numFmtId="164" fontId="0" fillId="3" borderId="0" xfId="0" applyNumberFormat="1" applyFill="1" applyAlignment="1">
      <alignment horizontal="center" wrapText="1"/>
    </xf>
    <xf numFmtId="2" fontId="0" fillId="3" borderId="0" xfId="0" applyNumberFormat="1" applyFill="1"/>
    <xf numFmtId="2" fontId="2" fillId="3" borderId="0" xfId="0" applyNumberFormat="1" applyFont="1" applyFill="1" applyAlignment="1">
      <alignment horizontal="center" wrapText="1"/>
    </xf>
    <xf numFmtId="164" fontId="0" fillId="3" borderId="0" xfId="0" applyNumberFormat="1" applyFill="1"/>
    <xf numFmtId="49" fontId="2" fillId="2" borderId="0" xfId="0" applyNumberFormat="1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0" fillId="0" borderId="0" xfId="0" applyNumberFormat="1"/>
    <xf numFmtId="0" fontId="2" fillId="2" borderId="0" xfId="0" applyNumberFormat="1" applyFont="1" applyFill="1" applyAlignment="1">
      <alignment horizontal="center" wrapText="1"/>
    </xf>
    <xf numFmtId="0" fontId="8" fillId="0" borderId="0" xfId="3" applyAlignment="1">
      <alignment wrapText="1"/>
    </xf>
    <xf numFmtId="0" fontId="4" fillId="0" borderId="0" xfId="4" applyAlignment="1">
      <alignment horizontal="right"/>
    </xf>
    <xf numFmtId="165" fontId="4" fillId="0" borderId="0" xfId="4" applyNumberFormat="1"/>
    <xf numFmtId="165" fontId="4" fillId="0" borderId="0" xfId="4" applyNumberFormat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horizontal="center" wrapText="1"/>
    </xf>
    <xf numFmtId="0" fontId="1" fillId="5" borderId="0" xfId="0" applyFont="1" applyFill="1" applyAlignment="1">
      <alignment wrapText="1"/>
    </xf>
    <xf numFmtId="49" fontId="1" fillId="5" borderId="0" xfId="0" applyNumberFormat="1" applyFont="1" applyFill="1" applyAlignment="1">
      <alignment horizontal="center" wrapText="1"/>
    </xf>
    <xf numFmtId="0" fontId="0" fillId="5" borderId="0" xfId="0" applyFill="1"/>
    <xf numFmtId="49" fontId="2" fillId="5" borderId="0" xfId="0" applyNumberFormat="1" applyFont="1" applyFill="1" applyAlignment="1">
      <alignment horizontal="center" wrapText="1"/>
    </xf>
    <xf numFmtId="164" fontId="0" fillId="5" borderId="0" xfId="0" applyNumberFormat="1" applyFill="1"/>
    <xf numFmtId="166" fontId="0" fillId="0" borderId="0" xfId="0" applyNumberFormat="1"/>
    <xf numFmtId="2" fontId="0" fillId="0" borderId="0" xfId="0" applyNumberFormat="1"/>
    <xf numFmtId="166" fontId="4" fillId="0" borderId="0" xfId="4" applyNumberFormat="1"/>
    <xf numFmtId="0" fontId="4" fillId="0" borderId="0" xfId="4"/>
    <xf numFmtId="2" fontId="4" fillId="0" borderId="0" xfId="4" applyNumberFormat="1"/>
    <xf numFmtId="0" fontId="4" fillId="0" borderId="0" xfId="4"/>
    <xf numFmtId="49" fontId="2" fillId="2" borderId="0" xfId="0" applyNumberFormat="1" applyFont="1" applyFill="1" applyAlignment="1">
      <alignment horizontal="center" wrapText="1"/>
    </xf>
    <xf numFmtId="0" fontId="0" fillId="3" borderId="0" xfId="0" applyNumberFormat="1" applyFill="1"/>
    <xf numFmtId="1" fontId="21" fillId="0" borderId="0" xfId="5" applyNumberFormat="1"/>
    <xf numFmtId="0" fontId="21" fillId="0" borderId="0" xfId="5"/>
    <xf numFmtId="49" fontId="2" fillId="2" borderId="0" xfId="0" applyNumberFormat="1" applyFont="1" applyFill="1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  <xf numFmtId="0" fontId="18" fillId="0" borderId="0" xfId="0" applyFont="1" applyAlignment="1">
      <alignment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/>
    <xf numFmtId="0" fontId="22" fillId="0" borderId="0" xfId="0" applyFont="1" applyAlignment="1">
      <alignment wrapText="1"/>
    </xf>
    <xf numFmtId="164" fontId="0" fillId="0" borderId="0" xfId="0" applyNumberFormat="1" applyFill="1"/>
    <xf numFmtId="0" fontId="23" fillId="0" borderId="0" xfId="0" applyFont="1" applyAlignment="1">
      <alignment vertical="center" wrapText="1"/>
    </xf>
    <xf numFmtId="164" fontId="0" fillId="6" borderId="0" xfId="0" applyNumberFormat="1" applyFill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4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49" fontId="2" fillId="2" borderId="0" xfId="0" applyNumberFormat="1" applyFont="1" applyFill="1" applyAlignment="1">
      <alignment horizontal="center" wrapText="1"/>
    </xf>
  </cellXfs>
  <cellStyles count="6">
    <cellStyle name="Normal 2" xfId="1" xr:uid="{61AF9EEC-BDF4-4A4E-AE37-28F7F914B75F}"/>
    <cellStyle name="표준" xfId="0" builtinId="0"/>
    <cellStyle name="표준 2" xfId="2" xr:uid="{C74C0C6D-6E57-4091-B9EF-306CF8C88D19}"/>
    <cellStyle name="표준 3" xfId="4" xr:uid="{3DE54790-8D63-4DFD-95F3-CFC60FC5B90B}"/>
    <cellStyle name="표준 4" xfId="5" xr:uid="{2EA6AA4F-2F6F-485E-B9C0-996025259697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GDP!$D$1:$D$2</c:f>
              <c:strCache>
                <c:ptCount val="2"/>
                <c:pt idx="0">
                  <c:v>raw observed</c:v>
                </c:pt>
                <c:pt idx="1">
                  <c:v>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GDP!$D$3:$D$143</c:f>
              <c:numCache>
                <c:formatCode>General</c:formatCode>
                <c:ptCount val="141"/>
                <c:pt idx="0">
                  <c:v>-3.1218689208329802</c:v>
                </c:pt>
                <c:pt idx="1">
                  <c:v>-3.1154884856698564</c:v>
                </c:pt>
                <c:pt idx="2">
                  <c:v>-3.1029536231942099</c:v>
                </c:pt>
                <c:pt idx="3">
                  <c:v>-3.0984995149257593</c:v>
                </c:pt>
                <c:pt idx="4">
                  <c:v>-3.0941395078884426</c:v>
                </c:pt>
                <c:pt idx="5">
                  <c:v>-3.0923965183406636</c:v>
                </c:pt>
                <c:pt idx="6">
                  <c:v>-3.0857236524721507</c:v>
                </c:pt>
                <c:pt idx="7">
                  <c:v>-3.0832919795121345</c:v>
                </c:pt>
                <c:pt idx="8">
                  <c:v>-3.0793684917927857</c:v>
                </c:pt>
                <c:pt idx="9">
                  <c:v>-3.0715195664596728</c:v>
                </c:pt>
                <c:pt idx="10">
                  <c:v>-3.0655581669584269</c:v>
                </c:pt>
                <c:pt idx="11">
                  <c:v>-3.0509946227172726</c:v>
                </c:pt>
                <c:pt idx="12">
                  <c:v>-3.0485650498483419</c:v>
                </c:pt>
                <c:pt idx="13">
                  <c:v>-3.0378031992202925</c:v>
                </c:pt>
                <c:pt idx="14">
                  <c:v>-3.0344039355396317</c:v>
                </c:pt>
                <c:pt idx="15">
                  <c:v>-3.0233988420807352</c:v>
                </c:pt>
                <c:pt idx="16">
                  <c:v>-3.016083589888821</c:v>
                </c:pt>
                <c:pt idx="17">
                  <c:v>-3.0106593816699312</c:v>
                </c:pt>
                <c:pt idx="18">
                  <c:v>-3.0055544723823724</c:v>
                </c:pt>
                <c:pt idx="19">
                  <c:v>-3.0058092371821261</c:v>
                </c:pt>
                <c:pt idx="20">
                  <c:v>-3.0029398592605725</c:v>
                </c:pt>
                <c:pt idx="21">
                  <c:v>-3.0014192486706981</c:v>
                </c:pt>
                <c:pt idx="22">
                  <c:v>-3.0030612418414036</c:v>
                </c:pt>
                <c:pt idx="23">
                  <c:v>-3.0149158070309618</c:v>
                </c:pt>
                <c:pt idx="24">
                  <c:v>-3.0217377830394772</c:v>
                </c:pt>
                <c:pt idx="25">
                  <c:v>-3.0159869689526571</c:v>
                </c:pt>
                <c:pt idx="26">
                  <c:v>-3.0133861969531504</c:v>
                </c:pt>
                <c:pt idx="27">
                  <c:v>-3.0126730597135287</c:v>
                </c:pt>
                <c:pt idx="28">
                  <c:v>-3.00298353802641</c:v>
                </c:pt>
                <c:pt idx="29">
                  <c:v>-2.9944449739301451</c:v>
                </c:pt>
                <c:pt idx="30">
                  <c:v>-2.9872962445709716</c:v>
                </c:pt>
                <c:pt idx="31">
                  <c:v>-2.9799774658976066</c:v>
                </c:pt>
                <c:pt idx="32">
                  <c:v>-2.9808341695669909</c:v>
                </c:pt>
                <c:pt idx="33">
                  <c:v>-2.9773390795263963</c:v>
                </c:pt>
                <c:pt idx="34">
                  <c:v>-2.9752088905273713</c:v>
                </c:pt>
                <c:pt idx="35">
                  <c:v>-2.9645303205183118</c:v>
                </c:pt>
                <c:pt idx="36">
                  <c:v>-2.9572457463230806</c:v>
                </c:pt>
                <c:pt idx="37">
                  <c:v>-2.9460107198049803</c:v>
                </c:pt>
                <c:pt idx="38">
                  <c:v>-2.9428657033314303</c:v>
                </c:pt>
                <c:pt idx="39">
                  <c:v>-2.9342662288842374</c:v>
                </c:pt>
                <c:pt idx="40">
                  <c:v>-2.932147679531603</c:v>
                </c:pt>
                <c:pt idx="41">
                  <c:v>-2.9312570017224058</c:v>
                </c:pt>
                <c:pt idx="42">
                  <c:v>-2.9253615270836448</c:v>
                </c:pt>
                <c:pt idx="43">
                  <c:v>-2.9213301958831779</c:v>
                </c:pt>
                <c:pt idx="44">
                  <c:v>-2.9159949390832605</c:v>
                </c:pt>
                <c:pt idx="45">
                  <c:v>-2.9019703430754293</c:v>
                </c:pt>
                <c:pt idx="46">
                  <c:v>-2.8958840624212043</c:v>
                </c:pt>
                <c:pt idx="47">
                  <c:v>-2.8885746966047048</c:v>
                </c:pt>
                <c:pt idx="48">
                  <c:v>-2.8867867150876352</c:v>
                </c:pt>
                <c:pt idx="49">
                  <c:v>-2.8724732581172008</c:v>
                </c:pt>
                <c:pt idx="50">
                  <c:v>-2.8626584679863964</c:v>
                </c:pt>
                <c:pt idx="51">
                  <c:v>-2.8568993319950806</c:v>
                </c:pt>
                <c:pt idx="52">
                  <c:v>-2.8492055965751715</c:v>
                </c:pt>
                <c:pt idx="53">
                  <c:v>-2.8424821793551507</c:v>
                </c:pt>
                <c:pt idx="54">
                  <c:v>-2.8328495287821873</c:v>
                </c:pt>
                <c:pt idx="55">
                  <c:v>-2.8198083735818589</c:v>
                </c:pt>
                <c:pt idx="56">
                  <c:v>-2.8141575780853967</c:v>
                </c:pt>
                <c:pt idx="57">
                  <c:v>-2.8091778093149968</c:v>
                </c:pt>
                <c:pt idx="58">
                  <c:v>-2.7991122059665834</c:v>
                </c:pt>
                <c:pt idx="59">
                  <c:v>-2.7852189062034891</c:v>
                </c:pt>
                <c:pt idx="60">
                  <c:v>-2.7955316371569014</c:v>
                </c:pt>
                <c:pt idx="61">
                  <c:v>-2.7804812274661255</c:v>
                </c:pt>
                <c:pt idx="62">
                  <c:v>-2.7823296787492988</c:v>
                </c:pt>
                <c:pt idx="63">
                  <c:v>-2.7791292405633903</c:v>
                </c:pt>
                <c:pt idx="64">
                  <c:v>-2.7845135729985704</c:v>
                </c:pt>
                <c:pt idx="65">
                  <c:v>-2.7816449821411102</c:v>
                </c:pt>
                <c:pt idx="66">
                  <c:v>-2.788993533166598</c:v>
                </c:pt>
                <c:pt idx="67">
                  <c:v>-2.7894714237157854</c:v>
                </c:pt>
                <c:pt idx="68">
                  <c:v>-2.7833168158715336</c:v>
                </c:pt>
                <c:pt idx="69">
                  <c:v>-2.7797654653416304</c:v>
                </c:pt>
                <c:pt idx="70">
                  <c:v>-2.7783819803950305</c:v>
                </c:pt>
                <c:pt idx="71">
                  <c:v>-2.7799298979790197</c:v>
                </c:pt>
                <c:pt idx="72">
                  <c:v>-2.7815391632825648</c:v>
                </c:pt>
                <c:pt idx="73">
                  <c:v>-2.7759885178478405</c:v>
                </c:pt>
                <c:pt idx="74">
                  <c:v>-2.7624892271854264</c:v>
                </c:pt>
                <c:pt idx="75">
                  <c:v>-2.7545115504248092</c:v>
                </c:pt>
                <c:pt idx="76">
                  <c:v>-2.7495496189135968</c:v>
                </c:pt>
                <c:pt idx="77">
                  <c:v>-2.7447302283696366</c:v>
                </c:pt>
                <c:pt idx="78">
                  <c:v>-2.7384856267361752</c:v>
                </c:pt>
                <c:pt idx="79">
                  <c:v>-2.7318126459461709</c:v>
                </c:pt>
                <c:pt idx="80">
                  <c:v>-2.7235627230707142</c:v>
                </c:pt>
                <c:pt idx="81">
                  <c:v>-2.7217799324190288</c:v>
                </c:pt>
                <c:pt idx="82">
                  <c:v>-2.7162165901608915</c:v>
                </c:pt>
                <c:pt idx="83">
                  <c:v>-2.7133329067926319</c:v>
                </c:pt>
                <c:pt idx="84">
                  <c:v>-2.7026132023647262</c:v>
                </c:pt>
                <c:pt idx="85">
                  <c:v>-2.7032118813323303</c:v>
                </c:pt>
                <c:pt idx="86">
                  <c:v>-2.7048733425824096</c:v>
                </c:pt>
                <c:pt idx="87">
                  <c:v>-2.6995697156730838</c:v>
                </c:pt>
                <c:pt idx="88">
                  <c:v>-2.7013124621939535</c:v>
                </c:pt>
                <c:pt idx="89">
                  <c:v>-2.6983802598176281</c:v>
                </c:pt>
                <c:pt idx="90">
                  <c:v>-2.6961022684355274</c:v>
                </c:pt>
                <c:pt idx="91">
                  <c:v>-2.6931667134492101</c:v>
                </c:pt>
                <c:pt idx="92">
                  <c:v>-2.698372042040639</c:v>
                </c:pt>
                <c:pt idx="93">
                  <c:v>-2.6958096696178044</c:v>
                </c:pt>
                <c:pt idx="94">
                  <c:v>-2.704233882284317</c:v>
                </c:pt>
                <c:pt idx="95">
                  <c:v>-2.7291575731713711</c:v>
                </c:pt>
                <c:pt idx="96">
                  <c:v>-2.7408212795461639</c:v>
                </c:pt>
                <c:pt idx="97">
                  <c:v>-2.7445866171293924</c:v>
                </c:pt>
                <c:pt idx="98">
                  <c:v>-2.7436396978084159</c:v>
                </c:pt>
                <c:pt idx="99">
                  <c:v>-2.7354482143168868</c:v>
                </c:pt>
                <c:pt idx="100">
                  <c:v>-2.7326942021318921</c:v>
                </c:pt>
                <c:pt idx="101">
                  <c:v>-2.7256643828775236</c:v>
                </c:pt>
                <c:pt idx="102">
                  <c:v>-2.7208325780923825</c:v>
                </c:pt>
                <c:pt idx="103">
                  <c:v>-2.718374964595998</c:v>
                </c:pt>
                <c:pt idx="104">
                  <c:v>-2.7213699784326901</c:v>
                </c:pt>
                <c:pt idx="105">
                  <c:v>-2.7161878199965344</c:v>
                </c:pt>
                <c:pt idx="106">
                  <c:v>-2.7187820696888689</c:v>
                </c:pt>
                <c:pt idx="107">
                  <c:v>-2.7095891556915834</c:v>
                </c:pt>
                <c:pt idx="108">
                  <c:v>-2.7100929483683434</c:v>
                </c:pt>
                <c:pt idx="109">
                  <c:v>-2.7079935217967335</c:v>
                </c:pt>
                <c:pt idx="110">
                  <c:v>-2.7090935717501954</c:v>
                </c:pt>
                <c:pt idx="111">
                  <c:v>-2.710436353984377</c:v>
                </c:pt>
                <c:pt idx="112">
                  <c:v>-2.7043166317427665</c:v>
                </c:pt>
                <c:pt idx="113">
                  <c:v>-2.7052648867210243</c:v>
                </c:pt>
                <c:pt idx="114">
                  <c:v>-2.699894144266751</c:v>
                </c:pt>
                <c:pt idx="115">
                  <c:v>-2.6943933062183083</c:v>
                </c:pt>
                <c:pt idx="116">
                  <c:v>-2.6993378693236094</c:v>
                </c:pt>
                <c:pt idx="117">
                  <c:v>-2.6880709109665992</c:v>
                </c:pt>
                <c:pt idx="118">
                  <c:v>-2.6783864944352862</c:v>
                </c:pt>
                <c:pt idx="119">
                  <c:v>-2.6752286923090365</c:v>
                </c:pt>
                <c:pt idx="120">
                  <c:v>-2.6716537982988933</c:v>
                </c:pt>
                <c:pt idx="121">
                  <c:v>-2.6665085929043482</c:v>
                </c:pt>
                <c:pt idx="122">
                  <c:v>-2.6657502142092664</c:v>
                </c:pt>
                <c:pt idx="123">
                  <c:v>-2.6679798337494827</c:v>
                </c:pt>
                <c:pt idx="124">
                  <c:v>-2.6662871090288589</c:v>
                </c:pt>
                <c:pt idx="125">
                  <c:v>-2.6639646980628178</c:v>
                </c:pt>
                <c:pt idx="126">
                  <c:v>-2.6612189771136339</c:v>
                </c:pt>
                <c:pt idx="127">
                  <c:v>-2.6588769082195247</c:v>
                </c:pt>
                <c:pt idx="128">
                  <c:v>-2.6520968783960663</c:v>
                </c:pt>
                <c:pt idx="129">
                  <c:v>-2.6488233860068169</c:v>
                </c:pt>
                <c:pt idx="130">
                  <c:v>-2.6432439816167843</c:v>
                </c:pt>
                <c:pt idx="131">
                  <c:v>-2.6368204035316452</c:v>
                </c:pt>
                <c:pt idx="132">
                  <c:v>-2.6344033904785449</c:v>
                </c:pt>
                <c:pt idx="133">
                  <c:v>-2.627787524842097</c:v>
                </c:pt>
                <c:pt idx="134">
                  <c:v>-2.622944930336661</c:v>
                </c:pt>
                <c:pt idx="135">
                  <c:v>-2.622700593722683</c:v>
                </c:pt>
                <c:pt idx="136">
                  <c:v>-2.6138631709245219</c:v>
                </c:pt>
                <c:pt idx="137">
                  <c:v>-2.6107126954506645</c:v>
                </c:pt>
                <c:pt idx="138">
                  <c:v>-2.6077002760906964</c:v>
                </c:pt>
                <c:pt idx="139">
                  <c:v>-2.6046867079473928</c:v>
                </c:pt>
                <c:pt idx="140">
                  <c:v>-2.6154542499041828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DE-4776-A55A-F4D59B50A518}"/>
            </c:ext>
          </c:extLst>
        </c:ser>
        <c:ser>
          <c:idx val="1"/>
          <c:order val="1"/>
          <c:tx>
            <c:strRef>
              <c:f>GDP!$E$1:$E$2</c:f>
              <c:strCache>
                <c:ptCount val="2"/>
                <c:pt idx="0">
                  <c:v>paper</c:v>
                </c:pt>
                <c:pt idx="1">
                  <c:v>Real GDP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GDP!$E$3:$E$143</c:f>
              <c:numCache>
                <c:formatCode>0.0000</c:formatCode>
                <c:ptCount val="141"/>
                <c:pt idx="0">
                  <c:v>-3.1692999999999998</c:v>
                </c:pt>
                <c:pt idx="1">
                  <c:v>-3.1625999999999999</c:v>
                </c:pt>
                <c:pt idx="2">
                  <c:v>-3.1497999999999999</c:v>
                </c:pt>
                <c:pt idx="3">
                  <c:v>-3.1453000000000002</c:v>
                </c:pt>
                <c:pt idx="4">
                  <c:v>-3.141</c:v>
                </c:pt>
                <c:pt idx="5">
                  <c:v>-3.1391</c:v>
                </c:pt>
                <c:pt idx="6">
                  <c:v>-3.1320000000000001</c:v>
                </c:pt>
                <c:pt idx="7">
                  <c:v>-3.1297000000000001</c:v>
                </c:pt>
                <c:pt idx="8">
                  <c:v>-3.1263000000000001</c:v>
                </c:pt>
                <c:pt idx="9">
                  <c:v>-3.1179999999999999</c:v>
                </c:pt>
                <c:pt idx="10">
                  <c:v>-3.1116000000000001</c:v>
                </c:pt>
                <c:pt idx="11">
                  <c:v>-3.0977000000000001</c:v>
                </c:pt>
                <c:pt idx="12">
                  <c:v>-3.0948000000000002</c:v>
                </c:pt>
                <c:pt idx="13">
                  <c:v>-3.0840000000000001</c:v>
                </c:pt>
                <c:pt idx="14">
                  <c:v>-3.0807000000000002</c:v>
                </c:pt>
                <c:pt idx="15">
                  <c:v>-3.0697999999999999</c:v>
                </c:pt>
                <c:pt idx="16">
                  <c:v>-3.0625</c:v>
                </c:pt>
                <c:pt idx="17">
                  <c:v>-3.0569000000000002</c:v>
                </c:pt>
                <c:pt idx="18">
                  <c:v>-3.0516999999999999</c:v>
                </c:pt>
                <c:pt idx="19">
                  <c:v>-3.0518000000000001</c:v>
                </c:pt>
                <c:pt idx="20">
                  <c:v>-3.0489000000000002</c:v>
                </c:pt>
                <c:pt idx="21">
                  <c:v>-3.0472000000000001</c:v>
                </c:pt>
                <c:pt idx="22">
                  <c:v>-3.0491999999999999</c:v>
                </c:pt>
                <c:pt idx="23">
                  <c:v>-3.0605000000000002</c:v>
                </c:pt>
                <c:pt idx="24">
                  <c:v>-3.0672999999999999</c:v>
                </c:pt>
                <c:pt idx="25">
                  <c:v>-3.0615999999999999</c:v>
                </c:pt>
                <c:pt idx="26">
                  <c:v>-3.0592999999999999</c:v>
                </c:pt>
                <c:pt idx="27">
                  <c:v>-3.0577000000000001</c:v>
                </c:pt>
                <c:pt idx="28">
                  <c:v>-3.0482</c:v>
                </c:pt>
                <c:pt idx="29">
                  <c:v>-3.0394000000000001</c:v>
                </c:pt>
                <c:pt idx="30">
                  <c:v>-3.0324</c:v>
                </c:pt>
                <c:pt idx="31">
                  <c:v>-3.0255000000000001</c:v>
                </c:pt>
                <c:pt idx="32">
                  <c:v>-3.0261999999999998</c:v>
                </c:pt>
                <c:pt idx="33">
                  <c:v>-3.0226000000000002</c:v>
                </c:pt>
                <c:pt idx="34">
                  <c:v>-3.0204</c:v>
                </c:pt>
                <c:pt idx="35">
                  <c:v>-3.0099</c:v>
                </c:pt>
                <c:pt idx="36">
                  <c:v>-3.0026000000000002</c:v>
                </c:pt>
                <c:pt idx="37">
                  <c:v>-2.9912000000000001</c:v>
                </c:pt>
                <c:pt idx="38">
                  <c:v>-2.988</c:v>
                </c:pt>
                <c:pt idx="39">
                  <c:v>-2.9794999999999998</c:v>
                </c:pt>
                <c:pt idx="40">
                  <c:v>-2.9775</c:v>
                </c:pt>
                <c:pt idx="41">
                  <c:v>-2.9761000000000002</c:v>
                </c:pt>
                <c:pt idx="42">
                  <c:v>-2.9702000000000002</c:v>
                </c:pt>
                <c:pt idx="43">
                  <c:v>-2.9658000000000002</c:v>
                </c:pt>
                <c:pt idx="44">
                  <c:v>-2.9613999999999998</c:v>
                </c:pt>
                <c:pt idx="45">
                  <c:v>-2.9466000000000001</c:v>
                </c:pt>
                <c:pt idx="46">
                  <c:v>-2.9403000000000001</c:v>
                </c:pt>
                <c:pt idx="47">
                  <c:v>-2.9327999999999999</c:v>
                </c:pt>
                <c:pt idx="48">
                  <c:v>-2.9298000000000002</c:v>
                </c:pt>
                <c:pt idx="49">
                  <c:v>-2.9169999999999998</c:v>
                </c:pt>
                <c:pt idx="50">
                  <c:v>-2.907</c:v>
                </c:pt>
                <c:pt idx="51">
                  <c:v>-2.9020000000000001</c:v>
                </c:pt>
                <c:pt idx="52">
                  <c:v>-2.8944999999999999</c:v>
                </c:pt>
                <c:pt idx="53">
                  <c:v>-2.8873000000000002</c:v>
                </c:pt>
                <c:pt idx="54">
                  <c:v>-2.8771</c:v>
                </c:pt>
                <c:pt idx="55">
                  <c:v>-2.8637999999999999</c:v>
                </c:pt>
                <c:pt idx="56">
                  <c:v>-2.8582999999999998</c:v>
                </c:pt>
                <c:pt idx="57">
                  <c:v>-2.8525999999999998</c:v>
                </c:pt>
                <c:pt idx="58">
                  <c:v>-2.8429000000000002</c:v>
                </c:pt>
                <c:pt idx="59">
                  <c:v>-2.8287</c:v>
                </c:pt>
                <c:pt idx="60">
                  <c:v>-2.8397000000000001</c:v>
                </c:pt>
                <c:pt idx="61">
                  <c:v>-2.8241000000000001</c:v>
                </c:pt>
                <c:pt idx="62">
                  <c:v>-2.8260000000000001</c:v>
                </c:pt>
                <c:pt idx="63">
                  <c:v>-2.8237000000000001</c:v>
                </c:pt>
                <c:pt idx="64">
                  <c:v>-2.8290999999999999</c:v>
                </c:pt>
                <c:pt idx="65">
                  <c:v>-2.8268</c:v>
                </c:pt>
                <c:pt idx="66">
                  <c:v>-2.8330000000000002</c:v>
                </c:pt>
                <c:pt idx="67">
                  <c:v>-2.8338000000000001</c:v>
                </c:pt>
                <c:pt idx="68">
                  <c:v>-2.827</c:v>
                </c:pt>
                <c:pt idx="69">
                  <c:v>-2.8239999999999998</c:v>
                </c:pt>
                <c:pt idx="70">
                  <c:v>-2.8222999999999998</c:v>
                </c:pt>
                <c:pt idx="71">
                  <c:v>-2.8249</c:v>
                </c:pt>
                <c:pt idx="72">
                  <c:v>-2.827</c:v>
                </c:pt>
                <c:pt idx="73">
                  <c:v>-2.8206000000000002</c:v>
                </c:pt>
                <c:pt idx="74">
                  <c:v>-2.8071999999999999</c:v>
                </c:pt>
                <c:pt idx="75">
                  <c:v>-2.7993000000000001</c:v>
                </c:pt>
                <c:pt idx="76">
                  <c:v>-2.7936999999999999</c:v>
                </c:pt>
                <c:pt idx="77">
                  <c:v>-2.7888999999999999</c:v>
                </c:pt>
                <c:pt idx="78">
                  <c:v>-2.7833000000000001</c:v>
                </c:pt>
                <c:pt idx="79">
                  <c:v>-2.7782</c:v>
                </c:pt>
                <c:pt idx="80">
                  <c:v>-2.7700999999999998</c:v>
                </c:pt>
                <c:pt idx="81">
                  <c:v>-2.7675000000000001</c:v>
                </c:pt>
                <c:pt idx="82">
                  <c:v>-2.7625999999999999</c:v>
                </c:pt>
                <c:pt idx="83">
                  <c:v>-2.7605</c:v>
                </c:pt>
                <c:pt idx="84">
                  <c:v>-2.7509999999999999</c:v>
                </c:pt>
                <c:pt idx="85">
                  <c:v>-2.7507999999999999</c:v>
                </c:pt>
                <c:pt idx="86">
                  <c:v>-2.7530999999999999</c:v>
                </c:pt>
                <c:pt idx="87">
                  <c:v>-2.7484999999999999</c:v>
                </c:pt>
                <c:pt idx="88">
                  <c:v>-2.7519999999999998</c:v>
                </c:pt>
                <c:pt idx="89">
                  <c:v>-2.7471000000000001</c:v>
                </c:pt>
                <c:pt idx="90">
                  <c:v>-2.7435</c:v>
                </c:pt>
                <c:pt idx="91">
                  <c:v>-2.7429999999999999</c:v>
                </c:pt>
                <c:pt idx="92">
                  <c:v>-2.7492000000000001</c:v>
                </c:pt>
                <c:pt idx="93">
                  <c:v>-2.7467999999999999</c:v>
                </c:pt>
                <c:pt idx="94">
                  <c:v>-2.7547999999999999</c:v>
                </c:pt>
                <c:pt idx="95">
                  <c:v>-2.7795999999999998</c:v>
                </c:pt>
                <c:pt idx="96">
                  <c:v>-2.7938999999999998</c:v>
                </c:pt>
                <c:pt idx="97">
                  <c:v>-2.7972999999999999</c:v>
                </c:pt>
                <c:pt idx="98">
                  <c:v>-2.7968000000000002</c:v>
                </c:pt>
                <c:pt idx="99">
                  <c:v>-2.79</c:v>
                </c:pt>
                <c:pt idx="100">
                  <c:v>-2.7871999999999999</c:v>
                </c:pt>
                <c:pt idx="101">
                  <c:v>-2.7797999999999998</c:v>
                </c:pt>
                <c:pt idx="102">
                  <c:v>-2.7753999999999999</c:v>
                </c:pt>
                <c:pt idx="103">
                  <c:v>-2.7711000000000001</c:v>
                </c:pt>
                <c:pt idx="104">
                  <c:v>-2.7749000000000001</c:v>
                </c:pt>
                <c:pt idx="105">
                  <c:v>-2.7690000000000001</c:v>
                </c:pt>
                <c:pt idx="106">
                  <c:v>-2.7679</c:v>
                </c:pt>
                <c:pt idx="107">
                  <c:v>-2.7584</c:v>
                </c:pt>
                <c:pt idx="108">
                  <c:v>-2.7576000000000001</c:v>
                </c:pt>
                <c:pt idx="109">
                  <c:v>-2.7568000000000001</c:v>
                </c:pt>
                <c:pt idx="110">
                  <c:v>-2.7523</c:v>
                </c:pt>
                <c:pt idx="111">
                  <c:v>-2.7545000000000002</c:v>
                </c:pt>
                <c:pt idx="112">
                  <c:v>-2.7543000000000002</c:v>
                </c:pt>
                <c:pt idx="113">
                  <c:v>-2.7504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DE-4776-A55A-F4D59B50A518}"/>
            </c:ext>
          </c:extLst>
        </c:ser>
        <c:ser>
          <c:idx val="2"/>
          <c:order val="2"/>
          <c:tx>
            <c:strRef>
              <c:f>GDP!$H$1:$H$2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GDP!$H$3:$H$143</c:f>
              <c:numCache>
                <c:formatCode>0.0000</c:formatCode>
                <c:ptCount val="141"/>
                <c:pt idx="0">
                  <c:v>-3.1684317763090082</c:v>
                </c:pt>
                <c:pt idx="1">
                  <c:v>-3.1620513411458844</c:v>
                </c:pt>
                <c:pt idx="2">
                  <c:v>-3.1495164786702379</c:v>
                </c:pt>
                <c:pt idx="3">
                  <c:v>-3.1450623704017873</c:v>
                </c:pt>
                <c:pt idx="4">
                  <c:v>-3.1407023633644706</c:v>
                </c:pt>
                <c:pt idx="5">
                  <c:v>-3.1389593738166917</c:v>
                </c:pt>
                <c:pt idx="6">
                  <c:v>-3.1322865079481788</c:v>
                </c:pt>
                <c:pt idx="7">
                  <c:v>-3.1298548349881625</c:v>
                </c:pt>
                <c:pt idx="8">
                  <c:v>-3.1259313472688137</c:v>
                </c:pt>
                <c:pt idx="9">
                  <c:v>-3.1180824219357008</c:v>
                </c:pt>
                <c:pt idx="10">
                  <c:v>-3.1121210224344549</c:v>
                </c:pt>
                <c:pt idx="11">
                  <c:v>-3.0975574781933006</c:v>
                </c:pt>
                <c:pt idx="12">
                  <c:v>-3.0951279053243699</c:v>
                </c:pt>
                <c:pt idx="13">
                  <c:v>-3.0843660546963205</c:v>
                </c:pt>
                <c:pt idx="14">
                  <c:v>-3.0809667910156597</c:v>
                </c:pt>
                <c:pt idx="15">
                  <c:v>-3.0699616975567632</c:v>
                </c:pt>
                <c:pt idx="16">
                  <c:v>-3.062646445364849</c:v>
                </c:pt>
                <c:pt idx="17">
                  <c:v>-3.0572222371459592</c:v>
                </c:pt>
                <c:pt idx="18">
                  <c:v>-3.0521173278584004</c:v>
                </c:pt>
                <c:pt idx="19">
                  <c:v>-3.0523720926581541</c:v>
                </c:pt>
                <c:pt idx="20">
                  <c:v>-3.0495027147366005</c:v>
                </c:pt>
                <c:pt idx="21">
                  <c:v>-3.0479821041467261</c:v>
                </c:pt>
                <c:pt idx="22">
                  <c:v>-3.0496240973174316</c:v>
                </c:pt>
                <c:pt idx="23">
                  <c:v>-3.0614786625069899</c:v>
                </c:pt>
                <c:pt idx="24">
                  <c:v>-3.0683006385155052</c:v>
                </c:pt>
                <c:pt idx="25">
                  <c:v>-3.0625498244286851</c:v>
                </c:pt>
                <c:pt idx="26">
                  <c:v>-3.0599490524291784</c:v>
                </c:pt>
                <c:pt idx="27">
                  <c:v>-3.0592359151895567</c:v>
                </c:pt>
                <c:pt idx="28">
                  <c:v>-3.0495463935024381</c:v>
                </c:pt>
                <c:pt idx="29">
                  <c:v>-3.0410078294061731</c:v>
                </c:pt>
                <c:pt idx="30">
                  <c:v>-3.0338591000469997</c:v>
                </c:pt>
                <c:pt idx="31">
                  <c:v>-3.0265403213736346</c:v>
                </c:pt>
                <c:pt idx="32">
                  <c:v>-3.0273970250430189</c:v>
                </c:pt>
                <c:pt idx="33">
                  <c:v>-3.0239019350024243</c:v>
                </c:pt>
                <c:pt idx="34">
                  <c:v>-3.0217717460033993</c:v>
                </c:pt>
                <c:pt idx="35">
                  <c:v>-3.0110931759943398</c:v>
                </c:pt>
                <c:pt idx="36">
                  <c:v>-3.0038086017991086</c:v>
                </c:pt>
                <c:pt idx="37">
                  <c:v>-2.9925735752810083</c:v>
                </c:pt>
                <c:pt idx="38">
                  <c:v>-2.9894285588074583</c:v>
                </c:pt>
                <c:pt idx="39">
                  <c:v>-2.9808290843602654</c:v>
                </c:pt>
                <c:pt idx="40">
                  <c:v>-2.9787105350076311</c:v>
                </c:pt>
                <c:pt idx="41">
                  <c:v>-2.9778198571984338</c:v>
                </c:pt>
                <c:pt idx="42">
                  <c:v>-2.9719243825596728</c:v>
                </c:pt>
                <c:pt idx="43">
                  <c:v>-2.9678930513592059</c:v>
                </c:pt>
                <c:pt idx="44">
                  <c:v>-2.9625577945592885</c:v>
                </c:pt>
                <c:pt idx="45">
                  <c:v>-2.9485331985514573</c:v>
                </c:pt>
                <c:pt idx="46">
                  <c:v>-2.9424469178972323</c:v>
                </c:pt>
                <c:pt idx="47">
                  <c:v>-2.9351375520807328</c:v>
                </c:pt>
                <c:pt idx="48">
                  <c:v>-2.9333495705636632</c:v>
                </c:pt>
                <c:pt idx="49">
                  <c:v>-2.9190361135932288</c:v>
                </c:pt>
                <c:pt idx="50">
                  <c:v>-2.9092213234624245</c:v>
                </c:pt>
                <c:pt idx="51">
                  <c:v>-2.9034621874711086</c:v>
                </c:pt>
                <c:pt idx="52">
                  <c:v>-2.8957684520511995</c:v>
                </c:pt>
                <c:pt idx="53">
                  <c:v>-2.8890450348311787</c:v>
                </c:pt>
                <c:pt idx="54">
                  <c:v>-2.8794123842582153</c:v>
                </c:pt>
                <c:pt idx="55">
                  <c:v>-2.8663712290578869</c:v>
                </c:pt>
                <c:pt idx="56">
                  <c:v>-2.8607204335614247</c:v>
                </c:pt>
                <c:pt idx="57">
                  <c:v>-2.8557406647910248</c:v>
                </c:pt>
                <c:pt idx="58">
                  <c:v>-2.8456750614426114</c:v>
                </c:pt>
                <c:pt idx="59">
                  <c:v>-2.8317817616795171</c:v>
                </c:pt>
                <c:pt idx="60">
                  <c:v>-2.8420944926329295</c:v>
                </c:pt>
                <c:pt idx="61">
                  <c:v>-2.8270440829421535</c:v>
                </c:pt>
                <c:pt idx="62">
                  <c:v>-2.8288925342253268</c:v>
                </c:pt>
                <c:pt idx="63">
                  <c:v>-2.8256920960394183</c:v>
                </c:pt>
                <c:pt idx="64">
                  <c:v>-2.8310764284745984</c:v>
                </c:pt>
                <c:pt idx="65">
                  <c:v>-2.8282078376171382</c:v>
                </c:pt>
                <c:pt idx="66">
                  <c:v>-2.835556388642626</c:v>
                </c:pt>
                <c:pt idx="67">
                  <c:v>-2.8360342791918134</c:v>
                </c:pt>
                <c:pt idx="68">
                  <c:v>-2.8298796713475616</c:v>
                </c:pt>
                <c:pt idx="69">
                  <c:v>-2.8263283208176584</c:v>
                </c:pt>
                <c:pt idx="70">
                  <c:v>-2.8249448358710585</c:v>
                </c:pt>
                <c:pt idx="71">
                  <c:v>-2.8264927534550477</c:v>
                </c:pt>
                <c:pt idx="72">
                  <c:v>-2.8281020187585928</c:v>
                </c:pt>
                <c:pt idx="73">
                  <c:v>-2.8225513733238685</c:v>
                </c:pt>
                <c:pt idx="74">
                  <c:v>-2.8090520826614545</c:v>
                </c:pt>
                <c:pt idx="75">
                  <c:v>-2.8010744059008372</c:v>
                </c:pt>
                <c:pt idx="76">
                  <c:v>-2.7961124743896248</c:v>
                </c:pt>
                <c:pt idx="77">
                  <c:v>-2.7912930838456647</c:v>
                </c:pt>
                <c:pt idx="78">
                  <c:v>-2.7850484822122032</c:v>
                </c:pt>
                <c:pt idx="79">
                  <c:v>-2.7783755014221989</c:v>
                </c:pt>
                <c:pt idx="80">
                  <c:v>-2.7701255785467422</c:v>
                </c:pt>
                <c:pt idx="81">
                  <c:v>-2.7683427878950568</c:v>
                </c:pt>
                <c:pt idx="82">
                  <c:v>-2.7627794456369195</c:v>
                </c:pt>
                <c:pt idx="83">
                  <c:v>-2.75989576226866</c:v>
                </c:pt>
                <c:pt idx="84">
                  <c:v>-2.7491760578407543</c:v>
                </c:pt>
                <c:pt idx="85">
                  <c:v>-2.7497747368083583</c:v>
                </c:pt>
                <c:pt idx="86">
                  <c:v>-2.7514361980584376</c:v>
                </c:pt>
                <c:pt idx="87">
                  <c:v>-2.7461325711491118</c:v>
                </c:pt>
                <c:pt idx="88">
                  <c:v>-2.7478753176699815</c:v>
                </c:pt>
                <c:pt idx="89">
                  <c:v>-2.7449431152936561</c:v>
                </c:pt>
                <c:pt idx="90">
                  <c:v>-2.7426651239115554</c:v>
                </c:pt>
                <c:pt idx="91">
                  <c:v>-2.7397295689252381</c:v>
                </c:pt>
                <c:pt idx="92">
                  <c:v>-2.744934897516667</c:v>
                </c:pt>
                <c:pt idx="93">
                  <c:v>-2.7423725250938324</c:v>
                </c:pt>
                <c:pt idx="94">
                  <c:v>-2.7507967377603451</c:v>
                </c:pt>
                <c:pt idx="95">
                  <c:v>-2.7757204286473991</c:v>
                </c:pt>
                <c:pt idx="96">
                  <c:v>-2.787384135022192</c:v>
                </c:pt>
                <c:pt idx="97">
                  <c:v>-2.7911494726054205</c:v>
                </c:pt>
                <c:pt idx="98">
                  <c:v>-2.7902025532844439</c:v>
                </c:pt>
                <c:pt idx="99">
                  <c:v>-2.7820110697929148</c:v>
                </c:pt>
                <c:pt idx="100">
                  <c:v>-2.7792570576079201</c:v>
                </c:pt>
                <c:pt idx="101">
                  <c:v>-2.7722272383535516</c:v>
                </c:pt>
                <c:pt idx="102">
                  <c:v>-2.7673954335684106</c:v>
                </c:pt>
                <c:pt idx="103">
                  <c:v>-2.764937820072026</c:v>
                </c:pt>
                <c:pt idx="104">
                  <c:v>-2.7679328339087181</c:v>
                </c:pt>
                <c:pt idx="105">
                  <c:v>-2.7627506754725624</c:v>
                </c:pt>
                <c:pt idx="106">
                  <c:v>-2.7653449251648969</c:v>
                </c:pt>
                <c:pt idx="107">
                  <c:v>-2.7561520111676114</c:v>
                </c:pt>
                <c:pt idx="108">
                  <c:v>-2.7566558038443714</c:v>
                </c:pt>
                <c:pt idx="109">
                  <c:v>-2.7545563772727615</c:v>
                </c:pt>
                <c:pt idx="110">
                  <c:v>-2.7556564272262234</c:v>
                </c:pt>
                <c:pt idx="111">
                  <c:v>-2.756999209460405</c:v>
                </c:pt>
                <c:pt idx="112">
                  <c:v>-2.7508794872187945</c:v>
                </c:pt>
                <c:pt idx="113">
                  <c:v>-2.7518277421970523</c:v>
                </c:pt>
                <c:pt idx="114">
                  <c:v>-2.746456999742779</c:v>
                </c:pt>
                <c:pt idx="115">
                  <c:v>-2.7409561616943363</c:v>
                </c:pt>
                <c:pt idx="116">
                  <c:v>-2.7459007247996374</c:v>
                </c:pt>
                <c:pt idx="117">
                  <c:v>-2.7346337664426272</c:v>
                </c:pt>
                <c:pt idx="118">
                  <c:v>-2.7249493499113142</c:v>
                </c:pt>
                <c:pt idx="119">
                  <c:v>-2.7217915477850645</c:v>
                </c:pt>
                <c:pt idx="120">
                  <c:v>-2.7182166537749213</c:v>
                </c:pt>
                <c:pt idx="121">
                  <c:v>-2.7130714483803762</c:v>
                </c:pt>
                <c:pt idx="122">
                  <c:v>-2.7123130696852944</c:v>
                </c:pt>
                <c:pt idx="123">
                  <c:v>-2.7145426892255107</c:v>
                </c:pt>
                <c:pt idx="124">
                  <c:v>-2.7128499645048869</c:v>
                </c:pt>
                <c:pt idx="125">
                  <c:v>-2.7105275535388458</c:v>
                </c:pt>
                <c:pt idx="126">
                  <c:v>-2.7077818325896619</c:v>
                </c:pt>
                <c:pt idx="127">
                  <c:v>-2.7054397636955527</c:v>
                </c:pt>
                <c:pt idx="128">
                  <c:v>-2.6986597338720943</c:v>
                </c:pt>
                <c:pt idx="129">
                  <c:v>-2.6953862414828449</c:v>
                </c:pt>
                <c:pt idx="130">
                  <c:v>-2.6898068370928123</c:v>
                </c:pt>
                <c:pt idx="131">
                  <c:v>-2.6833832590076732</c:v>
                </c:pt>
                <c:pt idx="132">
                  <c:v>-2.6809662459545729</c:v>
                </c:pt>
                <c:pt idx="133">
                  <c:v>-2.674350380318125</c:v>
                </c:pt>
                <c:pt idx="134">
                  <c:v>-2.669507785812689</c:v>
                </c:pt>
                <c:pt idx="135">
                  <c:v>-2.6692634491987111</c:v>
                </c:pt>
                <c:pt idx="136">
                  <c:v>-2.6604260264005499</c:v>
                </c:pt>
                <c:pt idx="137">
                  <c:v>-2.6572755509266925</c:v>
                </c:pt>
                <c:pt idx="138">
                  <c:v>-2.6542631315667244</c:v>
                </c:pt>
                <c:pt idx="139">
                  <c:v>-2.6512495634234208</c:v>
                </c:pt>
                <c:pt idx="140">
                  <c:v>-2.6620171053802109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DE-4776-A55A-F4D59B50A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400240"/>
        <c:axId val="438406472"/>
      </c:lineChart>
      <c:catAx>
        <c:axId val="4384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06472"/>
        <c:crosses val="autoZero"/>
        <c:auto val="1"/>
        <c:lblAlgn val="ctr"/>
        <c:lblOffset val="100"/>
        <c:noMultiLvlLbl val="0"/>
      </c:catAx>
      <c:valAx>
        <c:axId val="438406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40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paper vs. transformed from CPIFESL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inflation!$D$1:$D$2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inflation!$D$3:$D$147</c:f>
              <c:numCache>
                <c:formatCode>General</c:formatCode>
                <c:ptCount val="145"/>
                <c:pt idx="4">
                  <c:v>4.5620834418787153</c:v>
                </c:pt>
                <c:pt idx="5">
                  <c:v>4.3852939310242043</c:v>
                </c:pt>
                <c:pt idx="6">
                  <c:v>4.0290544027543023</c:v>
                </c:pt>
                <c:pt idx="7">
                  <c:v>4.1698254199531757</c:v>
                </c:pt>
                <c:pt idx="8">
                  <c:v>4.1552603992476049</c:v>
                </c:pt>
                <c:pt idx="9">
                  <c:v>3.9362149200851135</c:v>
                </c:pt>
                <c:pt idx="10">
                  <c:v>3.9898117087104805</c:v>
                </c:pt>
                <c:pt idx="11">
                  <c:v>3.8007225962679256</c:v>
                </c:pt>
                <c:pt idx="12">
                  <c:v>3.5316671924899721</c:v>
                </c:pt>
                <c:pt idx="13">
                  <c:v>3.9005377881098431</c:v>
                </c:pt>
                <c:pt idx="14">
                  <c:v>3.8928784965541716</c:v>
                </c:pt>
                <c:pt idx="15">
                  <c:v>4.0787301810924594</c:v>
                </c:pt>
                <c:pt idx="16">
                  <c:v>4.239231240241641</c:v>
                </c:pt>
                <c:pt idx="17">
                  <c:v>4.2441538117753117</c:v>
                </c:pt>
                <c:pt idx="18">
                  <c:v>4.4207610023109929</c:v>
                </c:pt>
                <c:pt idx="19">
                  <c:v>4.4777524948160528</c:v>
                </c:pt>
                <c:pt idx="20">
                  <c:v>4.5670036833188483</c:v>
                </c:pt>
                <c:pt idx="21">
                  <c:v>4.4357291490723014</c:v>
                </c:pt>
                <c:pt idx="22">
                  <c:v>4.2850556064668517</c:v>
                </c:pt>
                <c:pt idx="23">
                  <c:v>4.2858136735555927</c:v>
                </c:pt>
                <c:pt idx="24">
                  <c:v>4.493118727038846</c:v>
                </c:pt>
                <c:pt idx="25">
                  <c:v>4.7192927420303006</c:v>
                </c:pt>
                <c:pt idx="26">
                  <c:v>5.2386366349784366</c:v>
                </c:pt>
                <c:pt idx="27">
                  <c:v>5.1776269523719947</c:v>
                </c:pt>
                <c:pt idx="28">
                  <c:v>5.3525298223301414</c:v>
                </c:pt>
                <c:pt idx="29">
                  <c:v>4.9556967521954398</c:v>
                </c:pt>
                <c:pt idx="30">
                  <c:v>4.5587179746352584</c:v>
                </c:pt>
                <c:pt idx="31">
                  <c:v>4.3464564557474539</c:v>
                </c:pt>
                <c:pt idx="32">
                  <c:v>3.7828465548015688</c:v>
                </c:pt>
                <c:pt idx="33">
                  <c:v>3.749571386040333</c:v>
                </c:pt>
                <c:pt idx="34">
                  <c:v>3.4399172436735315</c:v>
                </c:pt>
                <c:pt idx="35">
                  <c:v>3.4086462918811762</c:v>
                </c:pt>
                <c:pt idx="36">
                  <c:v>3.401611889812433</c:v>
                </c:pt>
                <c:pt idx="37">
                  <c:v>3.3727373248375296</c:v>
                </c:pt>
                <c:pt idx="38">
                  <c:v>3.1945928637972951</c:v>
                </c:pt>
                <c:pt idx="39">
                  <c:v>3.0798738756119728</c:v>
                </c:pt>
                <c:pt idx="40">
                  <c:v>2.860144747926876</c:v>
                </c:pt>
                <c:pt idx="41">
                  <c:v>2.7084311809342192</c:v>
                </c:pt>
                <c:pt idx="42">
                  <c:v>2.8625649815500158</c:v>
                </c:pt>
                <c:pt idx="43">
                  <c:v>2.7141317689646045</c:v>
                </c:pt>
                <c:pt idx="44">
                  <c:v>2.9061330349942409</c:v>
                </c:pt>
                <c:pt idx="45">
                  <c:v>3.0318111596991884</c:v>
                </c:pt>
                <c:pt idx="46">
                  <c:v>2.9478459362816016</c:v>
                </c:pt>
                <c:pt idx="47">
                  <c:v>3.0113374973849636</c:v>
                </c:pt>
                <c:pt idx="48">
                  <c:v>2.8443797185681383</c:v>
                </c:pt>
                <c:pt idx="49">
                  <c:v>2.6198796821619603</c:v>
                </c:pt>
                <c:pt idx="50">
                  <c:v>2.6028309535578886</c:v>
                </c:pt>
                <c:pt idx="51">
                  <c:v>2.5450777866807472</c:v>
                </c:pt>
                <c:pt idx="52">
                  <c:v>2.4489381210747143</c:v>
                </c:pt>
                <c:pt idx="53">
                  <c:v>2.4938948347252148</c:v>
                </c:pt>
                <c:pt idx="54">
                  <c:v>2.2820714517915959</c:v>
                </c:pt>
                <c:pt idx="55">
                  <c:v>2.2091628205777862</c:v>
                </c:pt>
                <c:pt idx="56">
                  <c:v>2.2353871974233797</c:v>
                </c:pt>
                <c:pt idx="57">
                  <c:v>2.1636162188621815</c:v>
                </c:pt>
                <c:pt idx="58">
                  <c:v>2.3270392682350911</c:v>
                </c:pt>
                <c:pt idx="59">
                  <c:v>2.3140253502802568</c:v>
                </c:pt>
                <c:pt idx="60">
                  <c:v>2.1485576158326776</c:v>
                </c:pt>
                <c:pt idx="61">
                  <c:v>2.0611416688436792</c:v>
                </c:pt>
                <c:pt idx="62">
                  <c:v>1.9926648515241858</c:v>
                </c:pt>
                <c:pt idx="63">
                  <c:v>2.0004441381245281</c:v>
                </c:pt>
                <c:pt idx="64">
                  <c:v>2.2148052471247919</c:v>
                </c:pt>
                <c:pt idx="65">
                  <c:v>2.3706196473291592</c:v>
                </c:pt>
                <c:pt idx="66">
                  <c:v>2.5050015648597559</c:v>
                </c:pt>
                <c:pt idx="67">
                  <c:v>2.5457932695511958</c:v>
                </c:pt>
                <c:pt idx="68">
                  <c:v>2.6199171835846835</c:v>
                </c:pt>
                <c:pt idx="69">
                  <c:v>2.6036973782995401</c:v>
                </c:pt>
                <c:pt idx="70">
                  <c:v>2.6224488633821808</c:v>
                </c:pt>
                <c:pt idx="71">
                  <c:v>2.6778489303605881</c:v>
                </c:pt>
                <c:pt idx="72">
                  <c:v>2.5001302205417186</c:v>
                </c:pt>
                <c:pt idx="73">
                  <c:v>2.3973446791665975</c:v>
                </c:pt>
                <c:pt idx="74">
                  <c:v>2.2417318588524102</c:v>
                </c:pt>
                <c:pt idx="75">
                  <c:v>2.0362297348800964</c:v>
                </c:pt>
                <c:pt idx="76">
                  <c:v>1.8175963501082562</c:v>
                </c:pt>
                <c:pt idx="77">
                  <c:v>1.4804764003600994</c:v>
                </c:pt>
                <c:pt idx="78">
                  <c:v>1.3523090963471938</c:v>
                </c:pt>
                <c:pt idx="79">
                  <c:v>1.157480314958536</c:v>
                </c:pt>
                <c:pt idx="80">
                  <c:v>1.3076580003021734</c:v>
                </c:pt>
                <c:pt idx="81">
                  <c:v>1.7651045189660683</c:v>
                </c:pt>
                <c:pt idx="82">
                  <c:v>1.7920097255987877</c:v>
                </c:pt>
                <c:pt idx="83">
                  <c:v>2.1411183274477241</c:v>
                </c:pt>
                <c:pt idx="84">
                  <c:v>2.2814677766171263</c:v>
                </c:pt>
                <c:pt idx="85">
                  <c:v>2.1177262011307381</c:v>
                </c:pt>
                <c:pt idx="86">
                  <c:v>2.0260215812724023</c:v>
                </c:pt>
                <c:pt idx="87">
                  <c:v>2.0797688317529652</c:v>
                </c:pt>
                <c:pt idx="88">
                  <c:v>2.0834086902841835</c:v>
                </c:pt>
                <c:pt idx="89">
                  <c:v>2.4315309975002042</c:v>
                </c:pt>
                <c:pt idx="90">
                  <c:v>2.7788646532355816</c:v>
                </c:pt>
                <c:pt idx="91">
                  <c:v>2.6325862216561564</c:v>
                </c:pt>
                <c:pt idx="92">
                  <c:v>2.5929918102979364</c:v>
                </c:pt>
                <c:pt idx="93">
                  <c:v>2.2623180897792592</c:v>
                </c:pt>
                <c:pt idx="94">
                  <c:v>2.097152342279994</c:v>
                </c:pt>
                <c:pt idx="95">
                  <c:v>2.2840604316256425</c:v>
                </c:pt>
                <c:pt idx="96">
                  <c:v>2.3600245399169184</c:v>
                </c:pt>
                <c:pt idx="97">
                  <c:v>2.30938091772214</c:v>
                </c:pt>
                <c:pt idx="98">
                  <c:v>2.4367354394076375</c:v>
                </c:pt>
                <c:pt idx="99">
                  <c:v>1.9797862914451692</c:v>
                </c:pt>
                <c:pt idx="100">
                  <c:v>1.7384949564404437</c:v>
                </c:pt>
                <c:pt idx="101">
                  <c:v>1.813451537776829</c:v>
                </c:pt>
                <c:pt idx="102">
                  <c:v>1.4694204364806496</c:v>
                </c:pt>
                <c:pt idx="103">
                  <c:v>1.7350828510533656</c:v>
                </c:pt>
                <c:pt idx="104">
                  <c:v>1.3311860699825151</c:v>
                </c:pt>
                <c:pt idx="105">
                  <c:v>0.94810136582330951</c:v>
                </c:pt>
                <c:pt idx="106">
                  <c:v>0.89234621367664957</c:v>
                </c:pt>
                <c:pt idx="107">
                  <c:v>0.64349763220592082</c:v>
                </c:pt>
                <c:pt idx="108">
                  <c:v>1.0998768900628344</c:v>
                </c:pt>
                <c:pt idx="109">
                  <c:v>1.4407505405756811</c:v>
                </c:pt>
                <c:pt idx="110">
                  <c:v>1.8803920619826826</c:v>
                </c:pt>
                <c:pt idx="111">
                  <c:v>2.1510228569541079</c:v>
                </c:pt>
                <c:pt idx="112">
                  <c:v>2.2040114848760139</c:v>
                </c:pt>
                <c:pt idx="113">
                  <c:v>2.2278995296600779</c:v>
                </c:pt>
                <c:pt idx="114">
                  <c:v>1.9976396341112135</c:v>
                </c:pt>
                <c:pt idx="115">
                  <c:v>1.9302521128429797</c:v>
                </c:pt>
                <c:pt idx="116">
                  <c:v>1.9107935222468291</c:v>
                </c:pt>
                <c:pt idx="117">
                  <c:v>1.6477051481516631</c:v>
                </c:pt>
                <c:pt idx="118">
                  <c:v>1.7297303503994197</c:v>
                </c:pt>
                <c:pt idx="119">
                  <c:v>1.7084689879363777</c:v>
                </c:pt>
                <c:pt idx="120">
                  <c:v>1.5898079593537859</c:v>
                </c:pt>
                <c:pt idx="121">
                  <c:v>1.8787531497285195</c:v>
                </c:pt>
                <c:pt idx="122">
                  <c:v>1.7584860399353985</c:v>
                </c:pt>
                <c:pt idx="123">
                  <c:v>1.7123552179512325</c:v>
                </c:pt>
                <c:pt idx="124">
                  <c:v>1.6743202823646202</c:v>
                </c:pt>
                <c:pt idx="125">
                  <c:v>1.7613927320800555</c:v>
                </c:pt>
                <c:pt idx="126">
                  <c:v>1.8437122896965963</c:v>
                </c:pt>
                <c:pt idx="127">
                  <c:v>1.9745759540737349</c:v>
                </c:pt>
                <c:pt idx="128">
                  <c:v>2.1881990487307421</c:v>
                </c:pt>
                <c:pt idx="129">
                  <c:v>2.1610132946747371</c:v>
                </c:pt>
                <c:pt idx="130">
                  <c:v>2.195166896542164</c:v>
                </c:pt>
                <c:pt idx="131">
                  <c:v>2.1570158783147999</c:v>
                </c:pt>
                <c:pt idx="132">
                  <c:v>2.1110419883279197</c:v>
                </c:pt>
                <c:pt idx="133">
                  <c:v>1.7760522169940192</c:v>
                </c:pt>
                <c:pt idx="134">
                  <c:v>1.6758361481953907</c:v>
                </c:pt>
                <c:pt idx="135">
                  <c:v>1.7533412857092252</c:v>
                </c:pt>
                <c:pt idx="136">
                  <c:v>1.8894009772699605</c:v>
                </c:pt>
                <c:pt idx="137">
                  <c:v>2.1966800767489478</c:v>
                </c:pt>
                <c:pt idx="138">
                  <c:v>2.2342499266760454</c:v>
                </c:pt>
                <c:pt idx="139">
                  <c:v>2.1683241044369006</c:v>
                </c:pt>
                <c:pt idx="140">
                  <c:v>2.0690856183120174</c:v>
                </c:pt>
                <c:pt idx="141">
                  <c:v>2.0531876473401955</c:v>
                </c:pt>
                <c:pt idx="142">
                  <c:v>2.2816240595459227</c:v>
                </c:pt>
                <c:pt idx="143">
                  <c:v>2.2674513944658314</c:v>
                </c:pt>
                <c:pt idx="144">
                  <c:v>2.2184923466507591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21-4EDD-9132-83792C53389C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inflation!$F$3:$F$147</c:f>
              <c:numCache>
                <c:formatCode>General</c:formatCode>
                <c:ptCount val="145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21-4EDD-9132-83792C533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39800"/>
        <c:axId val="490538816"/>
      </c:lineChart>
      <c:catAx>
        <c:axId val="490539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8816"/>
        <c:crosses val="autoZero"/>
        <c:auto val="1"/>
        <c:lblAlgn val="ctr"/>
        <c:lblOffset val="100"/>
        <c:noMultiLvlLbl val="0"/>
      </c:catAx>
      <c:valAx>
        <c:axId val="49053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539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paper vs. transformed from CPIAUCSL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inflation!$E$1:$E$2</c:f>
              <c:strCache>
                <c:ptCount val="2"/>
                <c:pt idx="0">
                  <c:v>observed</c:v>
                </c:pt>
                <c:pt idx="1">
                  <c:v>&gt; percent, year on year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inflation!$E$3:$E$148</c:f>
              <c:numCache>
                <c:formatCode>General</c:formatCode>
                <c:ptCount val="146"/>
                <c:pt idx="4">
                  <c:v>3.5763709284571106</c:v>
                </c:pt>
                <c:pt idx="5">
                  <c:v>3.5435532871447273</c:v>
                </c:pt>
                <c:pt idx="6">
                  <c:v>3.2975196815550585</c:v>
                </c:pt>
                <c:pt idx="7">
                  <c:v>3.4534463089214</c:v>
                </c:pt>
                <c:pt idx="8">
                  <c:v>3.0581533754113788</c:v>
                </c:pt>
                <c:pt idx="9">
                  <c:v>1.6646500299357645</c:v>
                </c:pt>
                <c:pt idx="10">
                  <c:v>1.6544495017095453</c:v>
                </c:pt>
                <c:pt idx="11">
                  <c:v>1.3365934095209182</c:v>
                </c:pt>
                <c:pt idx="12">
                  <c:v>2.0178368718934694</c:v>
                </c:pt>
                <c:pt idx="13">
                  <c:v>3.6323969373409719</c:v>
                </c:pt>
                <c:pt idx="14">
                  <c:v>4.0785530774330416</c:v>
                </c:pt>
                <c:pt idx="15">
                  <c:v>4.311267006526168</c:v>
                </c:pt>
                <c:pt idx="16">
                  <c:v>3.8888104292497019</c:v>
                </c:pt>
                <c:pt idx="17">
                  <c:v>3.902793332425833</c:v>
                </c:pt>
                <c:pt idx="18">
                  <c:v>4.0588595056014327</c:v>
                </c:pt>
                <c:pt idx="19">
                  <c:v>4.2162136591018573</c:v>
                </c:pt>
                <c:pt idx="20">
                  <c:v>4.5685399900885999</c:v>
                </c:pt>
                <c:pt idx="21">
                  <c:v>5.0314647253538975</c:v>
                </c:pt>
                <c:pt idx="22">
                  <c:v>4.5985113241823434</c:v>
                </c:pt>
                <c:pt idx="23">
                  <c:v>4.5234522622602613</c:v>
                </c:pt>
                <c:pt idx="24">
                  <c:v>5.1005581769367652</c:v>
                </c:pt>
                <c:pt idx="25">
                  <c:v>4.4815089950376485</c:v>
                </c:pt>
                <c:pt idx="26">
                  <c:v>5.4151698567052611</c:v>
                </c:pt>
                <c:pt idx="27">
                  <c:v>6.0873843001525536</c:v>
                </c:pt>
                <c:pt idx="28">
                  <c:v>5.1254241294866141</c:v>
                </c:pt>
                <c:pt idx="29">
                  <c:v>4.7328238467257213</c:v>
                </c:pt>
                <c:pt idx="30">
                  <c:v>3.7796642216284364</c:v>
                </c:pt>
                <c:pt idx="31">
                  <c:v>2.9222459972612311</c:v>
                </c:pt>
                <c:pt idx="32">
                  <c:v>2.8528083614538029</c:v>
                </c:pt>
                <c:pt idx="33">
                  <c:v>3.0272320093653429</c:v>
                </c:pt>
                <c:pt idx="34">
                  <c:v>3.0283496587252365</c:v>
                </c:pt>
                <c:pt idx="35">
                  <c:v>3.0742323260382864</c:v>
                </c:pt>
                <c:pt idx="36">
                  <c:v>3.1237750495280228</c:v>
                </c:pt>
                <c:pt idx="37">
                  <c:v>3.0771658666753687</c:v>
                </c:pt>
                <c:pt idx="38">
                  <c:v>2.7782807148724387</c:v>
                </c:pt>
                <c:pt idx="39">
                  <c:v>2.7316513301486323</c:v>
                </c:pt>
                <c:pt idx="40">
                  <c:v>2.5078963060502222</c:v>
                </c:pt>
                <c:pt idx="41">
                  <c:v>2.3546635943363201</c:v>
                </c:pt>
                <c:pt idx="42">
                  <c:v>2.8151688817296674</c:v>
                </c:pt>
                <c:pt idx="43">
                  <c:v>2.5700242268761686</c:v>
                </c:pt>
                <c:pt idx="44">
                  <c:v>2.8006759382391326</c:v>
                </c:pt>
                <c:pt idx="45">
                  <c:v>3.0484060316407495</c:v>
                </c:pt>
                <c:pt idx="46">
                  <c:v>2.6291142065731026</c:v>
                </c:pt>
                <c:pt idx="47">
                  <c:v>2.5924123136545401</c:v>
                </c:pt>
                <c:pt idx="48">
                  <c:v>2.7458687445072236</c:v>
                </c:pt>
                <c:pt idx="49">
                  <c:v>2.7878628845963602</c:v>
                </c:pt>
                <c:pt idx="50">
                  <c:v>2.8588728308537839</c:v>
                </c:pt>
                <c:pt idx="51">
                  <c:v>3.1802915018760181</c:v>
                </c:pt>
                <c:pt idx="52">
                  <c:v>2.9024386704054237</c:v>
                </c:pt>
                <c:pt idx="53">
                  <c:v>2.2756987122616277</c:v>
                </c:pt>
                <c:pt idx="54">
                  <c:v>2.2006546680633798</c:v>
                </c:pt>
                <c:pt idx="55">
                  <c:v>1.8731036706063127</c:v>
                </c:pt>
                <c:pt idx="56">
                  <c:v>1.4716816551930199</c:v>
                </c:pt>
                <c:pt idx="57">
                  <c:v>1.5709293705179879</c:v>
                </c:pt>
                <c:pt idx="58">
                  <c:v>1.5835806502526042</c:v>
                </c:pt>
                <c:pt idx="59">
                  <c:v>1.514250337281537</c:v>
                </c:pt>
                <c:pt idx="60">
                  <c:v>1.6731669654015888</c:v>
                </c:pt>
                <c:pt idx="61">
                  <c:v>2.0903856041020545</c:v>
                </c:pt>
                <c:pt idx="62">
                  <c:v>2.3193537403209046</c:v>
                </c:pt>
                <c:pt idx="63">
                  <c:v>2.5860917987564522</c:v>
                </c:pt>
                <c:pt idx="64">
                  <c:v>3.2058494515416145</c:v>
                </c:pt>
                <c:pt idx="65">
                  <c:v>3.2407499132733504</c:v>
                </c:pt>
                <c:pt idx="66">
                  <c:v>3.4100893847177796</c:v>
                </c:pt>
                <c:pt idx="67">
                  <c:v>3.3855373421013266</c:v>
                </c:pt>
                <c:pt idx="68">
                  <c:v>3.352915234169644</c:v>
                </c:pt>
                <c:pt idx="69">
                  <c:v>3.2708280544842463</c:v>
                </c:pt>
                <c:pt idx="70">
                  <c:v>2.6429906136847805</c:v>
                </c:pt>
                <c:pt idx="71">
                  <c:v>1.857521186470416</c:v>
                </c:pt>
                <c:pt idx="72">
                  <c:v>1.2242360264238199</c:v>
                </c:pt>
                <c:pt idx="73">
                  <c:v>1.3086745004804941</c:v>
                </c:pt>
                <c:pt idx="74">
                  <c:v>1.5639864500195617</c:v>
                </c:pt>
                <c:pt idx="75">
                  <c:v>2.2285044789434956</c:v>
                </c:pt>
                <c:pt idx="76">
                  <c:v>2.9329779205551882</c:v>
                </c:pt>
                <c:pt idx="77">
                  <c:v>1.9860895563297867</c:v>
                </c:pt>
                <c:pt idx="78">
                  <c:v>2.1926696101131813</c:v>
                </c:pt>
                <c:pt idx="79">
                  <c:v>1.9820632499684001</c:v>
                </c:pt>
                <c:pt idx="80">
                  <c:v>1.8015259334374054</c:v>
                </c:pt>
                <c:pt idx="81">
                  <c:v>2.7477709695900696</c:v>
                </c:pt>
                <c:pt idx="82">
                  <c:v>2.6397109659017213</c:v>
                </c:pt>
                <c:pt idx="83">
                  <c:v>3.3289192814264554</c:v>
                </c:pt>
                <c:pt idx="84">
                  <c:v>2.9900222501134213</c:v>
                </c:pt>
                <c:pt idx="85">
                  <c:v>2.8810373262194466</c:v>
                </c:pt>
                <c:pt idx="86">
                  <c:v>3.7486036818094508</c:v>
                </c:pt>
                <c:pt idx="87">
                  <c:v>3.6087712472380766</c:v>
                </c:pt>
                <c:pt idx="88">
                  <c:v>3.6243864943346722</c:v>
                </c:pt>
                <c:pt idx="89">
                  <c:v>3.8492260420827265</c:v>
                </c:pt>
                <c:pt idx="90">
                  <c:v>3.2855452540150329</c:v>
                </c:pt>
                <c:pt idx="91">
                  <c:v>1.9463310900153765</c:v>
                </c:pt>
                <c:pt idx="92">
                  <c:v>2.4025571333846649</c:v>
                </c:pt>
                <c:pt idx="93">
                  <c:v>2.6303865227484358</c:v>
                </c:pt>
                <c:pt idx="94">
                  <c:v>2.3218107205501717</c:v>
                </c:pt>
                <c:pt idx="95">
                  <c:v>3.9520060056603121</c:v>
                </c:pt>
                <c:pt idx="96">
                  <c:v>4.053749412149422</c:v>
                </c:pt>
                <c:pt idx="97">
                  <c:v>4.2201087754484679</c:v>
                </c:pt>
                <c:pt idx="98">
                  <c:v>5.1192057652091467</c:v>
                </c:pt>
                <c:pt idx="99">
                  <c:v>1.5832037305637106</c:v>
                </c:pt>
                <c:pt idx="100">
                  <c:v>-0.18440671285047253</c:v>
                </c:pt>
                <c:pt idx="101">
                  <c:v>-0.94660625701508283</c:v>
                </c:pt>
                <c:pt idx="102">
                  <c:v>-1.6200075619449916</c:v>
                </c:pt>
                <c:pt idx="103">
                  <c:v>1.4766993079265858</c:v>
                </c:pt>
                <c:pt idx="104">
                  <c:v>2.3253235999845572</c:v>
                </c:pt>
                <c:pt idx="105">
                  <c:v>1.7596996349806111</c:v>
                </c:pt>
                <c:pt idx="106">
                  <c:v>1.1957044679305828</c:v>
                </c:pt>
                <c:pt idx="107">
                  <c:v>1.2222834885954816</c:v>
                </c:pt>
                <c:pt idx="108">
                  <c:v>2.1254686907877622</c:v>
                </c:pt>
                <c:pt idx="109">
                  <c:v>3.2913425605764481</c:v>
                </c:pt>
                <c:pt idx="110">
                  <c:v>3.6485737429181597</c:v>
                </c:pt>
                <c:pt idx="111">
                  <c:v>3.290008491285993</c:v>
                </c:pt>
                <c:pt idx="112">
                  <c:v>2.7900373063322137</c:v>
                </c:pt>
                <c:pt idx="113">
                  <c:v>1.8703182957327584</c:v>
                </c:pt>
                <c:pt idx="114">
                  <c:v>1.6708233914489099</c:v>
                </c:pt>
                <c:pt idx="115">
                  <c:v>1.8856766696054188</c:v>
                </c:pt>
                <c:pt idx="116">
                  <c:v>1.7252337630003427</c:v>
                </c:pt>
                <c:pt idx="117">
                  <c:v>1.4048094445327219</c:v>
                </c:pt>
                <c:pt idx="118">
                  <c:v>1.4937413513047983</c:v>
                </c:pt>
                <c:pt idx="119">
                  <c:v>1.2000751215597483</c:v>
                </c:pt>
                <c:pt idx="120">
                  <c:v>1.4197812010815432</c:v>
                </c:pt>
                <c:pt idx="121">
                  <c:v>2.0589999702959636</c:v>
                </c:pt>
                <c:pt idx="122">
                  <c:v>1.7751212215602601</c:v>
                </c:pt>
                <c:pt idx="123">
                  <c:v>1.1572832187644999</c:v>
                </c:pt>
                <c:pt idx="124">
                  <c:v>-0.11295693550544311</c:v>
                </c:pt>
                <c:pt idx="125">
                  <c:v>3.700324418566444E-2</c:v>
                </c:pt>
                <c:pt idx="126">
                  <c:v>0.15848530666536556</c:v>
                </c:pt>
                <c:pt idx="127">
                  <c:v>0.39967023575900085</c:v>
                </c:pt>
                <c:pt idx="128">
                  <c:v>1.0238247070486701</c:v>
                </c:pt>
                <c:pt idx="129">
                  <c:v>1.0549325112128294</c:v>
                </c:pt>
                <c:pt idx="130">
                  <c:v>1.1438537523699135</c:v>
                </c:pt>
                <c:pt idx="131">
                  <c:v>1.7828631560033643</c:v>
                </c:pt>
                <c:pt idx="132">
                  <c:v>2.5105191229604187</c:v>
                </c:pt>
                <c:pt idx="133">
                  <c:v>1.89502024682375</c:v>
                </c:pt>
                <c:pt idx="134">
                  <c:v>1.9622662320399324</c:v>
                </c:pt>
                <c:pt idx="135">
                  <c:v>2.0985773854192034</c:v>
                </c:pt>
                <c:pt idx="136">
                  <c:v>2.1956438186755798</c:v>
                </c:pt>
                <c:pt idx="137">
                  <c:v>2.6431249910333765</c:v>
                </c:pt>
                <c:pt idx="138">
                  <c:v>2.6240926462796028</c:v>
                </c:pt>
                <c:pt idx="139">
                  <c:v>2.179249113811379</c:v>
                </c:pt>
                <c:pt idx="140">
                  <c:v>1.6082281968745764</c:v>
                </c:pt>
                <c:pt idx="141">
                  <c:v>1.8110474325312276</c:v>
                </c:pt>
                <c:pt idx="142">
                  <c:v>1.748149950638064</c:v>
                </c:pt>
                <c:pt idx="143">
                  <c:v>2.0117041222087928</c:v>
                </c:pt>
                <c:pt idx="144">
                  <c:v>2.0834941683092372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7B-4BA8-AA34-F605A605147B}"/>
            </c:ext>
          </c:extLst>
        </c:ser>
        <c:ser>
          <c:idx val="1"/>
          <c:order val="1"/>
          <c:tx>
            <c:strRef>
              <c:f>inflation!$F$1:$F$2</c:f>
              <c:strCache>
                <c:ptCount val="2"/>
                <c:pt idx="0">
                  <c:v>paper</c:v>
                </c:pt>
                <c:pt idx="1">
                  <c:v>Inflation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inflation!$F$3:$F$148</c:f>
              <c:numCache>
                <c:formatCode>General</c:formatCode>
                <c:ptCount val="146"/>
                <c:pt idx="4" formatCode="0.0000">
                  <c:v>4.5621</c:v>
                </c:pt>
                <c:pt idx="5" formatCode="0.0000">
                  <c:v>4.3856000000000002</c:v>
                </c:pt>
                <c:pt idx="6" formatCode="0.0000">
                  <c:v>4.0288000000000004</c:v>
                </c:pt>
                <c:pt idx="7" formatCode="0.0000">
                  <c:v>4.1695000000000002</c:v>
                </c:pt>
                <c:pt idx="8" formatCode="0.0000">
                  <c:v>4.1555999999999997</c:v>
                </c:pt>
                <c:pt idx="9" formatCode="0.0000">
                  <c:v>3.9356</c:v>
                </c:pt>
                <c:pt idx="10" formatCode="0.0000">
                  <c:v>3.9901</c:v>
                </c:pt>
                <c:pt idx="11" formatCode="0.0000">
                  <c:v>3.8007</c:v>
                </c:pt>
                <c:pt idx="12" formatCode="0.0000">
                  <c:v>3.5314000000000001</c:v>
                </c:pt>
                <c:pt idx="13" formatCode="0.0000">
                  <c:v>3.9005000000000001</c:v>
                </c:pt>
                <c:pt idx="14" formatCode="0.0000">
                  <c:v>3.8925999999999998</c:v>
                </c:pt>
                <c:pt idx="15" formatCode="0.0000">
                  <c:v>4.0787000000000004</c:v>
                </c:pt>
                <c:pt idx="16" formatCode="0.0000">
                  <c:v>4.2397999999999998</c:v>
                </c:pt>
                <c:pt idx="17" formatCode="0.0000">
                  <c:v>4.2442000000000002</c:v>
                </c:pt>
                <c:pt idx="18" formatCode="0.0000">
                  <c:v>4.4210000000000003</c:v>
                </c:pt>
                <c:pt idx="19" formatCode="0.0000">
                  <c:v>4.4778000000000002</c:v>
                </c:pt>
                <c:pt idx="20" formatCode="0.0000">
                  <c:v>4.5664999999999996</c:v>
                </c:pt>
                <c:pt idx="21" formatCode="0.0000">
                  <c:v>4.4359999999999999</c:v>
                </c:pt>
                <c:pt idx="22" formatCode="0.0000">
                  <c:v>4.2847999999999997</c:v>
                </c:pt>
                <c:pt idx="23" formatCode="0.0000">
                  <c:v>4.2858000000000001</c:v>
                </c:pt>
                <c:pt idx="24" formatCode="0.0000">
                  <c:v>4.4935999999999998</c:v>
                </c:pt>
                <c:pt idx="25" formatCode="0.0000">
                  <c:v>4.7192999999999996</c:v>
                </c:pt>
                <c:pt idx="26" formatCode="0.0000">
                  <c:v>5.2389000000000001</c:v>
                </c:pt>
                <c:pt idx="27" formatCode="0.0000">
                  <c:v>5.1779000000000002</c:v>
                </c:pt>
                <c:pt idx="28" formatCode="0.0000">
                  <c:v>5.3525</c:v>
                </c:pt>
                <c:pt idx="29" formatCode="0.0000">
                  <c:v>4.9554999999999998</c:v>
                </c:pt>
                <c:pt idx="30" formatCode="0.0000">
                  <c:v>4.5590000000000002</c:v>
                </c:pt>
                <c:pt idx="31" formatCode="0.0000">
                  <c:v>4.3461999999999996</c:v>
                </c:pt>
                <c:pt idx="32" formatCode="0.0000">
                  <c:v>3.7827999999999999</c:v>
                </c:pt>
                <c:pt idx="33" formatCode="0.0000">
                  <c:v>3.7496</c:v>
                </c:pt>
                <c:pt idx="34" formatCode="0.0000">
                  <c:v>3.4399000000000002</c:v>
                </c:pt>
                <c:pt idx="35" formatCode="0.0000">
                  <c:v>3.4085999999999999</c:v>
                </c:pt>
                <c:pt idx="36" formatCode="0.0000">
                  <c:v>3.4014000000000002</c:v>
                </c:pt>
                <c:pt idx="37" formatCode="0.0000">
                  <c:v>3.3732000000000002</c:v>
                </c:pt>
                <c:pt idx="38" formatCode="0.0000">
                  <c:v>3.1945999999999999</c:v>
                </c:pt>
                <c:pt idx="39" formatCode="0.0000">
                  <c:v>3.0800999999999998</c:v>
                </c:pt>
                <c:pt idx="40" formatCode="0.0000">
                  <c:v>2.8603999999999998</c:v>
                </c:pt>
                <c:pt idx="41" formatCode="0.0000">
                  <c:v>2.7080000000000002</c:v>
                </c:pt>
                <c:pt idx="42" formatCode="0.0000">
                  <c:v>2.8622999999999998</c:v>
                </c:pt>
                <c:pt idx="43" formatCode="0.0000">
                  <c:v>2.7139000000000002</c:v>
                </c:pt>
                <c:pt idx="44" formatCode="0.0000">
                  <c:v>2.9056999999999999</c:v>
                </c:pt>
                <c:pt idx="45" formatCode="0.0000">
                  <c:v>3.0318000000000001</c:v>
                </c:pt>
                <c:pt idx="46" formatCode="0.0000">
                  <c:v>2.9478</c:v>
                </c:pt>
                <c:pt idx="47" formatCode="0.0000">
                  <c:v>3.0110999999999999</c:v>
                </c:pt>
                <c:pt idx="48" formatCode="0.0000">
                  <c:v>2.8443999999999998</c:v>
                </c:pt>
                <c:pt idx="49" formatCode="0.0000">
                  <c:v>2.6200999999999999</c:v>
                </c:pt>
                <c:pt idx="50" formatCode="0.0000">
                  <c:v>2.6030000000000002</c:v>
                </c:pt>
                <c:pt idx="51" formatCode="0.0000">
                  <c:v>2.5451000000000001</c:v>
                </c:pt>
                <c:pt idx="52" formatCode="0.0000">
                  <c:v>2.4491000000000001</c:v>
                </c:pt>
                <c:pt idx="53" formatCode="0.0000">
                  <c:v>2.4941</c:v>
                </c:pt>
                <c:pt idx="54" formatCode="0.0000">
                  <c:v>2.2818999999999998</c:v>
                </c:pt>
                <c:pt idx="55" formatCode="0.0000">
                  <c:v>2.2096</c:v>
                </c:pt>
                <c:pt idx="56" formatCode="0.0000">
                  <c:v>2.2353999999999998</c:v>
                </c:pt>
                <c:pt idx="57" formatCode="0.0000">
                  <c:v>2.1636000000000002</c:v>
                </c:pt>
                <c:pt idx="58" formatCode="0.0000">
                  <c:v>2.327</c:v>
                </c:pt>
                <c:pt idx="59" formatCode="0.0000">
                  <c:v>2.3140000000000001</c:v>
                </c:pt>
                <c:pt idx="60" formatCode="0.0000">
                  <c:v>2.1484000000000001</c:v>
                </c:pt>
                <c:pt idx="61" formatCode="0.0000">
                  <c:v>2.0611000000000002</c:v>
                </c:pt>
                <c:pt idx="62" formatCode="0.0000">
                  <c:v>1.9926999999999999</c:v>
                </c:pt>
                <c:pt idx="63" formatCode="0.0000">
                  <c:v>2.0003000000000002</c:v>
                </c:pt>
                <c:pt idx="64" formatCode="0.0000">
                  <c:v>2.2151999999999998</c:v>
                </c:pt>
                <c:pt idx="65" formatCode="0.0000">
                  <c:v>2.3704000000000001</c:v>
                </c:pt>
                <c:pt idx="66" formatCode="0.0000">
                  <c:v>2.5049999999999999</c:v>
                </c:pt>
                <c:pt idx="67" formatCode="0.0000">
                  <c:v>2.5457999999999998</c:v>
                </c:pt>
                <c:pt idx="68" formatCode="0.0000">
                  <c:v>2.6196000000000002</c:v>
                </c:pt>
                <c:pt idx="69" formatCode="0.0000">
                  <c:v>2.6038999999999999</c:v>
                </c:pt>
                <c:pt idx="70" formatCode="0.0000">
                  <c:v>2.6223000000000001</c:v>
                </c:pt>
                <c:pt idx="71" formatCode="0.0000">
                  <c:v>2.6779999999999999</c:v>
                </c:pt>
                <c:pt idx="72" formatCode="0.0000">
                  <c:v>2.5003000000000002</c:v>
                </c:pt>
                <c:pt idx="73" formatCode="0.0000">
                  <c:v>2.3973</c:v>
                </c:pt>
                <c:pt idx="74" formatCode="0.0000">
                  <c:v>2.2421000000000002</c:v>
                </c:pt>
                <c:pt idx="75" formatCode="0.0000">
                  <c:v>2.0358999999999998</c:v>
                </c:pt>
                <c:pt idx="76" formatCode="0.0000">
                  <c:v>1.8178000000000001</c:v>
                </c:pt>
                <c:pt idx="77" formatCode="0.0000">
                  <c:v>1.4802999999999999</c:v>
                </c:pt>
                <c:pt idx="78" formatCode="0.0000">
                  <c:v>1.3523000000000001</c:v>
                </c:pt>
                <c:pt idx="79" formatCode="0.0000">
                  <c:v>1.1577999999999999</c:v>
                </c:pt>
                <c:pt idx="80" formatCode="0.0000">
                  <c:v>1.3075000000000001</c:v>
                </c:pt>
                <c:pt idx="81" formatCode="0.0000">
                  <c:v>1.7648999999999999</c:v>
                </c:pt>
                <c:pt idx="82" formatCode="0.0000">
                  <c:v>1.792</c:v>
                </c:pt>
                <c:pt idx="83" formatCode="0.0000">
                  <c:v>2.1410999999999998</c:v>
                </c:pt>
                <c:pt idx="84" formatCode="0.0000">
                  <c:v>2.2814999999999999</c:v>
                </c:pt>
                <c:pt idx="85" formatCode="0.0000">
                  <c:v>2.1177000000000001</c:v>
                </c:pt>
                <c:pt idx="86" formatCode="0.0000">
                  <c:v>2.0259</c:v>
                </c:pt>
                <c:pt idx="87" formatCode="0.0000">
                  <c:v>2.0794000000000001</c:v>
                </c:pt>
                <c:pt idx="88" formatCode="0.0000">
                  <c:v>2.0834000000000001</c:v>
                </c:pt>
                <c:pt idx="89" formatCode="0.0000">
                  <c:v>2.4319000000000002</c:v>
                </c:pt>
                <c:pt idx="90" formatCode="0.0000">
                  <c:v>2.7789999999999999</c:v>
                </c:pt>
                <c:pt idx="91" formatCode="0.0000">
                  <c:v>2.6326000000000001</c:v>
                </c:pt>
                <c:pt idx="92" formatCode="0.0000">
                  <c:v>2.593</c:v>
                </c:pt>
                <c:pt idx="93" formatCode="0.0000">
                  <c:v>2.2623000000000002</c:v>
                </c:pt>
                <c:pt idx="94" formatCode="0.0000">
                  <c:v>2.0971000000000002</c:v>
                </c:pt>
                <c:pt idx="95" formatCode="0.0000">
                  <c:v>2.2841999999999998</c:v>
                </c:pt>
                <c:pt idx="96" formatCode="0.0000">
                  <c:v>2.3599000000000001</c:v>
                </c:pt>
                <c:pt idx="97" formatCode="0.0000">
                  <c:v>2.3090999999999999</c:v>
                </c:pt>
                <c:pt idx="98" formatCode="0.0000">
                  <c:v>2.4365999999999999</c:v>
                </c:pt>
                <c:pt idx="99" formatCode="0.0000">
                  <c:v>1.9799</c:v>
                </c:pt>
                <c:pt idx="100" formatCode="0.0000">
                  <c:v>1.7377</c:v>
                </c:pt>
                <c:pt idx="101" formatCode="0.0000">
                  <c:v>1.8129999999999999</c:v>
                </c:pt>
                <c:pt idx="102" formatCode="0.0000">
                  <c:v>1.4773000000000001</c:v>
                </c:pt>
                <c:pt idx="103" formatCode="0.0000">
                  <c:v>1.7256</c:v>
                </c:pt>
                <c:pt idx="104" formatCode="0.0000">
                  <c:v>1.3042</c:v>
                </c:pt>
                <c:pt idx="105" formatCode="0.0000">
                  <c:v>0.97150000000000003</c:v>
                </c:pt>
                <c:pt idx="106" formatCode="0.0000">
                  <c:v>0.91800000000000004</c:v>
                </c:pt>
                <c:pt idx="107" formatCode="0.0000">
                  <c:v>0.62429999999999997</c:v>
                </c:pt>
                <c:pt idx="108" formatCode="0.0000">
                  <c:v>1.0809</c:v>
                </c:pt>
                <c:pt idx="109" formatCode="0.0000">
                  <c:v>1.4792000000000001</c:v>
                </c:pt>
                <c:pt idx="110" formatCode="0.0000">
                  <c:v>1.8695999999999999</c:v>
                </c:pt>
                <c:pt idx="111" formatCode="0.0000">
                  <c:v>2.1417999999999999</c:v>
                </c:pt>
                <c:pt idx="112" formatCode="0.0000">
                  <c:v>2.2124999999999999</c:v>
                </c:pt>
                <c:pt idx="113" formatCode="0.0000">
                  <c:v>2.2357</c:v>
                </c:pt>
                <c:pt idx="114" formatCode="0.0000">
                  <c:v>1.9839</c:v>
                </c:pt>
                <c:pt idx="115" formatCode="0.0000">
                  <c:v>1.9240999999999999</c:v>
                </c:pt>
                <c:pt idx="116" formatCode="0.0000">
                  <c:v>1.9184000000000001</c:v>
                </c:pt>
                <c:pt idx="117" formatCode="0.0000">
                  <c:v>1.6659999999999999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7B-4BA8-AA34-F605A60514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8296"/>
        <c:axId val="454259280"/>
      </c:lineChart>
      <c:catAx>
        <c:axId val="45425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9280"/>
        <c:crosses val="autoZero"/>
        <c:auto val="1"/>
        <c:lblAlgn val="ctr"/>
        <c:lblOffset val="100"/>
        <c:noMultiLvlLbl val="0"/>
      </c:catAx>
      <c:valAx>
        <c:axId val="45425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wage_rgd_obs vs. paper vs. rescale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C-47D6-AE88-C755C12A4F18}"/>
            </c:ext>
          </c:extLst>
        </c:ser>
        <c:ser>
          <c:idx val="1"/>
          <c:order val="1"/>
          <c:tx>
            <c:strRef>
              <c:f>wage!$H$1:$H$2</c:f>
              <c:strCache>
                <c:ptCount val="2"/>
                <c:pt idx="0">
                  <c:v>our data</c:v>
                </c:pt>
                <c:pt idx="1">
                  <c:v>&gt; level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wage!$H$3:$H$142</c:f>
              <c:numCache>
                <c:formatCode>General</c:formatCode>
                <c:ptCount val="140"/>
                <c:pt idx="0">
                  <c:v>4.3162339941238734</c:v>
                </c:pt>
                <c:pt idx="1">
                  <c:v>4.3187711350650924</c:v>
                </c:pt>
                <c:pt idx="2">
                  <c:v>4.3280786473534265</c:v>
                </c:pt>
                <c:pt idx="3">
                  <c:v>4.3394496660769564</c:v>
                </c:pt>
                <c:pt idx="4">
                  <c:v>4.3474640878963369</c:v>
                </c:pt>
                <c:pt idx="5">
                  <c:v>4.3520548808505888</c:v>
                </c:pt>
                <c:pt idx="6">
                  <c:v>4.357143219829358</c:v>
                </c:pt>
                <c:pt idx="7">
                  <c:v>4.362507447802165</c:v>
                </c:pt>
                <c:pt idx="8">
                  <c:v>4.3597063876320439</c:v>
                </c:pt>
                <c:pt idx="9">
                  <c:v>4.3608338305202938</c:v>
                </c:pt>
                <c:pt idx="10">
                  <c:v>4.3631661572284752</c:v>
                </c:pt>
                <c:pt idx="11">
                  <c:v>4.3674398319269514</c:v>
                </c:pt>
                <c:pt idx="12">
                  <c:v>4.3770514971781935</c:v>
                </c:pt>
                <c:pt idx="13">
                  <c:v>4.3791834761166131</c:v>
                </c:pt>
                <c:pt idx="14">
                  <c:v>4.3789250260304611</c:v>
                </c:pt>
                <c:pt idx="15">
                  <c:v>4.3773199227341602</c:v>
                </c:pt>
                <c:pt idx="16">
                  <c:v>4.3694407688492634</c:v>
                </c:pt>
                <c:pt idx="17">
                  <c:v>4.3622683695275244</c:v>
                </c:pt>
                <c:pt idx="18">
                  <c:v>4.3634790430491908</c:v>
                </c:pt>
                <c:pt idx="19">
                  <c:v>4.3705277910462978</c:v>
                </c:pt>
                <c:pt idx="20">
                  <c:v>4.3776110035442581</c:v>
                </c:pt>
                <c:pt idx="21">
                  <c:v>4.3873609322116982</c:v>
                </c:pt>
                <c:pt idx="22">
                  <c:v>4.393773823269794</c:v>
                </c:pt>
                <c:pt idx="23">
                  <c:v>4.3946257527409776</c:v>
                </c:pt>
                <c:pt idx="24">
                  <c:v>4.3926441885279814</c:v>
                </c:pt>
                <c:pt idx="25">
                  <c:v>4.404706103617789</c:v>
                </c:pt>
                <c:pt idx="26">
                  <c:v>4.40829381490689</c:v>
                </c:pt>
                <c:pt idx="27">
                  <c:v>4.4136886675390405</c:v>
                </c:pt>
                <c:pt idx="28">
                  <c:v>4.4271508190404232</c:v>
                </c:pt>
                <c:pt idx="29">
                  <c:v>4.4291835827944253</c:v>
                </c:pt>
                <c:pt idx="30">
                  <c:v>4.4398757135919444</c:v>
                </c:pt>
                <c:pt idx="31">
                  <c:v>4.4377963026597094</c:v>
                </c:pt>
                <c:pt idx="32">
                  <c:v>4.4333559897394874</c:v>
                </c:pt>
                <c:pt idx="33">
                  <c:v>4.4316631401912936</c:v>
                </c:pt>
                <c:pt idx="34">
                  <c:v>4.4314187460457521</c:v>
                </c:pt>
                <c:pt idx="35">
                  <c:v>4.4302888405113716</c:v>
                </c:pt>
                <c:pt idx="36">
                  <c:v>4.4362943635272032</c:v>
                </c:pt>
                <c:pt idx="37">
                  <c:v>4.4299531178342697</c:v>
                </c:pt>
                <c:pt idx="38">
                  <c:v>4.4240104808268805</c:v>
                </c:pt>
                <c:pt idx="39">
                  <c:v>4.4244208430597434</c:v>
                </c:pt>
                <c:pt idx="40">
                  <c:v>4.4260814668944022</c:v>
                </c:pt>
                <c:pt idx="41">
                  <c:v>4.4271605947173249</c:v>
                </c:pt>
                <c:pt idx="42">
                  <c:v>4.4289300192356711</c:v>
                </c:pt>
                <c:pt idx="43">
                  <c:v>4.4326356815171764</c:v>
                </c:pt>
                <c:pt idx="44">
                  <c:v>4.4367840037454664</c:v>
                </c:pt>
                <c:pt idx="45">
                  <c:v>4.4425621054930353</c:v>
                </c:pt>
                <c:pt idx="46">
                  <c:v>4.4448334343176237</c:v>
                </c:pt>
                <c:pt idx="47">
                  <c:v>4.4442647744837069</c:v>
                </c:pt>
                <c:pt idx="48">
                  <c:v>4.4454324303564299</c:v>
                </c:pt>
                <c:pt idx="49">
                  <c:v>4.4488636149238854</c:v>
                </c:pt>
                <c:pt idx="50">
                  <c:v>4.4561795973978313</c:v>
                </c:pt>
                <c:pt idx="51">
                  <c:v>4.4700384041883883</c:v>
                </c:pt>
                <c:pt idx="52">
                  <c:v>4.487475739691237</c:v>
                </c:pt>
                <c:pt idx="53">
                  <c:v>4.4985615814794722</c:v>
                </c:pt>
                <c:pt idx="54">
                  <c:v>4.5105825084538855</c:v>
                </c:pt>
                <c:pt idx="55">
                  <c:v>4.5116779795730775</c:v>
                </c:pt>
                <c:pt idx="56">
                  <c:v>4.5244022442021992</c:v>
                </c:pt>
                <c:pt idx="57">
                  <c:v>4.5224001793721786</c:v>
                </c:pt>
                <c:pt idx="58">
                  <c:v>4.5272744292273019</c:v>
                </c:pt>
                <c:pt idx="59">
                  <c:v>4.5441233787202906</c:v>
                </c:pt>
                <c:pt idx="60">
                  <c:v>4.5728711061163194</c:v>
                </c:pt>
                <c:pt idx="61">
                  <c:v>4.5710210124766792</c:v>
                </c:pt>
                <c:pt idx="62">
                  <c:v>4.5858381504705825</c:v>
                </c:pt>
                <c:pt idx="63">
                  <c:v>4.5866863078359188</c:v>
                </c:pt>
                <c:pt idx="64">
                  <c:v>4.6024175844758153</c:v>
                </c:pt>
                <c:pt idx="65">
                  <c:v>4.5985284838883622</c:v>
                </c:pt>
                <c:pt idx="66">
                  <c:v>4.5987495825799156</c:v>
                </c:pt>
                <c:pt idx="67">
                  <c:v>4.6058212817187787</c:v>
                </c:pt>
                <c:pt idx="68">
                  <c:v>4.6126087488579577</c:v>
                </c:pt>
                <c:pt idx="69">
                  <c:v>4.6177105729421042</c:v>
                </c:pt>
                <c:pt idx="70">
                  <c:v>4.6186843988655149</c:v>
                </c:pt>
                <c:pt idx="71">
                  <c:v>4.617647786181581</c:v>
                </c:pt>
                <c:pt idx="72">
                  <c:v>4.6261786027072382</c:v>
                </c:pt>
                <c:pt idx="73">
                  <c:v>4.6401134412365268</c:v>
                </c:pt>
                <c:pt idx="74">
                  <c:v>4.6483468938680961</c:v>
                </c:pt>
                <c:pt idx="75">
                  <c:v>4.651158781785087</c:v>
                </c:pt>
                <c:pt idx="76">
                  <c:v>4.6378047986528275</c:v>
                </c:pt>
                <c:pt idx="77">
                  <c:v>4.6432355630004158</c:v>
                </c:pt>
                <c:pt idx="78">
                  <c:v>4.6518119872858525</c:v>
                </c:pt>
                <c:pt idx="79">
                  <c:v>4.6523870580013362</c:v>
                </c:pt>
                <c:pt idx="80">
                  <c:v>4.6509266132087754</c:v>
                </c:pt>
                <c:pt idx="81">
                  <c:v>4.6506632774628978</c:v>
                </c:pt>
                <c:pt idx="82">
                  <c:v>4.6545987128556758</c:v>
                </c:pt>
                <c:pt idx="83">
                  <c:v>4.6522817604118627</c:v>
                </c:pt>
                <c:pt idx="84">
                  <c:v>4.6580345016204561</c:v>
                </c:pt>
                <c:pt idx="85">
                  <c:v>4.653347826902773</c:v>
                </c:pt>
                <c:pt idx="86">
                  <c:v>4.6490462091226945</c:v>
                </c:pt>
                <c:pt idx="87">
                  <c:v>4.6676621363313169</c:v>
                </c:pt>
                <c:pt idx="88">
                  <c:v>4.6663192820719415</c:v>
                </c:pt>
                <c:pt idx="89">
                  <c:v>4.6619019259689223</c:v>
                </c:pt>
                <c:pt idx="90">
                  <c:v>4.663700000602816</c:v>
                </c:pt>
                <c:pt idx="91">
                  <c:v>4.6772731932744351</c:v>
                </c:pt>
                <c:pt idx="92">
                  <c:v>4.6841556503558959</c:v>
                </c:pt>
                <c:pt idx="93">
                  <c:v>4.6762964175938055</c:v>
                </c:pt>
                <c:pt idx="94">
                  <c:v>4.6729911415540748</c:v>
                </c:pt>
                <c:pt idx="95">
                  <c:v>4.6792347945372539</c:v>
                </c:pt>
                <c:pt idx="96">
                  <c:v>4.6680353478649144</c:v>
                </c:pt>
                <c:pt idx="97">
                  <c:v>4.6903317605789381</c:v>
                </c:pt>
                <c:pt idx="98">
                  <c:v>4.6956415976608836</c:v>
                </c:pt>
                <c:pt idx="99">
                  <c:v>4.7018192781600181</c:v>
                </c:pt>
                <c:pt idx="100">
                  <c:v>4.6989634207230768</c:v>
                </c:pt>
                <c:pt idx="101">
                  <c:v>4.7017995058969353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C-47D6-AE88-C755C12A4F18}"/>
            </c:ext>
          </c:extLst>
        </c:ser>
        <c:ser>
          <c:idx val="2"/>
          <c:order val="2"/>
          <c:tx>
            <c:strRef>
              <c:f>wage!$K$1:$K$2</c:f>
              <c:strCache>
                <c:ptCount val="2"/>
                <c:pt idx="0">
                  <c:v>rescale</c:v>
                </c:pt>
                <c:pt idx="1">
                  <c:v>ln(wge_rgd)-E(diff)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wage!$K$3:$K$142</c:f>
              <c:numCache>
                <c:formatCode>0.0000</c:formatCode>
                <c:ptCount val="140"/>
                <c:pt idx="0">
                  <c:v>4.2744813267443043</c:v>
                </c:pt>
                <c:pt idx="1">
                  <c:v>4.2770184676855232</c:v>
                </c:pt>
                <c:pt idx="2">
                  <c:v>4.2863259799738573</c:v>
                </c:pt>
                <c:pt idx="3">
                  <c:v>4.2976969986973872</c:v>
                </c:pt>
                <c:pt idx="4">
                  <c:v>4.3057114205167677</c:v>
                </c:pt>
                <c:pt idx="5">
                  <c:v>4.3103022134710196</c:v>
                </c:pt>
                <c:pt idx="6">
                  <c:v>4.3153905524497889</c:v>
                </c:pt>
                <c:pt idx="7">
                  <c:v>4.3207547804225959</c:v>
                </c:pt>
                <c:pt idx="8">
                  <c:v>4.3179537202524747</c:v>
                </c:pt>
                <c:pt idx="9">
                  <c:v>4.3190811631407247</c:v>
                </c:pt>
                <c:pt idx="10">
                  <c:v>4.3214134898489061</c:v>
                </c:pt>
                <c:pt idx="11">
                  <c:v>4.3256871645473822</c:v>
                </c:pt>
                <c:pt idx="12">
                  <c:v>4.3352988297986244</c:v>
                </c:pt>
                <c:pt idx="13">
                  <c:v>4.3374308087370439</c:v>
                </c:pt>
                <c:pt idx="14">
                  <c:v>4.3371723586508919</c:v>
                </c:pt>
                <c:pt idx="15">
                  <c:v>4.335567255354591</c:v>
                </c:pt>
                <c:pt idx="16">
                  <c:v>4.3276881014696942</c:v>
                </c:pt>
                <c:pt idx="17">
                  <c:v>4.3205157021479552</c:v>
                </c:pt>
                <c:pt idx="18">
                  <c:v>4.3217263756696216</c:v>
                </c:pt>
                <c:pt idx="19">
                  <c:v>4.3287751236667287</c:v>
                </c:pt>
                <c:pt idx="20">
                  <c:v>4.335858336164689</c:v>
                </c:pt>
                <c:pt idx="21">
                  <c:v>4.345608264832129</c:v>
                </c:pt>
                <c:pt idx="22">
                  <c:v>4.3520211558902249</c:v>
                </c:pt>
                <c:pt idx="23">
                  <c:v>4.3528730853614084</c:v>
                </c:pt>
                <c:pt idx="24">
                  <c:v>4.3508915211484123</c:v>
                </c:pt>
                <c:pt idx="25">
                  <c:v>4.3629534362382199</c:v>
                </c:pt>
                <c:pt idx="26">
                  <c:v>4.3665411475273208</c:v>
                </c:pt>
                <c:pt idx="27">
                  <c:v>4.3719360001594714</c:v>
                </c:pt>
                <c:pt idx="28">
                  <c:v>4.385398151660854</c:v>
                </c:pt>
                <c:pt idx="29">
                  <c:v>4.3874309154148561</c:v>
                </c:pt>
                <c:pt idx="30">
                  <c:v>4.3981230462123753</c:v>
                </c:pt>
                <c:pt idx="31">
                  <c:v>4.3960436352801402</c:v>
                </c:pt>
                <c:pt idx="32">
                  <c:v>4.3916033223599182</c:v>
                </c:pt>
                <c:pt idx="33">
                  <c:v>4.3899104728117244</c:v>
                </c:pt>
                <c:pt idx="34">
                  <c:v>4.389666078666183</c:v>
                </c:pt>
                <c:pt idx="35">
                  <c:v>4.3885361731318024</c:v>
                </c:pt>
                <c:pt idx="36">
                  <c:v>4.394541696147634</c:v>
                </c:pt>
                <c:pt idx="37">
                  <c:v>4.3882004504547005</c:v>
                </c:pt>
                <c:pt idx="38">
                  <c:v>4.3822578134473114</c:v>
                </c:pt>
                <c:pt idx="39">
                  <c:v>4.3826681756801742</c:v>
                </c:pt>
                <c:pt idx="40">
                  <c:v>4.384328799514833</c:v>
                </c:pt>
                <c:pt idx="41">
                  <c:v>4.3854079273377558</c:v>
                </c:pt>
                <c:pt idx="42">
                  <c:v>4.3871773518561019</c:v>
                </c:pt>
                <c:pt idx="43">
                  <c:v>4.3908830141376072</c:v>
                </c:pt>
                <c:pt idx="44">
                  <c:v>4.3950313363658973</c:v>
                </c:pt>
                <c:pt idx="45">
                  <c:v>4.4008094381134661</c:v>
                </c:pt>
                <c:pt idx="46">
                  <c:v>4.4030807669380545</c:v>
                </c:pt>
                <c:pt idx="47">
                  <c:v>4.4025121071041378</c:v>
                </c:pt>
                <c:pt idx="48">
                  <c:v>4.4036797629768607</c:v>
                </c:pt>
                <c:pt idx="49">
                  <c:v>4.4071109475443162</c:v>
                </c:pt>
                <c:pt idx="50">
                  <c:v>4.4144269300182621</c:v>
                </c:pt>
                <c:pt idx="51">
                  <c:v>4.4282857368088191</c:v>
                </c:pt>
                <c:pt idx="52">
                  <c:v>4.4457230723116679</c:v>
                </c:pt>
                <c:pt idx="53">
                  <c:v>4.456808914099903</c:v>
                </c:pt>
                <c:pt idx="54">
                  <c:v>4.4688298410743164</c:v>
                </c:pt>
                <c:pt idx="55">
                  <c:v>4.4699253121935083</c:v>
                </c:pt>
                <c:pt idx="56">
                  <c:v>4.48264957682263</c:v>
                </c:pt>
                <c:pt idx="57">
                  <c:v>4.4806475119926095</c:v>
                </c:pt>
                <c:pt idx="58">
                  <c:v>4.4855217618477328</c:v>
                </c:pt>
                <c:pt idx="59">
                  <c:v>4.5023707113407214</c:v>
                </c:pt>
                <c:pt idx="60">
                  <c:v>4.5311184387367502</c:v>
                </c:pt>
                <c:pt idx="61">
                  <c:v>4.5292683450971101</c:v>
                </c:pt>
                <c:pt idx="62">
                  <c:v>4.5440854830910133</c:v>
                </c:pt>
                <c:pt idx="63">
                  <c:v>4.5449336404563496</c:v>
                </c:pt>
                <c:pt idx="64">
                  <c:v>4.5606649170962461</c:v>
                </c:pt>
                <c:pt idx="65">
                  <c:v>4.556775816508793</c:v>
                </c:pt>
                <c:pt idx="66">
                  <c:v>4.5569969152003464</c:v>
                </c:pt>
                <c:pt idx="67">
                  <c:v>4.5640686143392095</c:v>
                </c:pt>
                <c:pt idx="68">
                  <c:v>4.5708560814783885</c:v>
                </c:pt>
                <c:pt idx="69">
                  <c:v>4.575957905562535</c:v>
                </c:pt>
                <c:pt idx="70">
                  <c:v>4.5769317314859457</c:v>
                </c:pt>
                <c:pt idx="71">
                  <c:v>4.5758951188020118</c:v>
                </c:pt>
                <c:pt idx="72">
                  <c:v>4.5844259353276691</c:v>
                </c:pt>
                <c:pt idx="73">
                  <c:v>4.5983607738569576</c:v>
                </c:pt>
                <c:pt idx="74">
                  <c:v>4.6065942264885269</c:v>
                </c:pt>
                <c:pt idx="75">
                  <c:v>4.6094061144055178</c:v>
                </c:pt>
                <c:pt idx="76">
                  <c:v>4.5960521312732583</c:v>
                </c:pt>
                <c:pt idx="77">
                  <c:v>4.6014828956208467</c:v>
                </c:pt>
                <c:pt idx="78">
                  <c:v>4.6100593199062834</c:v>
                </c:pt>
                <c:pt idx="79">
                  <c:v>4.6106343906217671</c:v>
                </c:pt>
                <c:pt idx="80">
                  <c:v>4.6091739458292063</c:v>
                </c:pt>
                <c:pt idx="81">
                  <c:v>4.6089106100833286</c:v>
                </c:pt>
                <c:pt idx="82">
                  <c:v>4.6128460454761067</c:v>
                </c:pt>
                <c:pt idx="83">
                  <c:v>4.6105290930322935</c:v>
                </c:pt>
                <c:pt idx="84">
                  <c:v>4.6162818342408869</c:v>
                </c:pt>
                <c:pt idx="85">
                  <c:v>4.6115951595232039</c:v>
                </c:pt>
                <c:pt idx="86">
                  <c:v>4.6072935417431253</c:v>
                </c:pt>
                <c:pt idx="87">
                  <c:v>4.6259094689517477</c:v>
                </c:pt>
                <c:pt idx="88">
                  <c:v>4.6245666146923723</c:v>
                </c:pt>
                <c:pt idx="89">
                  <c:v>4.6201492585893531</c:v>
                </c:pt>
                <c:pt idx="90">
                  <c:v>4.6219473332232468</c:v>
                </c:pt>
                <c:pt idx="91">
                  <c:v>4.635520525894866</c:v>
                </c:pt>
                <c:pt idx="92">
                  <c:v>4.6424029829763267</c:v>
                </c:pt>
                <c:pt idx="93">
                  <c:v>4.6345437502142364</c:v>
                </c:pt>
                <c:pt idx="94">
                  <c:v>4.6312384741745056</c:v>
                </c:pt>
                <c:pt idx="95">
                  <c:v>4.6374821271576847</c:v>
                </c:pt>
                <c:pt idx="96">
                  <c:v>4.6262826804853452</c:v>
                </c:pt>
                <c:pt idx="97">
                  <c:v>4.6485790931993689</c:v>
                </c:pt>
                <c:pt idx="98">
                  <c:v>4.6538889302813145</c:v>
                </c:pt>
                <c:pt idx="99">
                  <c:v>4.6600666107804489</c:v>
                </c:pt>
                <c:pt idx="100">
                  <c:v>4.6572107533435076</c:v>
                </c:pt>
                <c:pt idx="101">
                  <c:v>4.6600468385173661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4C-47D6-AE88-C755C12A4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62632"/>
        <c:axId val="495460664"/>
      </c:lineChart>
      <c:catAx>
        <c:axId val="49546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0664"/>
        <c:crosses val="autoZero"/>
        <c:auto val="1"/>
        <c:lblAlgn val="ctr"/>
        <c:lblOffset val="100"/>
        <c:noMultiLvlLbl val="0"/>
      </c:catAx>
      <c:valAx>
        <c:axId val="49546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6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ln(COMPRNFB) vs. paper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wage!$C$1:$C$2</c:f>
              <c:strCache>
                <c:ptCount val="2"/>
                <c:pt idx="0">
                  <c:v>raw observed</c:v>
                </c:pt>
                <c:pt idx="1">
                  <c:v>&gt; ln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wage!$C$3:$C$142</c:f>
              <c:numCache>
                <c:formatCode>0.0000</c:formatCode>
                <c:ptCount val="140"/>
                <c:pt idx="0">
                  <c:v>4.3162339941238734</c:v>
                </c:pt>
                <c:pt idx="1">
                  <c:v>4.3170346774163555</c:v>
                </c:pt>
                <c:pt idx="2">
                  <c:v>4.3252975404277922</c:v>
                </c:pt>
                <c:pt idx="3">
                  <c:v>4.3346598320446299</c:v>
                </c:pt>
                <c:pt idx="4">
                  <c:v>4.343766460055722</c:v>
                </c:pt>
                <c:pt idx="5">
                  <c:v>4.3603432398427229</c:v>
                </c:pt>
                <c:pt idx="6">
                  <c:v>4.3670906460578998</c:v>
                </c:pt>
                <c:pt idx="7">
                  <c:v>4.3741708587082977</c:v>
                </c:pt>
                <c:pt idx="8">
                  <c:v>4.3670652695337218</c:v>
                </c:pt>
                <c:pt idx="9">
                  <c:v>4.3638881219706276</c:v>
                </c:pt>
                <c:pt idx="10">
                  <c:v>4.3641553910549122</c:v>
                </c:pt>
                <c:pt idx="11">
                  <c:v>4.3680798285412568</c:v>
                </c:pt>
                <c:pt idx="12">
                  <c:v>4.3786960945774256</c:v>
                </c:pt>
                <c:pt idx="13">
                  <c:v>4.3802375351894201</c:v>
                </c:pt>
                <c:pt idx="14">
                  <c:v>4.3813138807251235</c:v>
                </c:pt>
                <c:pt idx="15">
                  <c:v>4.3794859097641288</c:v>
                </c:pt>
                <c:pt idx="16">
                  <c:v>4.3722287921937708</c:v>
                </c:pt>
                <c:pt idx="17">
                  <c:v>4.3613773991060309</c:v>
                </c:pt>
                <c:pt idx="18">
                  <c:v>4.3631877927873006</c:v>
                </c:pt>
                <c:pt idx="19">
                  <c:v>4.3686880702347013</c:v>
                </c:pt>
                <c:pt idx="20">
                  <c:v>4.3721278024946342</c:v>
                </c:pt>
                <c:pt idx="21">
                  <c:v>4.3823890689866305</c:v>
                </c:pt>
                <c:pt idx="22">
                  <c:v>4.3794483136590809</c:v>
                </c:pt>
                <c:pt idx="23">
                  <c:v>4.3716227009584889</c:v>
                </c:pt>
                <c:pt idx="24">
                  <c:v>4.3722792832190018</c:v>
                </c:pt>
                <c:pt idx="25">
                  <c:v>4.3866658568223063</c:v>
                </c:pt>
                <c:pt idx="26">
                  <c:v>4.3925955860231154</c:v>
                </c:pt>
                <c:pt idx="27">
                  <c:v>4.3984903607045469</c:v>
                </c:pt>
                <c:pt idx="28">
                  <c:v>4.4189369886939787</c:v>
                </c:pt>
                <c:pt idx="29">
                  <c:v>4.4214156029022531</c:v>
                </c:pt>
                <c:pt idx="30">
                  <c:v>4.4265218745604331</c:v>
                </c:pt>
                <c:pt idx="31">
                  <c:v>4.4243914384516501</c:v>
                </c:pt>
                <c:pt idx="32">
                  <c:v>4.4118281259106711</c:v>
                </c:pt>
                <c:pt idx="33">
                  <c:v>4.411973711041834</c:v>
                </c:pt>
                <c:pt idx="34">
                  <c:v>4.4086929080698845</c:v>
                </c:pt>
                <c:pt idx="35">
                  <c:v>4.4092404565872361</c:v>
                </c:pt>
                <c:pt idx="36">
                  <c:v>4.4005907502328903</c:v>
                </c:pt>
                <c:pt idx="37">
                  <c:v>4.4031886317258397</c:v>
                </c:pt>
                <c:pt idx="38">
                  <c:v>4.3953253139426591</c:v>
                </c:pt>
                <c:pt idx="39">
                  <c:v>4.3987485410264933</c:v>
                </c:pt>
                <c:pt idx="40">
                  <c:v>4.3986379004790788</c:v>
                </c:pt>
                <c:pt idx="41">
                  <c:v>4.3992155550945622</c:v>
                </c:pt>
                <c:pt idx="42">
                  <c:v>4.4000016124435275</c:v>
                </c:pt>
                <c:pt idx="43">
                  <c:v>4.4031274385819001</c:v>
                </c:pt>
                <c:pt idx="44">
                  <c:v>4.4064509185844054</c:v>
                </c:pt>
                <c:pt idx="45">
                  <c:v>4.4072313112590562</c:v>
                </c:pt>
                <c:pt idx="46">
                  <c:v>4.4098606493532921</c:v>
                </c:pt>
                <c:pt idx="47">
                  <c:v>4.4073775671095508</c:v>
                </c:pt>
                <c:pt idx="48">
                  <c:v>4.4135979735111999</c:v>
                </c:pt>
                <c:pt idx="49">
                  <c:v>4.420128934174171</c:v>
                </c:pt>
                <c:pt idx="50">
                  <c:v>4.4257803275638041</c:v>
                </c:pt>
                <c:pt idx="51">
                  <c:v>4.4385251085791442</c:v>
                </c:pt>
                <c:pt idx="52">
                  <c:v>4.453742462215482</c:v>
                </c:pt>
                <c:pt idx="53">
                  <c:v>4.4634453183350411</c:v>
                </c:pt>
                <c:pt idx="54">
                  <c:v>4.4753120387298653</c:v>
                </c:pt>
                <c:pt idx="55">
                  <c:v>4.4767798412155742</c:v>
                </c:pt>
                <c:pt idx="56">
                  <c:v>4.4909370918266669</c:v>
                </c:pt>
                <c:pt idx="57">
                  <c:v>4.4875008938626673</c:v>
                </c:pt>
                <c:pt idx="58">
                  <c:v>4.4887262533329375</c:v>
                </c:pt>
                <c:pt idx="59">
                  <c:v>4.5009201646142918</c:v>
                </c:pt>
                <c:pt idx="60">
                  <c:v>4.525715638647684</c:v>
                </c:pt>
                <c:pt idx="61">
                  <c:v>4.5204833778208977</c:v>
                </c:pt>
                <c:pt idx="62">
                  <c:v>4.5305651672502565</c:v>
                </c:pt>
                <c:pt idx="63">
                  <c:v>4.5293253216947615</c:v>
                </c:pt>
                <c:pt idx="64">
                  <c:v>4.5420280228221293</c:v>
                </c:pt>
                <c:pt idx="65">
                  <c:v>4.5387311934315209</c:v>
                </c:pt>
                <c:pt idx="66">
                  <c:v>4.5374158329347392</c:v>
                </c:pt>
                <c:pt idx="67">
                  <c:v>4.547615222944664</c:v>
                </c:pt>
                <c:pt idx="68">
                  <c:v>4.5488326116378008</c:v>
                </c:pt>
                <c:pt idx="69">
                  <c:v>4.5496151918657715</c:v>
                </c:pt>
                <c:pt idx="70">
                  <c:v>4.5492557040263337</c:v>
                </c:pt>
                <c:pt idx="71">
                  <c:v>4.5461099648585463</c:v>
                </c:pt>
                <c:pt idx="72">
                  <c:v>4.5421345349752666</c:v>
                </c:pt>
                <c:pt idx="73">
                  <c:v>4.5608211454139003</c:v>
                </c:pt>
                <c:pt idx="74">
                  <c:v>4.5681119330314859</c:v>
                </c:pt>
                <c:pt idx="75">
                  <c:v>4.5781175407100854</c:v>
                </c:pt>
                <c:pt idx="76">
                  <c:v>4.567821319835601</c:v>
                </c:pt>
                <c:pt idx="77">
                  <c:v>4.5792675916649808</c:v>
                </c:pt>
                <c:pt idx="78">
                  <c:v>4.5906046213087759</c:v>
                </c:pt>
                <c:pt idx="79">
                  <c:v>4.5840793292805992</c:v>
                </c:pt>
                <c:pt idx="80">
                  <c:v>4.5860485267805045</c:v>
                </c:pt>
                <c:pt idx="81">
                  <c:v>4.5849776827001429</c:v>
                </c:pt>
                <c:pt idx="82">
                  <c:v>4.5825052662383978</c:v>
                </c:pt>
                <c:pt idx="83">
                  <c:v>4.5792983784205203</c:v>
                </c:pt>
                <c:pt idx="84">
                  <c:v>4.593927220042044</c:v>
                </c:pt>
                <c:pt idx="85">
                  <c:v>4.5854571546780711</c:v>
                </c:pt>
                <c:pt idx="86">
                  <c:v>4.5778195439652922</c:v>
                </c:pt>
                <c:pt idx="87">
                  <c:v>4.5993130665036936</c:v>
                </c:pt>
                <c:pt idx="88">
                  <c:v>4.6137730747953594</c:v>
                </c:pt>
                <c:pt idx="89">
                  <c:v>4.6020653710346124</c:v>
                </c:pt>
                <c:pt idx="90">
                  <c:v>4.5995443908365248</c:v>
                </c:pt>
                <c:pt idx="91">
                  <c:v>4.5984375727246594</c:v>
                </c:pt>
                <c:pt idx="92">
                  <c:v>4.5973799205130286</c:v>
                </c:pt>
                <c:pt idx="93">
                  <c:v>4.5860179471434819</c:v>
                </c:pt>
                <c:pt idx="94">
                  <c:v>4.5803240616153893</c:v>
                </c:pt>
                <c:pt idx="95">
                  <c:v>4.6134954347340811</c:v>
                </c:pt>
                <c:pt idx="96">
                  <c:v>4.5940991273540899</c:v>
                </c:pt>
                <c:pt idx="97">
                  <c:v>4.6134359304051236</c:v>
                </c:pt>
                <c:pt idx="98">
                  <c:v>4.6107147862434417</c:v>
                </c:pt>
                <c:pt idx="99">
                  <c:v>4.6090725618053323</c:v>
                </c:pt>
                <c:pt idx="100">
                  <c:v>4.6011521243795075</c:v>
                </c:pt>
                <c:pt idx="101">
                  <c:v>4.6120067632470798</c:v>
                </c:pt>
                <c:pt idx="102">
                  <c:v>4.6129597682629209</c:v>
                </c:pt>
                <c:pt idx="103">
                  <c:v>4.6103368159394504</c:v>
                </c:pt>
                <c:pt idx="104">
                  <c:v>4.6176519634901476</c:v>
                </c:pt>
                <c:pt idx="105">
                  <c:v>4.5996550052999812</c:v>
                </c:pt>
                <c:pt idx="106">
                  <c:v>4.6003586289908691</c:v>
                </c:pt>
                <c:pt idx="107">
                  <c:v>4.5823313540840571</c:v>
                </c:pt>
                <c:pt idx="108">
                  <c:v>4.5997555532865926</c:v>
                </c:pt>
                <c:pt idx="109">
                  <c:v>4.6030779988902033</c:v>
                </c:pt>
                <c:pt idx="110">
                  <c:v>4.5991521136625284</c:v>
                </c:pt>
                <c:pt idx="111">
                  <c:v>4.6187771893943079</c:v>
                </c:pt>
                <c:pt idx="112">
                  <c:v>4.6001274929562355</c:v>
                </c:pt>
                <c:pt idx="113">
                  <c:v>4.6083252036813915</c:v>
                </c:pt>
                <c:pt idx="114">
                  <c:v>4.6002782399076638</c:v>
                </c:pt>
                <c:pt idx="115">
                  <c:v>4.6037491768326442</c:v>
                </c:pt>
                <c:pt idx="116">
                  <c:v>4.6164364822619843</c:v>
                </c:pt>
                <c:pt idx="117">
                  <c:v>4.606599164511783</c:v>
                </c:pt>
                <c:pt idx="118">
                  <c:v>4.6106153342239864</c:v>
                </c:pt>
                <c:pt idx="119">
                  <c:v>4.6234324117885652</c:v>
                </c:pt>
                <c:pt idx="120">
                  <c:v>4.6426297338151388</c:v>
                </c:pt>
                <c:pt idx="121">
                  <c:v>4.6436406177506688</c:v>
                </c:pt>
                <c:pt idx="122">
                  <c:v>4.6428705131709167</c:v>
                </c:pt>
                <c:pt idx="123">
                  <c:v>4.642359992091202</c:v>
                </c:pt>
                <c:pt idx="124">
                  <c:v>4.6423985310782099</c:v>
                </c:pt>
                <c:pt idx="125">
                  <c:v>4.6387886976117159</c:v>
                </c:pt>
                <c:pt idx="126">
                  <c:v>4.63865331680464</c:v>
                </c:pt>
                <c:pt idx="127">
                  <c:v>4.6427742083854575</c:v>
                </c:pt>
                <c:pt idx="128">
                  <c:v>4.6465232394715699</c:v>
                </c:pt>
                <c:pt idx="129">
                  <c:v>4.6507838819484482</c:v>
                </c:pt>
                <c:pt idx="130">
                  <c:v>4.6559963712971806</c:v>
                </c:pt>
                <c:pt idx="131">
                  <c:v>4.6608035486395183</c:v>
                </c:pt>
                <c:pt idx="132">
                  <c:v>4.6629861613648353</c:v>
                </c:pt>
                <c:pt idx="133">
                  <c:v>4.6588057351540009</c:v>
                </c:pt>
                <c:pt idx="134">
                  <c:v>4.6619568640761999</c:v>
                </c:pt>
                <c:pt idx="135">
                  <c:v>4.6610683616169011</c:v>
                </c:pt>
                <c:pt idx="136" formatCode="General">
                  <c:v>4.6817885758333784</c:v>
                </c:pt>
                <c:pt idx="137" formatCode="General">
                  <c:v>4.6809267983873379</c:v>
                </c:pt>
                <c:pt idx="138" formatCode="General">
                  <c:v>4.6761690441377795</c:v>
                </c:pt>
                <c:pt idx="139" formatCode="General">
                  <c:v>4.6755447691383534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7C-4D7C-8869-66E2430977C0}"/>
            </c:ext>
          </c:extLst>
        </c:ser>
        <c:ser>
          <c:idx val="1"/>
          <c:order val="1"/>
          <c:tx>
            <c:strRef>
              <c:f>wage!$E$1:$E$2</c:f>
              <c:strCache>
                <c:ptCount val="2"/>
                <c:pt idx="0">
                  <c:v>paper</c:v>
                </c:pt>
                <c:pt idx="1">
                  <c:v>Real Wage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wage!$E$3:$E$142</c:f>
              <c:numCache>
                <c:formatCode>0.0000</c:formatCode>
                <c:ptCount val="140"/>
                <c:pt idx="0">
                  <c:v>4.3113999999999999</c:v>
                </c:pt>
                <c:pt idx="1">
                  <c:v>4.3121</c:v>
                </c:pt>
                <c:pt idx="2">
                  <c:v>4.3205</c:v>
                </c:pt>
                <c:pt idx="3">
                  <c:v>4.3297999999999996</c:v>
                </c:pt>
                <c:pt idx="4">
                  <c:v>4.3392999999999997</c:v>
                </c:pt>
                <c:pt idx="5">
                  <c:v>4.3555000000000001</c:v>
                </c:pt>
                <c:pt idx="6">
                  <c:v>4.3620000000000001</c:v>
                </c:pt>
                <c:pt idx="7">
                  <c:v>4.3686999999999996</c:v>
                </c:pt>
                <c:pt idx="8">
                  <c:v>4.3621999999999996</c:v>
                </c:pt>
                <c:pt idx="9">
                  <c:v>4.359</c:v>
                </c:pt>
                <c:pt idx="10">
                  <c:v>4.3600000000000003</c:v>
                </c:pt>
                <c:pt idx="11">
                  <c:v>4.3636999999999997</c:v>
                </c:pt>
                <c:pt idx="12">
                  <c:v>4.3741000000000003</c:v>
                </c:pt>
                <c:pt idx="13">
                  <c:v>4.3752000000000004</c:v>
                </c:pt>
                <c:pt idx="14">
                  <c:v>4.3765000000000001</c:v>
                </c:pt>
                <c:pt idx="15">
                  <c:v>4.3743999999999996</c:v>
                </c:pt>
                <c:pt idx="16">
                  <c:v>4.3684000000000003</c:v>
                </c:pt>
                <c:pt idx="17">
                  <c:v>4.3569000000000004</c:v>
                </c:pt>
                <c:pt idx="18">
                  <c:v>4.3582999999999998</c:v>
                </c:pt>
                <c:pt idx="19">
                  <c:v>4.3635999999999999</c:v>
                </c:pt>
                <c:pt idx="20">
                  <c:v>4.3681999999999999</c:v>
                </c:pt>
                <c:pt idx="21">
                  <c:v>4.3796999999999997</c:v>
                </c:pt>
                <c:pt idx="22">
                  <c:v>4.3773</c:v>
                </c:pt>
                <c:pt idx="23">
                  <c:v>4.3701999999999996</c:v>
                </c:pt>
                <c:pt idx="24">
                  <c:v>4.3723999999999998</c:v>
                </c:pt>
                <c:pt idx="25">
                  <c:v>4.3864000000000001</c:v>
                </c:pt>
                <c:pt idx="26">
                  <c:v>4.3920000000000003</c:v>
                </c:pt>
                <c:pt idx="27">
                  <c:v>4.3971999999999998</c:v>
                </c:pt>
                <c:pt idx="28">
                  <c:v>4.4162999999999997</c:v>
                </c:pt>
                <c:pt idx="29">
                  <c:v>4.4184000000000001</c:v>
                </c:pt>
                <c:pt idx="30">
                  <c:v>4.4236000000000004</c:v>
                </c:pt>
                <c:pt idx="31">
                  <c:v>4.4226000000000001</c:v>
                </c:pt>
                <c:pt idx="32">
                  <c:v>4.4082999999999997</c:v>
                </c:pt>
                <c:pt idx="33">
                  <c:v>4.4090999999999996</c:v>
                </c:pt>
                <c:pt idx="34">
                  <c:v>4.4059999999999997</c:v>
                </c:pt>
                <c:pt idx="35">
                  <c:v>4.4082999999999997</c:v>
                </c:pt>
                <c:pt idx="36">
                  <c:v>4.4013</c:v>
                </c:pt>
                <c:pt idx="37">
                  <c:v>4.4039999999999999</c:v>
                </c:pt>
                <c:pt idx="38">
                  <c:v>4.3952</c:v>
                </c:pt>
                <c:pt idx="39">
                  <c:v>4.3966000000000003</c:v>
                </c:pt>
                <c:pt idx="40">
                  <c:v>4.3940999999999999</c:v>
                </c:pt>
                <c:pt idx="41">
                  <c:v>4.3929</c:v>
                </c:pt>
                <c:pt idx="42">
                  <c:v>4.3939000000000004</c:v>
                </c:pt>
                <c:pt idx="43">
                  <c:v>4.3997000000000002</c:v>
                </c:pt>
                <c:pt idx="44">
                  <c:v>4.4066999999999998</c:v>
                </c:pt>
                <c:pt idx="45">
                  <c:v>4.4089</c:v>
                </c:pt>
                <c:pt idx="46">
                  <c:v>4.4115000000000002</c:v>
                </c:pt>
                <c:pt idx="47">
                  <c:v>4.4081000000000001</c:v>
                </c:pt>
                <c:pt idx="48">
                  <c:v>4.4119000000000002</c:v>
                </c:pt>
                <c:pt idx="49">
                  <c:v>4.4173</c:v>
                </c:pt>
                <c:pt idx="50">
                  <c:v>4.4222999999999999</c:v>
                </c:pt>
                <c:pt idx="51">
                  <c:v>4.4351000000000003</c:v>
                </c:pt>
                <c:pt idx="52">
                  <c:v>4.4513999999999996</c:v>
                </c:pt>
                <c:pt idx="53">
                  <c:v>4.4617000000000004</c:v>
                </c:pt>
                <c:pt idx="54">
                  <c:v>4.4726999999999997</c:v>
                </c:pt>
                <c:pt idx="55">
                  <c:v>4.4721000000000002</c:v>
                </c:pt>
                <c:pt idx="56">
                  <c:v>4.4844999999999997</c:v>
                </c:pt>
                <c:pt idx="57">
                  <c:v>4.4795999999999996</c:v>
                </c:pt>
                <c:pt idx="58">
                  <c:v>4.4802</c:v>
                </c:pt>
                <c:pt idx="59">
                  <c:v>4.4935</c:v>
                </c:pt>
                <c:pt idx="60">
                  <c:v>4.5208000000000004</c:v>
                </c:pt>
                <c:pt idx="61">
                  <c:v>4.5163000000000002</c:v>
                </c:pt>
                <c:pt idx="62">
                  <c:v>4.5270999999999999</c:v>
                </c:pt>
                <c:pt idx="63">
                  <c:v>4.5256999999999996</c:v>
                </c:pt>
                <c:pt idx="64">
                  <c:v>4.5403000000000002</c:v>
                </c:pt>
                <c:pt idx="65">
                  <c:v>4.5358000000000001</c:v>
                </c:pt>
                <c:pt idx="66">
                  <c:v>4.5342000000000002</c:v>
                </c:pt>
                <c:pt idx="67">
                  <c:v>4.5439999999999996</c:v>
                </c:pt>
                <c:pt idx="68">
                  <c:v>4.5457000000000001</c:v>
                </c:pt>
                <c:pt idx="69">
                  <c:v>4.5467000000000004</c:v>
                </c:pt>
                <c:pt idx="70">
                  <c:v>4.5461999999999998</c:v>
                </c:pt>
                <c:pt idx="71">
                  <c:v>4.5426000000000002</c:v>
                </c:pt>
                <c:pt idx="72">
                  <c:v>4.5388999999999999</c:v>
                </c:pt>
                <c:pt idx="73">
                  <c:v>4.5580999999999996</c:v>
                </c:pt>
                <c:pt idx="74">
                  <c:v>4.5654000000000003</c:v>
                </c:pt>
                <c:pt idx="75">
                  <c:v>4.5750000000000002</c:v>
                </c:pt>
                <c:pt idx="76">
                  <c:v>4.5650000000000004</c:v>
                </c:pt>
                <c:pt idx="77">
                  <c:v>4.5769000000000002</c:v>
                </c:pt>
                <c:pt idx="78">
                  <c:v>4.5871000000000004</c:v>
                </c:pt>
                <c:pt idx="79">
                  <c:v>4.5807000000000002</c:v>
                </c:pt>
                <c:pt idx="80">
                  <c:v>4.5837000000000003</c:v>
                </c:pt>
                <c:pt idx="81">
                  <c:v>4.5822000000000003</c:v>
                </c:pt>
                <c:pt idx="82">
                  <c:v>4.5795000000000003</c:v>
                </c:pt>
                <c:pt idx="83">
                  <c:v>4.5765000000000002</c:v>
                </c:pt>
                <c:pt idx="84">
                  <c:v>4.5922000000000001</c:v>
                </c:pt>
                <c:pt idx="85">
                  <c:v>4.5838000000000001</c:v>
                </c:pt>
                <c:pt idx="86">
                  <c:v>4.5751999999999997</c:v>
                </c:pt>
                <c:pt idx="87">
                  <c:v>4.5972</c:v>
                </c:pt>
                <c:pt idx="88">
                  <c:v>4.6116999999999999</c:v>
                </c:pt>
                <c:pt idx="89">
                  <c:v>4.6001000000000003</c:v>
                </c:pt>
                <c:pt idx="90">
                  <c:v>4.5971000000000002</c:v>
                </c:pt>
                <c:pt idx="91">
                  <c:v>4.5959000000000003</c:v>
                </c:pt>
                <c:pt idx="92">
                  <c:v>4.5946999999999996</c:v>
                </c:pt>
                <c:pt idx="93">
                  <c:v>4.5827</c:v>
                </c:pt>
                <c:pt idx="94">
                  <c:v>4.5758999999999999</c:v>
                </c:pt>
                <c:pt idx="95">
                  <c:v>4.6101999999999999</c:v>
                </c:pt>
                <c:pt idx="96">
                  <c:v>4.5918000000000001</c:v>
                </c:pt>
                <c:pt idx="97">
                  <c:v>4.6115000000000004</c:v>
                </c:pt>
                <c:pt idx="98">
                  <c:v>4.6094999999999997</c:v>
                </c:pt>
                <c:pt idx="99">
                  <c:v>4.6075999999999997</c:v>
                </c:pt>
                <c:pt idx="100">
                  <c:v>4.5991</c:v>
                </c:pt>
                <c:pt idx="101">
                  <c:v>4.6119000000000003</c:v>
                </c:pt>
                <c:pt idx="102">
                  <c:v>4.6140999999999996</c:v>
                </c:pt>
                <c:pt idx="103">
                  <c:v>4.6116000000000001</c:v>
                </c:pt>
                <c:pt idx="104">
                  <c:v>4.6167999999999996</c:v>
                </c:pt>
                <c:pt idx="105">
                  <c:v>4.6028000000000002</c:v>
                </c:pt>
                <c:pt idx="106">
                  <c:v>4.6029</c:v>
                </c:pt>
                <c:pt idx="107">
                  <c:v>4.5876999999999999</c:v>
                </c:pt>
                <c:pt idx="108">
                  <c:v>4.6033999999999997</c:v>
                </c:pt>
                <c:pt idx="109">
                  <c:v>4.6058000000000003</c:v>
                </c:pt>
                <c:pt idx="110">
                  <c:v>4.6024000000000003</c:v>
                </c:pt>
                <c:pt idx="111">
                  <c:v>4.6204999999999998</c:v>
                </c:pt>
                <c:pt idx="112">
                  <c:v>4.6033999999999997</c:v>
                </c:pt>
                <c:pt idx="113">
                  <c:v>4.6092000000000004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7C-4D7C-8869-66E243097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452792"/>
        <c:axId val="495453120"/>
      </c:lineChart>
      <c:catAx>
        <c:axId val="495452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3120"/>
        <c:crosses val="autoZero"/>
        <c:auto val="1"/>
        <c:lblAlgn val="ctr"/>
        <c:lblOffset val="100"/>
        <c:noMultiLvlLbl val="0"/>
      </c:catAx>
      <c:valAx>
        <c:axId val="4954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452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Not per capita, rescaled by demean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D-4DEF-8809-471DC21EFE14}"/>
            </c:ext>
          </c:extLst>
        </c:ser>
        <c:ser>
          <c:idx val="1"/>
          <c:order val="1"/>
          <c:tx>
            <c:strRef>
              <c:f>consumption!$X$1:$X$2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consumption!$X$3:$X$143</c:f>
              <c:numCache>
                <c:formatCode>0.0000</c:formatCode>
                <c:ptCount val="141"/>
                <c:pt idx="0">
                  <c:v>-6.0571681728813971</c:v>
                </c:pt>
                <c:pt idx="1">
                  <c:v>-6.0484151026410249</c:v>
                </c:pt>
                <c:pt idx="2">
                  <c:v>-6.0365216987200423</c:v>
                </c:pt>
                <c:pt idx="3">
                  <c:v>-6.0282913738863844</c:v>
                </c:pt>
                <c:pt idx="4">
                  <c:v>-6.0217743039702949</c:v>
                </c:pt>
                <c:pt idx="5">
                  <c:v>-6.0149375998832841</c:v>
                </c:pt>
                <c:pt idx="6">
                  <c:v>-6.0083776407462572</c:v>
                </c:pt>
                <c:pt idx="7">
                  <c:v>-5.9982610195790205</c:v>
                </c:pt>
                <c:pt idx="8">
                  <c:v>-5.9863400595933243</c:v>
                </c:pt>
                <c:pt idx="9">
                  <c:v>-5.9771125891207895</c:v>
                </c:pt>
                <c:pt idx="10">
                  <c:v>-5.970500409972157</c:v>
                </c:pt>
                <c:pt idx="11">
                  <c:v>-5.963108371851277</c:v>
                </c:pt>
                <c:pt idx="12">
                  <c:v>-5.9503490725233625</c:v>
                </c:pt>
                <c:pt idx="13">
                  <c:v>-5.9417760617642577</c:v>
                </c:pt>
                <c:pt idx="14">
                  <c:v>-5.9290781771441274</c:v>
                </c:pt>
                <c:pt idx="15">
                  <c:v>-5.92017170850872</c:v>
                </c:pt>
                <c:pt idx="16">
                  <c:v>-5.9140147714903275</c:v>
                </c:pt>
                <c:pt idx="17">
                  <c:v>-5.9106961308259178</c:v>
                </c:pt>
                <c:pt idx="18">
                  <c:v>-5.9031994398676524</c:v>
                </c:pt>
                <c:pt idx="19">
                  <c:v>-5.8932908414381986</c:v>
                </c:pt>
                <c:pt idx="20">
                  <c:v>-5.889915666311313</c:v>
                </c:pt>
                <c:pt idx="21">
                  <c:v>-5.8808388870404285</c:v>
                </c:pt>
                <c:pt idx="22">
                  <c:v>-5.8745908437453398</c:v>
                </c:pt>
                <c:pt idx="23">
                  <c:v>-5.8790568780533228</c:v>
                </c:pt>
                <c:pt idx="24">
                  <c:v>-5.8794827058690169</c:v>
                </c:pt>
                <c:pt idx="25">
                  <c:v>-5.8706842745397703</c:v>
                </c:pt>
                <c:pt idx="26">
                  <c:v>-5.8670595494085385</c:v>
                </c:pt>
                <c:pt idx="27">
                  <c:v>-5.8650197032811437</c:v>
                </c:pt>
                <c:pt idx="28">
                  <c:v>-5.8491597608907755</c:v>
                </c:pt>
                <c:pt idx="29">
                  <c:v>-5.8423380583020128</c:v>
                </c:pt>
                <c:pt idx="30">
                  <c:v>-5.8330204417676708</c:v>
                </c:pt>
                <c:pt idx="31">
                  <c:v>-5.822242929557107</c:v>
                </c:pt>
                <c:pt idx="32">
                  <c:v>-5.8191789982116555</c:v>
                </c:pt>
                <c:pt idx="33">
                  <c:v>-5.813387750065699</c:v>
                </c:pt>
                <c:pt idx="34">
                  <c:v>-5.8023004258288857</c:v>
                </c:pt>
                <c:pt idx="35">
                  <c:v>-5.7957221154735841</c:v>
                </c:pt>
                <c:pt idx="36">
                  <c:v>-5.78617537386629</c:v>
                </c:pt>
                <c:pt idx="37">
                  <c:v>-5.7788635583182506</c:v>
                </c:pt>
                <c:pt idx="38">
                  <c:v>-5.771718978309357</c:v>
                </c:pt>
                <c:pt idx="39">
                  <c:v>-5.7645607641382934</c:v>
                </c:pt>
                <c:pt idx="40">
                  <c:v>-5.7585608902238006</c:v>
                </c:pt>
                <c:pt idx="41">
                  <c:v>-5.7499907260991607</c:v>
                </c:pt>
                <c:pt idx="42">
                  <c:v>-5.7436893312862152</c:v>
                </c:pt>
                <c:pt idx="43">
                  <c:v>-5.7382491780010572</c:v>
                </c:pt>
                <c:pt idx="44">
                  <c:v>-5.7292839268972138</c:v>
                </c:pt>
                <c:pt idx="45">
                  <c:v>-5.7217084929251181</c:v>
                </c:pt>
                <c:pt idx="46">
                  <c:v>-5.7158476981356143</c:v>
                </c:pt>
                <c:pt idx="47">
                  <c:v>-5.7096166757608096</c:v>
                </c:pt>
                <c:pt idx="48">
                  <c:v>-5.7015290220296118</c:v>
                </c:pt>
                <c:pt idx="49">
                  <c:v>-5.6958618836470327</c:v>
                </c:pt>
                <c:pt idx="50">
                  <c:v>-5.6829380166281824</c:v>
                </c:pt>
                <c:pt idx="51">
                  <c:v>-5.6730635634815032</c:v>
                </c:pt>
                <c:pt idx="52">
                  <c:v>-5.6627226520838621</c:v>
                </c:pt>
                <c:pt idx="53">
                  <c:v>-5.6500728936818696</c:v>
                </c:pt>
                <c:pt idx="54">
                  <c:v>-5.6394176502277231</c:v>
                </c:pt>
                <c:pt idx="55">
                  <c:v>-5.6317663080260161</c:v>
                </c:pt>
                <c:pt idx="56">
                  <c:v>-5.6209110767336083</c:v>
                </c:pt>
                <c:pt idx="57">
                  <c:v>-5.6114805455229551</c:v>
                </c:pt>
                <c:pt idx="58">
                  <c:v>-5.6022229987800705</c:v>
                </c:pt>
                <c:pt idx="59">
                  <c:v>-5.5872248801869215</c:v>
                </c:pt>
                <c:pt idx="60">
                  <c:v>-5.5781202748857295</c:v>
                </c:pt>
                <c:pt idx="61">
                  <c:v>-5.5640288840598338</c:v>
                </c:pt>
                <c:pt idx="62">
                  <c:v>-5.5553600127461813</c:v>
                </c:pt>
                <c:pt idx="63">
                  <c:v>-5.5465879334016188</c:v>
                </c:pt>
                <c:pt idx="64">
                  <c:v>-5.5445347130652394</c:v>
                </c:pt>
                <c:pt idx="65">
                  <c:v>-5.5417302392471939</c:v>
                </c:pt>
                <c:pt idx="66">
                  <c:v>-5.5395136496791366</c:v>
                </c:pt>
                <c:pt idx="67">
                  <c:v>-5.5347876510026577</c:v>
                </c:pt>
                <c:pt idx="68">
                  <c:v>-5.5294355530355555</c:v>
                </c:pt>
                <c:pt idx="69">
                  <c:v>-5.524490235528849</c:v>
                </c:pt>
                <c:pt idx="70">
                  <c:v>-5.520769735323217</c:v>
                </c:pt>
                <c:pt idx="71">
                  <c:v>-5.5127458561922644</c:v>
                </c:pt>
                <c:pt idx="72">
                  <c:v>-5.5075407363555247</c:v>
                </c:pt>
                <c:pt idx="73">
                  <c:v>-5.5013927513602088</c:v>
                </c:pt>
                <c:pt idx="74">
                  <c:v>-5.49114879937098</c:v>
                </c:pt>
                <c:pt idx="75">
                  <c:v>-5.4855420565022319</c:v>
                </c:pt>
                <c:pt idx="76">
                  <c:v>-5.4779374606799598</c:v>
                </c:pt>
                <c:pt idx="77">
                  <c:v>-5.4711887909196033</c:v>
                </c:pt>
                <c:pt idx="78">
                  <c:v>-5.4623702296094239</c:v>
                </c:pt>
                <c:pt idx="79">
                  <c:v>-5.4527269247429171</c:v>
                </c:pt>
                <c:pt idx="80">
                  <c:v>-5.4467094385527162</c:v>
                </c:pt>
                <c:pt idx="81">
                  <c:v>-5.4376914927292201</c:v>
                </c:pt>
                <c:pt idx="82">
                  <c:v>-5.4295210457706764</c:v>
                </c:pt>
                <c:pt idx="83">
                  <c:v>-5.421645450997195</c:v>
                </c:pt>
                <c:pt idx="84">
                  <c:v>-5.4145451820272434</c:v>
                </c:pt>
                <c:pt idx="85">
                  <c:v>-5.4088641608537529</c:v>
                </c:pt>
                <c:pt idx="86">
                  <c:v>-5.4039791293712085</c:v>
                </c:pt>
                <c:pt idx="87">
                  <c:v>-5.3949380417121091</c:v>
                </c:pt>
                <c:pt idx="88">
                  <c:v>-5.3904906281528424</c:v>
                </c:pt>
                <c:pt idx="89">
                  <c:v>-5.3898762794220323</c:v>
                </c:pt>
                <c:pt idx="90">
                  <c:v>-5.3851559709439423</c:v>
                </c:pt>
                <c:pt idx="91">
                  <c:v>-5.3829317276224602</c:v>
                </c:pt>
                <c:pt idx="92">
                  <c:v>-5.3815190484125122</c:v>
                </c:pt>
                <c:pt idx="93">
                  <c:v>-5.3787319236709124</c:v>
                </c:pt>
                <c:pt idx="94">
                  <c:v>-5.3828798685998906</c:v>
                </c:pt>
                <c:pt idx="95">
                  <c:v>-5.3843771316541504</c:v>
                </c:pt>
                <c:pt idx="96">
                  <c:v>-5.3871144182155239</c:v>
                </c:pt>
                <c:pt idx="97">
                  <c:v>-5.3908756832627933</c:v>
                </c:pt>
                <c:pt idx="98">
                  <c:v>-5.3886817909679348</c:v>
                </c:pt>
                <c:pt idx="99">
                  <c:v>-5.3875730939574638</c:v>
                </c:pt>
                <c:pt idx="100">
                  <c:v>-5.3834409416875895</c:v>
                </c:pt>
                <c:pt idx="101">
                  <c:v>-5.3781515492247589</c:v>
                </c:pt>
                <c:pt idx="102">
                  <c:v>-5.3721966053657502</c:v>
                </c:pt>
                <c:pt idx="103">
                  <c:v>-5.3680091241751686</c:v>
                </c:pt>
                <c:pt idx="104">
                  <c:v>-5.3642819230960006</c:v>
                </c:pt>
                <c:pt idx="105">
                  <c:v>-5.3610164305755577</c:v>
                </c:pt>
                <c:pt idx="106">
                  <c:v>-5.3576679299349657</c:v>
                </c:pt>
                <c:pt idx="107">
                  <c:v>-5.3583457498859364</c:v>
                </c:pt>
                <c:pt idx="108">
                  <c:v>-5.352229129930353</c:v>
                </c:pt>
                <c:pt idx="109">
                  <c:v>-5.3507955416256534</c:v>
                </c:pt>
                <c:pt idx="110">
                  <c:v>-5.3504642729478862</c:v>
                </c:pt>
                <c:pt idx="111">
                  <c:v>-5.3480711494258291</c:v>
                </c:pt>
                <c:pt idx="112">
                  <c:v>-5.3452447547056892</c:v>
                </c:pt>
                <c:pt idx="113">
                  <c:v>-5.3449702830692507</c:v>
                </c:pt>
                <c:pt idx="114">
                  <c:v>-5.3414098647095676</c:v>
                </c:pt>
                <c:pt idx="115">
                  <c:v>-5.3330779209244303</c:v>
                </c:pt>
                <c:pt idx="116">
                  <c:v>-5.3305415575123192</c:v>
                </c:pt>
                <c:pt idx="117">
                  <c:v>-5.3225035697991911</c:v>
                </c:pt>
                <c:pt idx="118">
                  <c:v>-5.3126881169168652</c:v>
                </c:pt>
                <c:pt idx="119">
                  <c:v>-5.3014296389865176</c:v>
                </c:pt>
                <c:pt idx="120">
                  <c:v>-5.2941090973239922</c:v>
                </c:pt>
                <c:pt idx="121">
                  <c:v>-5.2877902932607022</c:v>
                </c:pt>
                <c:pt idx="122">
                  <c:v>-5.2807415876278387</c:v>
                </c:pt>
                <c:pt idx="123">
                  <c:v>-5.2764505579356538</c:v>
                </c:pt>
                <c:pt idx="124">
                  <c:v>-5.2693872259492238</c:v>
                </c:pt>
                <c:pt idx="125">
                  <c:v>-5.2633382286289576</c:v>
                </c:pt>
                <c:pt idx="126">
                  <c:v>-5.2593663848132257</c:v>
                </c:pt>
                <c:pt idx="127">
                  <c:v>-5.2542902631912609</c:v>
                </c:pt>
                <c:pt idx="128">
                  <c:v>-5.2485981024789901</c:v>
                </c:pt>
                <c:pt idx="129">
                  <c:v>-5.2439506991426077</c:v>
                </c:pt>
                <c:pt idx="130">
                  <c:v>-5.2396107527505249</c:v>
                </c:pt>
                <c:pt idx="131">
                  <c:v>-5.2302456476187489</c:v>
                </c:pt>
                <c:pt idx="132">
                  <c:v>-5.2263107771948558</c:v>
                </c:pt>
                <c:pt idx="133">
                  <c:v>-5.2175474928991186</c:v>
                </c:pt>
                <c:pt idx="134">
                  <c:v>-5.2090259125288449</c:v>
                </c:pt>
                <c:pt idx="135">
                  <c:v>-5.2053855691022273</c:v>
                </c:pt>
                <c:pt idx="136">
                  <c:v>-5.2022176938061246</c:v>
                </c:pt>
                <c:pt idx="137">
                  <c:v>-5.1930863117252111</c:v>
                </c:pt>
                <c:pt idx="138">
                  <c:v>-5.1865857499347916</c:v>
                </c:pt>
                <c:pt idx="139">
                  <c:v>-5.1825522174679977</c:v>
                </c:pt>
                <c:pt idx="140">
                  <c:v>-5.1979752580515699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AD-4DEF-8809-471DC21EF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94584"/>
        <c:axId val="539086384"/>
      </c:lineChart>
      <c:catAx>
        <c:axId val="53909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86384"/>
        <c:crosses val="autoZero"/>
        <c:auto val="1"/>
        <c:lblAlgn val="ctr"/>
        <c:lblOffset val="100"/>
        <c:noMultiLvlLbl val="0"/>
      </c:catAx>
      <c:valAx>
        <c:axId val="53908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94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DSERR</a:t>
            </a:r>
            <a:r>
              <a:rPr lang="en-US" altLang="ko-KR">
                <a:solidFill>
                  <a:srgbClr val="FF0000"/>
                </a:solidFill>
              </a:rPr>
              <a:t>D</a:t>
            </a:r>
            <a:r>
              <a:rPr lang="en-US" altLang="ko-KR"/>
              <a:t>3Q086SBEA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consumption!$M$3:$M$143</c:f>
              <c:numCache>
                <c:formatCode>0.0000</c:formatCode>
                <c:ptCount val="141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3-4CE8-B5AA-A72F1CC60FF3}"/>
            </c:ext>
          </c:extLst>
        </c:ser>
        <c:ser>
          <c:idx val="1"/>
          <c:order val="1"/>
          <c:tx>
            <c:strRef>
              <c:f>consumption!$S$1:$S$2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consumption!$S$3:$S$143</c:f>
              <c:numCache>
                <c:formatCode>0.0000</c:formatCode>
                <c:ptCount val="141"/>
                <c:pt idx="0">
                  <c:v>-5.8943608096916638</c:v>
                </c:pt>
                <c:pt idx="1">
                  <c:v>-5.8879933235594955</c:v>
                </c:pt>
                <c:pt idx="2">
                  <c:v>-5.8787208687021444</c:v>
                </c:pt>
                <c:pt idx="3">
                  <c:v>-5.8734418678559237</c:v>
                </c:pt>
                <c:pt idx="4">
                  <c:v>-5.8718565275894363</c:v>
                </c:pt>
                <c:pt idx="5">
                  <c:v>-5.8677705615123656</c:v>
                </c:pt>
                <c:pt idx="6">
                  <c:v>-5.8640625548487471</c:v>
                </c:pt>
                <c:pt idx="7">
                  <c:v>-5.8568706469994112</c:v>
                </c:pt>
                <c:pt idx="8">
                  <c:v>-5.8484502868640362</c:v>
                </c:pt>
                <c:pt idx="9">
                  <c:v>-5.8421050844039204</c:v>
                </c:pt>
                <c:pt idx="10">
                  <c:v>-5.8381702048990647</c:v>
                </c:pt>
                <c:pt idx="11">
                  <c:v>-5.8332394008745396</c:v>
                </c:pt>
                <c:pt idx="12">
                  <c:v>-5.8232034923524658</c:v>
                </c:pt>
                <c:pt idx="13">
                  <c:v>-5.8169217401631546</c:v>
                </c:pt>
                <c:pt idx="14">
                  <c:v>-5.806666780719457</c:v>
                </c:pt>
                <c:pt idx="15">
                  <c:v>-5.7999921804386609</c:v>
                </c:pt>
                <c:pt idx="16">
                  <c:v>-5.7966346896719969</c:v>
                </c:pt>
                <c:pt idx="17">
                  <c:v>-5.7954955503775825</c:v>
                </c:pt>
                <c:pt idx="18">
                  <c:v>-5.7902754468820206</c:v>
                </c:pt>
                <c:pt idx="19">
                  <c:v>-5.7825901421971064</c:v>
                </c:pt>
                <c:pt idx="20">
                  <c:v>-5.787214214419711</c:v>
                </c:pt>
                <c:pt idx="21">
                  <c:v>-5.7802393375254209</c:v>
                </c:pt>
                <c:pt idx="22">
                  <c:v>-5.7762982954747173</c:v>
                </c:pt>
                <c:pt idx="23">
                  <c:v>-5.783473408076885</c:v>
                </c:pt>
                <c:pt idx="24">
                  <c:v>-5.786031795578527</c:v>
                </c:pt>
                <c:pt idx="25">
                  <c:v>-5.7792494974929252</c:v>
                </c:pt>
                <c:pt idx="26">
                  <c:v>-5.7780642430348834</c:v>
                </c:pt>
                <c:pt idx="27">
                  <c:v>-5.7787901878784353</c:v>
                </c:pt>
                <c:pt idx="28">
                  <c:v>-5.7651401604231847</c:v>
                </c:pt>
                <c:pt idx="29">
                  <c:v>-5.7605650576782335</c:v>
                </c:pt>
                <c:pt idx="30">
                  <c:v>-5.7539329163859581</c:v>
                </c:pt>
                <c:pt idx="31">
                  <c:v>-5.7462142382039438</c:v>
                </c:pt>
                <c:pt idx="32">
                  <c:v>-5.7456796140233646</c:v>
                </c:pt>
                <c:pt idx="33">
                  <c:v>-5.7422005770236488</c:v>
                </c:pt>
                <c:pt idx="34">
                  <c:v>-5.7337448557668029</c:v>
                </c:pt>
                <c:pt idx="35">
                  <c:v>-5.729997443488033</c:v>
                </c:pt>
                <c:pt idx="36">
                  <c:v>-5.7228215267120657</c:v>
                </c:pt>
                <c:pt idx="37">
                  <c:v>-5.7177341568615496</c:v>
                </c:pt>
                <c:pt idx="38">
                  <c:v>-5.7132726961637932</c:v>
                </c:pt>
                <c:pt idx="39">
                  <c:v>-5.7089051374789577</c:v>
                </c:pt>
                <c:pt idx="40">
                  <c:v>-5.7043279978812933</c:v>
                </c:pt>
                <c:pt idx="41">
                  <c:v>-5.6978461231873982</c:v>
                </c:pt>
                <c:pt idx="42">
                  <c:v>-5.6941200503698166</c:v>
                </c:pt>
                <c:pt idx="43">
                  <c:v>-5.6914158265118715</c:v>
                </c:pt>
                <c:pt idx="44">
                  <c:v>-5.6845768799899723</c:v>
                </c:pt>
                <c:pt idx="45">
                  <c:v>-5.6795177659215543</c:v>
                </c:pt>
                <c:pt idx="46">
                  <c:v>-5.6765006135396412</c:v>
                </c:pt>
                <c:pt idx="47">
                  <c:v>-5.6732905036957799</c:v>
                </c:pt>
                <c:pt idx="48">
                  <c:v>-5.6698497636774832</c:v>
                </c:pt>
                <c:pt idx="49">
                  <c:v>-5.6663525818835598</c:v>
                </c:pt>
                <c:pt idx="50">
                  <c:v>-5.656044820331303</c:v>
                </c:pt>
                <c:pt idx="51">
                  <c:v>-5.6489627278220436</c:v>
                </c:pt>
                <c:pt idx="52">
                  <c:v>-5.6408732624881086</c:v>
                </c:pt>
                <c:pt idx="53">
                  <c:v>-5.63071556498981</c:v>
                </c:pt>
                <c:pt idx="54">
                  <c:v>-5.6228755476991736</c:v>
                </c:pt>
                <c:pt idx="55">
                  <c:v>-5.6182126887067323</c:v>
                </c:pt>
                <c:pt idx="56">
                  <c:v>-5.6111268709035347</c:v>
                </c:pt>
                <c:pt idx="57">
                  <c:v>-5.6043787279012172</c:v>
                </c:pt>
                <c:pt idx="58">
                  <c:v>-5.5980672065587918</c:v>
                </c:pt>
                <c:pt idx="59">
                  <c:v>-5.5860288249340204</c:v>
                </c:pt>
                <c:pt idx="60">
                  <c:v>-5.5908480243235701</c:v>
                </c:pt>
                <c:pt idx="61">
                  <c:v>-5.5798522313527261</c:v>
                </c:pt>
                <c:pt idx="62">
                  <c:v>-5.574366473111672</c:v>
                </c:pt>
                <c:pt idx="63">
                  <c:v>-5.5686035320874172</c:v>
                </c:pt>
                <c:pt idx="64">
                  <c:v>-5.5690787935780115</c:v>
                </c:pt>
                <c:pt idx="65">
                  <c:v>-5.5692342678211944</c:v>
                </c:pt>
                <c:pt idx="66">
                  <c:v>-5.5702072116094445</c:v>
                </c:pt>
                <c:pt idx="67">
                  <c:v>-5.5686791146231922</c:v>
                </c:pt>
                <c:pt idx="68">
                  <c:v>-5.5658795337025051</c:v>
                </c:pt>
                <c:pt idx="69">
                  <c:v>-5.5634219191819678</c:v>
                </c:pt>
                <c:pt idx="70">
                  <c:v>-5.5627537943670706</c:v>
                </c:pt>
                <c:pt idx="71">
                  <c:v>-5.5578248619181476</c:v>
                </c:pt>
                <c:pt idx="72">
                  <c:v>-5.5597613431697397</c:v>
                </c:pt>
                <c:pt idx="73">
                  <c:v>-5.556628519419883</c:v>
                </c:pt>
                <c:pt idx="74">
                  <c:v>-5.5497247872885715</c:v>
                </c:pt>
                <c:pt idx="75">
                  <c:v>-5.5475566240060292</c:v>
                </c:pt>
                <c:pt idx="76">
                  <c:v>-5.5403133759699372</c:v>
                </c:pt>
                <c:pt idx="77">
                  <c:v>-5.5363371879778409</c:v>
                </c:pt>
                <c:pt idx="78">
                  <c:v>-5.5306829028682927</c:v>
                </c:pt>
                <c:pt idx="79">
                  <c:v>-5.5243335232916628</c:v>
                </c:pt>
                <c:pt idx="80">
                  <c:v>-5.521074929599326</c:v>
                </c:pt>
                <c:pt idx="81">
                  <c:v>-5.5148791869660538</c:v>
                </c:pt>
                <c:pt idx="82">
                  <c:v>-5.5100192469132381</c:v>
                </c:pt>
                <c:pt idx="83">
                  <c:v>-5.5055547462688317</c:v>
                </c:pt>
                <c:pt idx="84">
                  <c:v>-5.5009499378983335</c:v>
                </c:pt>
                <c:pt idx="85">
                  <c:v>-5.4982018665567018</c:v>
                </c:pt>
                <c:pt idx="86">
                  <c:v>-5.4965234299107362</c:v>
                </c:pt>
                <c:pt idx="87">
                  <c:v>-5.4906612886742341</c:v>
                </c:pt>
                <c:pt idx="88">
                  <c:v>-5.4903087842016269</c:v>
                </c:pt>
                <c:pt idx="89">
                  <c:v>-5.492474610359066</c:v>
                </c:pt>
                <c:pt idx="90">
                  <c:v>-5.4908943198159665</c:v>
                </c:pt>
                <c:pt idx="91">
                  <c:v>-5.4917945415714229</c:v>
                </c:pt>
                <c:pt idx="92">
                  <c:v>-5.4898236149574977</c:v>
                </c:pt>
                <c:pt idx="93">
                  <c:v>-5.489624701720432</c:v>
                </c:pt>
                <c:pt idx="94">
                  <c:v>-5.4967685970166293</c:v>
                </c:pt>
                <c:pt idx="95">
                  <c:v>-5.5013139017481532</c:v>
                </c:pt>
                <c:pt idx="96">
                  <c:v>-5.5044244462954435</c:v>
                </c:pt>
                <c:pt idx="97">
                  <c:v>-5.5105101137850188</c:v>
                </c:pt>
                <c:pt idx="98">
                  <c:v>-5.5110038003792567</c:v>
                </c:pt>
                <c:pt idx="99">
                  <c:v>-5.5126275766444603</c:v>
                </c:pt>
                <c:pt idx="100">
                  <c:v>-5.5095818257490947</c:v>
                </c:pt>
                <c:pt idx="101">
                  <c:v>-5.5064406497516654</c:v>
                </c:pt>
                <c:pt idx="102">
                  <c:v>-5.5029989726454236</c:v>
                </c:pt>
                <c:pt idx="103">
                  <c:v>-5.5013603500085839</c:v>
                </c:pt>
                <c:pt idx="104">
                  <c:v>-5.4982208550011702</c:v>
                </c:pt>
                <c:pt idx="105">
                  <c:v>-5.4968974991480657</c:v>
                </c:pt>
                <c:pt idx="106">
                  <c:v>-5.4958654229854726</c:v>
                </c:pt>
                <c:pt idx="107">
                  <c:v>-5.4988764965921249</c:v>
                </c:pt>
                <c:pt idx="108">
                  <c:v>-5.5010631021631831</c:v>
                </c:pt>
                <c:pt idx="109">
                  <c:v>-5.5018228751871376</c:v>
                </c:pt>
                <c:pt idx="110">
                  <c:v>-5.5039402288248009</c:v>
                </c:pt>
                <c:pt idx="111">
                  <c:v>-5.5040279721306984</c:v>
                </c:pt>
                <c:pt idx="112">
                  <c:v>-5.503899615097847</c:v>
                </c:pt>
                <c:pt idx="113">
                  <c:v>-5.5058066024762287</c:v>
                </c:pt>
                <c:pt idx="114">
                  <c:v>-5.5046790657017368</c:v>
                </c:pt>
                <c:pt idx="115">
                  <c:v>-5.4987970817228593</c:v>
                </c:pt>
                <c:pt idx="116">
                  <c:v>-5.4983742258914301</c:v>
                </c:pt>
                <c:pt idx="117">
                  <c:v>-5.4925152890313296</c:v>
                </c:pt>
                <c:pt idx="118">
                  <c:v>-5.4851508095299479</c:v>
                </c:pt>
                <c:pt idx="119">
                  <c:v>-5.4763466891800601</c:v>
                </c:pt>
                <c:pt idx="120">
                  <c:v>-5.473268817108524</c:v>
                </c:pt>
                <c:pt idx="121">
                  <c:v>-5.4691910581338661</c:v>
                </c:pt>
                <c:pt idx="122">
                  <c:v>-5.4646850855197719</c:v>
                </c:pt>
                <c:pt idx="123">
                  <c:v>-5.4629488774683139</c:v>
                </c:pt>
                <c:pt idx="124">
                  <c:v>-5.4592141098049609</c:v>
                </c:pt>
                <c:pt idx="125">
                  <c:v>-5.4555351410510635</c:v>
                </c:pt>
                <c:pt idx="126">
                  <c:v>-5.4542258368973382</c:v>
                </c:pt>
                <c:pt idx="127">
                  <c:v>-5.4518222093389621</c:v>
                </c:pt>
                <c:pt idx="128">
                  <c:v>-5.4450018632016093</c:v>
                </c:pt>
                <c:pt idx="129">
                  <c:v>-5.4424107074546164</c:v>
                </c:pt>
                <c:pt idx="130">
                  <c:v>-5.4403682276731953</c:v>
                </c:pt>
                <c:pt idx="131">
                  <c:v>-5.4332901133823768</c:v>
                </c:pt>
                <c:pt idx="132">
                  <c:v>-5.4332379100659427</c:v>
                </c:pt>
                <c:pt idx="133">
                  <c:v>-5.4264925388293364</c:v>
                </c:pt>
                <c:pt idx="134">
                  <c:v>-5.4203387845609701</c:v>
                </c:pt>
                <c:pt idx="135">
                  <c:v>-5.4191637573621332</c:v>
                </c:pt>
                <c:pt idx="136">
                  <c:v>-5.4147813994062037</c:v>
                </c:pt>
                <c:pt idx="137">
                  <c:v>-5.4074840655233452</c:v>
                </c:pt>
                <c:pt idx="138">
                  <c:v>-5.4031753051668154</c:v>
                </c:pt>
                <c:pt idx="139">
                  <c:v>-5.4013890353170044</c:v>
                </c:pt>
                <c:pt idx="140">
                  <c:v>-5.4153264450618313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3-4CE8-B5AA-A72F1CC6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250424"/>
        <c:axId val="454240584"/>
      </c:lineChart>
      <c:catAx>
        <c:axId val="45425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40584"/>
        <c:crosses val="autoZero"/>
        <c:auto val="1"/>
        <c:lblAlgn val="ctr"/>
        <c:lblOffset val="100"/>
        <c:noMultiLvlLbl val="0"/>
      </c:catAx>
      <c:valAx>
        <c:axId val="45424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5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by using </a:t>
            </a:r>
            <a:r>
              <a:rPr lang="en-US" sz="1400" b="0" i="0" u="none" strike="noStrike" baseline="0">
                <a:effectLst/>
              </a:rPr>
              <a:t>DSERR</a:t>
            </a:r>
            <a:r>
              <a:rPr lang="en-US" sz="1400" b="0" i="0" u="none" strike="noStrike" baseline="0">
                <a:solidFill>
                  <a:srgbClr val="FF0000"/>
                </a:solidFill>
                <a:effectLst/>
              </a:rPr>
              <a:t>G</a:t>
            </a:r>
            <a:r>
              <a:rPr lang="en-US" sz="1400" b="0" i="0" u="none" strike="noStrike" baseline="0">
                <a:effectLst/>
              </a:rPr>
              <a:t>3Q086SBEA</a:t>
            </a:r>
            <a:r>
              <a:rPr lang="en-US" sz="1400" b="0" i="0" u="none" strike="noStrike" baseline="0"/>
              <a:t>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consumption!$L$1:$L$2</c:f>
              <c:strCache>
                <c:ptCount val="2"/>
                <c:pt idx="0">
                  <c:v>rescale</c:v>
                </c:pt>
                <c:pt idx="1">
                  <c:v>ln(realcons/pop)-E(diff)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consumption!$L$3:$L$116</c:f>
              <c:numCache>
                <c:formatCode>0.0000</c:formatCode>
                <c:ptCount val="114"/>
                <c:pt idx="0">
                  <c:v>-5.8944262023077023</c:v>
                </c:pt>
                <c:pt idx="1">
                  <c:v>-5.8880575786382732</c:v>
                </c:pt>
                <c:pt idx="2">
                  <c:v>-5.8787678759052486</c:v>
                </c:pt>
                <c:pt idx="3">
                  <c:v>-5.8734881245732602</c:v>
                </c:pt>
                <c:pt idx="4">
                  <c:v>-5.8718700512495676</c:v>
                </c:pt>
                <c:pt idx="5">
                  <c:v>-5.867768089257968</c:v>
                </c:pt>
                <c:pt idx="6">
                  <c:v>-5.8640599014609922</c:v>
                </c:pt>
                <c:pt idx="7">
                  <c:v>-5.8568676694029556</c:v>
                </c:pt>
                <c:pt idx="8">
                  <c:v>-5.8484625878709888</c:v>
                </c:pt>
                <c:pt idx="9">
                  <c:v>-5.8421471168083183</c:v>
                </c:pt>
                <c:pt idx="10">
                  <c:v>-5.8382115418321856</c:v>
                </c:pt>
                <c:pt idx="11">
                  <c:v>-5.8332948775880542</c:v>
                </c:pt>
                <c:pt idx="12">
                  <c:v>-5.8232725051437981</c:v>
                </c:pt>
                <c:pt idx="13">
                  <c:v>-5.8170038304427383</c:v>
                </c:pt>
                <c:pt idx="14">
                  <c:v>-5.8067618370453111</c:v>
                </c:pt>
                <c:pt idx="15">
                  <c:v>-5.8000570537130525</c:v>
                </c:pt>
                <c:pt idx="16">
                  <c:v>-5.7966701911486513</c:v>
                </c:pt>
                <c:pt idx="17">
                  <c:v>-5.79550239776583</c:v>
                </c:pt>
                <c:pt idx="18">
                  <c:v>-5.7902817096471075</c:v>
                </c:pt>
                <c:pt idx="19">
                  <c:v>-5.7825958156098558</c:v>
                </c:pt>
                <c:pt idx="20">
                  <c:v>-5.7872193418095197</c:v>
                </c:pt>
                <c:pt idx="21">
                  <c:v>-5.7802573029233582</c:v>
                </c:pt>
                <c:pt idx="22">
                  <c:v>-5.776315596175003</c:v>
                </c:pt>
                <c:pt idx="23">
                  <c:v>-5.7834901813467212</c:v>
                </c:pt>
                <c:pt idx="24">
                  <c:v>-5.786034978062041</c:v>
                </c:pt>
                <c:pt idx="25">
                  <c:v>-5.7792394410703487</c:v>
                </c:pt>
                <c:pt idx="26">
                  <c:v>-5.7780666191011996</c:v>
                </c:pt>
                <c:pt idx="27">
                  <c:v>-5.7787922973120196</c:v>
                </c:pt>
                <c:pt idx="28">
                  <c:v>-5.7651544241513939</c:v>
                </c:pt>
                <c:pt idx="29">
                  <c:v>-5.7605913898245493</c:v>
                </c:pt>
                <c:pt idx="30">
                  <c:v>-5.7539588072359678</c:v>
                </c:pt>
                <c:pt idx="31">
                  <c:v>-5.7462394347086772</c:v>
                </c:pt>
                <c:pt idx="32">
                  <c:v>-5.7456920160696558</c:v>
                </c:pt>
                <c:pt idx="33">
                  <c:v>-5.7422123175714841</c:v>
                </c:pt>
                <c:pt idx="34">
                  <c:v>-5.7337441545027907</c:v>
                </c:pt>
                <c:pt idx="35">
                  <c:v>-5.7299964489388167</c:v>
                </c:pt>
                <c:pt idx="36">
                  <c:v>-5.7228201684514275</c:v>
                </c:pt>
                <c:pt idx="37">
                  <c:v>-5.7177324683077249</c:v>
                </c:pt>
                <c:pt idx="38">
                  <c:v>-5.7132590121032223</c:v>
                </c:pt>
                <c:pt idx="39">
                  <c:v>-5.7089027756079549</c:v>
                </c:pt>
                <c:pt idx="40">
                  <c:v>-5.7043253510152674</c:v>
                </c:pt>
                <c:pt idx="41">
                  <c:v>-5.6978431708492572</c:v>
                </c:pt>
                <c:pt idx="42">
                  <c:v>-5.6941282477351933</c:v>
                </c:pt>
                <c:pt idx="43">
                  <c:v>-5.6914236449549955</c:v>
                </c:pt>
                <c:pt idx="44">
                  <c:v>-5.6845732010572023</c:v>
                </c:pt>
                <c:pt idx="45">
                  <c:v>-5.6795136455452218</c:v>
                </c:pt>
                <c:pt idx="46">
                  <c:v>-5.6764850589837268</c:v>
                </c:pt>
                <c:pt idx="47">
                  <c:v>-5.6732856292446137</c:v>
                </c:pt>
                <c:pt idx="48">
                  <c:v>-5.6698446482310221</c:v>
                </c:pt>
                <c:pt idx="49">
                  <c:v>-5.6663689513211155</c:v>
                </c:pt>
                <c:pt idx="50">
                  <c:v>-5.6560607501842197</c:v>
                </c:pt>
                <c:pt idx="51">
                  <c:v>-5.648967626217992</c:v>
                </c:pt>
                <c:pt idx="52">
                  <c:v>-5.6408779797700905</c:v>
                </c:pt>
                <c:pt idx="53">
                  <c:v>-5.6307093802365413</c:v>
                </c:pt>
                <c:pt idx="54">
                  <c:v>-5.6228798059118654</c:v>
                </c:pt>
                <c:pt idx="55">
                  <c:v>-5.6182165646825659</c:v>
                </c:pt>
                <c:pt idx="56">
                  <c:v>-5.6111303600435845</c:v>
                </c:pt>
                <c:pt idx="57">
                  <c:v>-5.604392385782976</c:v>
                </c:pt>
                <c:pt idx="58">
                  <c:v>-5.598080627000031</c:v>
                </c:pt>
                <c:pt idx="59">
                  <c:v>-5.5860519475376842</c:v>
                </c:pt>
                <c:pt idx="60">
                  <c:v>-5.5908709848979337</c:v>
                </c:pt>
                <c:pt idx="61">
                  <c:v>-5.579874739306895</c:v>
                </c:pt>
                <c:pt idx="62">
                  <c:v>-5.5743783476459594</c:v>
                </c:pt>
                <c:pt idx="63">
                  <c:v>-5.5686048826598293</c:v>
                </c:pt>
                <c:pt idx="64">
                  <c:v>-5.5690499236031306</c:v>
                </c:pt>
                <c:pt idx="65">
                  <c:v>-5.5691855094538507</c:v>
                </c:pt>
                <c:pt idx="66">
                  <c:v>-5.5701584532421009</c:v>
                </c:pt>
                <c:pt idx="67">
                  <c:v>-5.568640104785346</c:v>
                </c:pt>
                <c:pt idx="68">
                  <c:v>-5.5658598772280774</c:v>
                </c:pt>
                <c:pt idx="69">
                  <c:v>-5.5634213541242765</c:v>
                </c:pt>
                <c:pt idx="70">
                  <c:v>-5.5627528961933317</c:v>
                </c:pt>
                <c:pt idx="71">
                  <c:v>-5.5578235494735111</c:v>
                </c:pt>
                <c:pt idx="72">
                  <c:v>-5.5597596130622273</c:v>
                </c:pt>
                <c:pt idx="73">
                  <c:v>-5.5566170626681197</c:v>
                </c:pt>
                <c:pt idx="74">
                  <c:v>-5.5497222006006588</c:v>
                </c:pt>
                <c:pt idx="75">
                  <c:v>-5.547553690153971</c:v>
                </c:pt>
                <c:pt idx="76">
                  <c:v>-5.5403191494238282</c:v>
                </c:pt>
                <c:pt idx="77">
                  <c:v>-5.5363426069271293</c:v>
                </c:pt>
                <c:pt idx="78">
                  <c:v>-5.5306969259702656</c:v>
                </c:pt>
                <c:pt idx="79">
                  <c:v>-5.5243560125888092</c:v>
                </c:pt>
                <c:pt idx="80">
                  <c:v>-5.521096642465853</c:v>
                </c:pt>
                <c:pt idx="81">
                  <c:v>-5.5149004175143359</c:v>
                </c:pt>
                <c:pt idx="82">
                  <c:v>-5.5100400689572284</c:v>
                </c:pt>
                <c:pt idx="83">
                  <c:v>-5.5055746273084969</c:v>
                </c:pt>
                <c:pt idx="84">
                  <c:v>-5.5009521801370118</c:v>
                </c:pt>
                <c:pt idx="85">
                  <c:v>-5.4981953160163366</c:v>
                </c:pt>
                <c:pt idx="86">
                  <c:v>-5.4965081609612128</c:v>
                </c:pt>
                <c:pt idx="87">
                  <c:v>-5.4906457395955464</c:v>
                </c:pt>
                <c:pt idx="88">
                  <c:v>-5.4902928945204996</c:v>
                </c:pt>
                <c:pt idx="89">
                  <c:v>-5.4924503643694731</c:v>
                </c:pt>
                <c:pt idx="90">
                  <c:v>-5.4908699047656055</c:v>
                </c:pt>
                <c:pt idx="91">
                  <c:v>-5.4917699464640553</c:v>
                </c:pt>
                <c:pt idx="92">
                  <c:v>-5.4897828776916375</c:v>
                </c:pt>
                <c:pt idx="93">
                  <c:v>-5.4895838947217559</c:v>
                </c:pt>
                <c:pt idx="94">
                  <c:v>-5.4967277630097824</c:v>
                </c:pt>
                <c:pt idx="95">
                  <c:v>-5.5012651433808104</c:v>
                </c:pt>
                <c:pt idx="96">
                  <c:v>-5.5043677455452213</c:v>
                </c:pt>
                <c:pt idx="97">
                  <c:v>-5.510461355417676</c:v>
                </c:pt>
                <c:pt idx="98">
                  <c:v>-5.510955042011914</c:v>
                </c:pt>
                <c:pt idx="99">
                  <c:v>-5.5125866534541546</c:v>
                </c:pt>
                <c:pt idx="100">
                  <c:v>-5.5095486636664379</c:v>
                </c:pt>
                <c:pt idx="101">
                  <c:v>-5.5064074167513759</c:v>
                </c:pt>
                <c:pt idx="102">
                  <c:v>-5.5029734564853303</c:v>
                </c:pt>
                <c:pt idx="103">
                  <c:v>-5.5013270137987753</c:v>
                </c:pt>
                <c:pt idx="104">
                  <c:v>-5.498195108658007</c:v>
                </c:pt>
                <c:pt idx="105">
                  <c:v>-5.4968716479586996</c:v>
                </c:pt>
                <c:pt idx="106">
                  <c:v>-5.4958394975340692</c:v>
                </c:pt>
                <c:pt idx="107">
                  <c:v>-5.4988428972774948</c:v>
                </c:pt>
                <c:pt idx="108">
                  <c:v>-5.5010293887707888</c:v>
                </c:pt>
                <c:pt idx="109">
                  <c:v>-5.5017816070322692</c:v>
                </c:pt>
                <c:pt idx="110">
                  <c:v>-5.50389892791038</c:v>
                </c:pt>
                <c:pt idx="111">
                  <c:v>-5.5039866314999006</c:v>
                </c:pt>
                <c:pt idx="112">
                  <c:v>-5.5038655508145711</c:v>
                </c:pt>
                <c:pt idx="113">
                  <c:v>-5.5057724605331462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7-4B0C-8C01-0A1B0A189582}"/>
            </c:ext>
          </c:extLst>
        </c:ser>
        <c:ser>
          <c:idx val="1"/>
          <c:order val="1"/>
          <c:tx>
            <c:strRef>
              <c:f>consumption!$M$1:$M$2</c:f>
              <c:strCache>
                <c:ptCount val="2"/>
                <c:pt idx="0">
                  <c:v>paper</c:v>
                </c:pt>
                <c:pt idx="1">
                  <c:v>Real Consumption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consumption!$M$3:$M$116</c:f>
              <c:numCache>
                <c:formatCode>0.0000</c:formatCode>
                <c:ptCount val="114"/>
                <c:pt idx="0">
                  <c:v>-5.8971</c:v>
                </c:pt>
                <c:pt idx="1">
                  <c:v>-5.8905000000000003</c:v>
                </c:pt>
                <c:pt idx="2">
                  <c:v>-5.8811999999999998</c:v>
                </c:pt>
                <c:pt idx="3">
                  <c:v>-5.8754999999999997</c:v>
                </c:pt>
                <c:pt idx="4">
                  <c:v>-5.8738000000000001</c:v>
                </c:pt>
                <c:pt idx="5">
                  <c:v>-5.8693</c:v>
                </c:pt>
                <c:pt idx="6">
                  <c:v>-5.8651999999999997</c:v>
                </c:pt>
                <c:pt idx="7">
                  <c:v>-5.8578000000000001</c:v>
                </c:pt>
                <c:pt idx="8">
                  <c:v>-5.8491999999999997</c:v>
                </c:pt>
                <c:pt idx="9">
                  <c:v>-5.8426999999999998</c:v>
                </c:pt>
                <c:pt idx="10">
                  <c:v>-5.8387000000000002</c:v>
                </c:pt>
                <c:pt idx="11">
                  <c:v>-5.8341000000000003</c:v>
                </c:pt>
                <c:pt idx="12">
                  <c:v>-5.8239999999999998</c:v>
                </c:pt>
                <c:pt idx="13">
                  <c:v>-5.8178999999999998</c:v>
                </c:pt>
                <c:pt idx="14">
                  <c:v>-5.8082000000000003</c:v>
                </c:pt>
                <c:pt idx="15">
                  <c:v>-5.8014000000000001</c:v>
                </c:pt>
                <c:pt idx="16">
                  <c:v>-5.7980999999999998</c:v>
                </c:pt>
                <c:pt idx="17">
                  <c:v>-5.7969999999999997</c:v>
                </c:pt>
                <c:pt idx="18">
                  <c:v>-5.7912999999999997</c:v>
                </c:pt>
                <c:pt idx="19">
                  <c:v>-5.7835000000000001</c:v>
                </c:pt>
                <c:pt idx="20">
                  <c:v>-5.7881</c:v>
                </c:pt>
                <c:pt idx="21">
                  <c:v>-5.7813999999999997</c:v>
                </c:pt>
                <c:pt idx="22">
                  <c:v>-5.7774999999999999</c:v>
                </c:pt>
                <c:pt idx="23">
                  <c:v>-5.7849000000000004</c:v>
                </c:pt>
                <c:pt idx="24">
                  <c:v>-5.7870999999999997</c:v>
                </c:pt>
                <c:pt idx="25">
                  <c:v>-5.7803000000000004</c:v>
                </c:pt>
                <c:pt idx="26">
                  <c:v>-5.7793000000000001</c:v>
                </c:pt>
                <c:pt idx="27">
                  <c:v>-5.7801999999999998</c:v>
                </c:pt>
                <c:pt idx="28">
                  <c:v>-5.7664999999999997</c:v>
                </c:pt>
                <c:pt idx="29">
                  <c:v>-5.7618999999999998</c:v>
                </c:pt>
                <c:pt idx="30">
                  <c:v>-5.7552000000000003</c:v>
                </c:pt>
                <c:pt idx="31">
                  <c:v>-5.7476000000000003</c:v>
                </c:pt>
                <c:pt idx="32">
                  <c:v>-5.7470999999999997</c:v>
                </c:pt>
                <c:pt idx="33">
                  <c:v>-5.7436999999999996</c:v>
                </c:pt>
                <c:pt idx="34">
                  <c:v>-5.7354000000000003</c:v>
                </c:pt>
                <c:pt idx="35">
                  <c:v>-5.7314999999999996</c:v>
                </c:pt>
                <c:pt idx="36">
                  <c:v>-5.7241999999999997</c:v>
                </c:pt>
                <c:pt idx="37">
                  <c:v>-5.7191000000000001</c:v>
                </c:pt>
                <c:pt idx="38">
                  <c:v>-5.7145000000000001</c:v>
                </c:pt>
                <c:pt idx="39">
                  <c:v>-5.7100999999999997</c:v>
                </c:pt>
                <c:pt idx="40">
                  <c:v>-5.7054</c:v>
                </c:pt>
                <c:pt idx="41">
                  <c:v>-5.6988000000000003</c:v>
                </c:pt>
                <c:pt idx="42">
                  <c:v>-5.6948999999999996</c:v>
                </c:pt>
                <c:pt idx="43">
                  <c:v>-5.6921999999999997</c:v>
                </c:pt>
                <c:pt idx="44">
                  <c:v>-5.6852999999999998</c:v>
                </c:pt>
                <c:pt idx="45">
                  <c:v>-5.68</c:v>
                </c:pt>
                <c:pt idx="46">
                  <c:v>-5.6769999999999996</c:v>
                </c:pt>
                <c:pt idx="47">
                  <c:v>-5.6738999999999997</c:v>
                </c:pt>
                <c:pt idx="48">
                  <c:v>-5.6704999999999997</c:v>
                </c:pt>
                <c:pt idx="49">
                  <c:v>-5.6669999999999998</c:v>
                </c:pt>
                <c:pt idx="50">
                  <c:v>-5.6566000000000001</c:v>
                </c:pt>
                <c:pt idx="51">
                  <c:v>-5.6496000000000004</c:v>
                </c:pt>
                <c:pt idx="52">
                  <c:v>-5.6413000000000002</c:v>
                </c:pt>
                <c:pt idx="53">
                  <c:v>-5.6310000000000002</c:v>
                </c:pt>
                <c:pt idx="54">
                  <c:v>-5.6230000000000002</c:v>
                </c:pt>
                <c:pt idx="55">
                  <c:v>-5.6181000000000001</c:v>
                </c:pt>
                <c:pt idx="56">
                  <c:v>-5.6101999999999999</c:v>
                </c:pt>
                <c:pt idx="57">
                  <c:v>-5.6022999999999996</c:v>
                </c:pt>
                <c:pt idx="58">
                  <c:v>-5.5952000000000002</c:v>
                </c:pt>
                <c:pt idx="59">
                  <c:v>-5.5839999999999996</c:v>
                </c:pt>
                <c:pt idx="60">
                  <c:v>-5.5890000000000004</c:v>
                </c:pt>
                <c:pt idx="61">
                  <c:v>-5.5784000000000002</c:v>
                </c:pt>
                <c:pt idx="62">
                  <c:v>-5.5728</c:v>
                </c:pt>
                <c:pt idx="63">
                  <c:v>-5.5667</c:v>
                </c:pt>
                <c:pt idx="64">
                  <c:v>-5.5675999999999997</c:v>
                </c:pt>
                <c:pt idx="65">
                  <c:v>-5.5674000000000001</c:v>
                </c:pt>
                <c:pt idx="66">
                  <c:v>-5.5683999999999996</c:v>
                </c:pt>
                <c:pt idx="67">
                  <c:v>-5.5670999999999999</c:v>
                </c:pt>
                <c:pt idx="68">
                  <c:v>-5.5639000000000003</c:v>
                </c:pt>
                <c:pt idx="69">
                  <c:v>-5.5617999999999999</c:v>
                </c:pt>
                <c:pt idx="70">
                  <c:v>-5.5612000000000004</c:v>
                </c:pt>
                <c:pt idx="71">
                  <c:v>-5.5572999999999997</c:v>
                </c:pt>
                <c:pt idx="72">
                  <c:v>-5.5593000000000004</c:v>
                </c:pt>
                <c:pt idx="73">
                  <c:v>-5.5561999999999996</c:v>
                </c:pt>
                <c:pt idx="74">
                  <c:v>-5.5495999999999999</c:v>
                </c:pt>
                <c:pt idx="75">
                  <c:v>-5.5465</c:v>
                </c:pt>
                <c:pt idx="76">
                  <c:v>-5.5376000000000003</c:v>
                </c:pt>
                <c:pt idx="77">
                  <c:v>-5.5347</c:v>
                </c:pt>
                <c:pt idx="78">
                  <c:v>-5.5298999999999996</c:v>
                </c:pt>
                <c:pt idx="79">
                  <c:v>-5.5235000000000003</c:v>
                </c:pt>
                <c:pt idx="80">
                  <c:v>-5.5186000000000002</c:v>
                </c:pt>
                <c:pt idx="81">
                  <c:v>-5.5137</c:v>
                </c:pt>
                <c:pt idx="82">
                  <c:v>-5.5101000000000004</c:v>
                </c:pt>
                <c:pt idx="83">
                  <c:v>-5.5053000000000001</c:v>
                </c:pt>
                <c:pt idx="84">
                  <c:v>-5.5007999999999999</c:v>
                </c:pt>
                <c:pt idx="85">
                  <c:v>-5.4974999999999996</c:v>
                </c:pt>
                <c:pt idx="86">
                  <c:v>-5.4958</c:v>
                </c:pt>
                <c:pt idx="87">
                  <c:v>-5.4897999999999998</c:v>
                </c:pt>
                <c:pt idx="88">
                  <c:v>-5.4888000000000003</c:v>
                </c:pt>
                <c:pt idx="89">
                  <c:v>-5.4897999999999998</c:v>
                </c:pt>
                <c:pt idx="90">
                  <c:v>-5.4898999999999996</c:v>
                </c:pt>
                <c:pt idx="91">
                  <c:v>-5.4919000000000002</c:v>
                </c:pt>
                <c:pt idx="92">
                  <c:v>-5.4897</c:v>
                </c:pt>
                <c:pt idx="93">
                  <c:v>-5.4897</c:v>
                </c:pt>
                <c:pt idx="94">
                  <c:v>-5.4977</c:v>
                </c:pt>
                <c:pt idx="95">
                  <c:v>-5.5052000000000003</c:v>
                </c:pt>
                <c:pt idx="96">
                  <c:v>-5.5095000000000001</c:v>
                </c:pt>
                <c:pt idx="97">
                  <c:v>-5.5159000000000002</c:v>
                </c:pt>
                <c:pt idx="98">
                  <c:v>-5.5171999999999999</c:v>
                </c:pt>
                <c:pt idx="99">
                  <c:v>-5.5175999999999998</c:v>
                </c:pt>
                <c:pt idx="100">
                  <c:v>-5.5144000000000002</c:v>
                </c:pt>
                <c:pt idx="101">
                  <c:v>-5.5110000000000001</c:v>
                </c:pt>
                <c:pt idx="102">
                  <c:v>-5.5077999999999996</c:v>
                </c:pt>
                <c:pt idx="103">
                  <c:v>-5.5023</c:v>
                </c:pt>
                <c:pt idx="104">
                  <c:v>-5.4987000000000004</c:v>
                </c:pt>
                <c:pt idx="105">
                  <c:v>-5.4962999999999997</c:v>
                </c:pt>
                <c:pt idx="106">
                  <c:v>-5.4943</c:v>
                </c:pt>
                <c:pt idx="107">
                  <c:v>-5.4938000000000002</c:v>
                </c:pt>
                <c:pt idx="108">
                  <c:v>-5.4969000000000001</c:v>
                </c:pt>
                <c:pt idx="109">
                  <c:v>-5.4946999999999999</c:v>
                </c:pt>
                <c:pt idx="110">
                  <c:v>-5.4949000000000003</c:v>
                </c:pt>
                <c:pt idx="111">
                  <c:v>-5.4957000000000003</c:v>
                </c:pt>
                <c:pt idx="112">
                  <c:v>-5.4939</c:v>
                </c:pt>
                <c:pt idx="113">
                  <c:v>-5.4932999999999996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F7-4B0C-8C01-0A1B0A189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093272"/>
        <c:axId val="594098192"/>
      </c:lineChart>
      <c:catAx>
        <c:axId val="594093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8192"/>
        <c:crosses val="autoZero"/>
        <c:auto val="1"/>
        <c:lblAlgn val="ctr"/>
        <c:lblOffset val="100"/>
        <c:noMultiLvlLbl val="0"/>
      </c:catAx>
      <c:valAx>
        <c:axId val="5940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093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DDURR</a:t>
            </a:r>
            <a:r>
              <a:rPr lang="en-US" sz="1800" b="0" i="0" baseline="0">
                <a:solidFill>
                  <a:srgbClr val="FF0000"/>
                </a:solidFill>
                <a:effectLst/>
              </a:rPr>
              <a:t>D</a:t>
            </a:r>
            <a:r>
              <a:rPr lang="en-US" sz="1800" b="0" i="0" baseline="0">
                <a:effectLst/>
              </a:rPr>
              <a:t>3Q086SBEA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7D-45E3-9604-A0EE715C0AA4}"/>
            </c:ext>
          </c:extLst>
        </c:ser>
        <c:ser>
          <c:idx val="1"/>
          <c:order val="1"/>
          <c:tx>
            <c:strRef>
              <c:f>investment!$S$1:$S$2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investment!$S$3:$S$143</c:f>
              <c:numCache>
                <c:formatCode>0.0000</c:formatCode>
                <c:ptCount val="141"/>
                <c:pt idx="0">
                  <c:v>-6.311976838121093</c:v>
                </c:pt>
                <c:pt idx="1">
                  <c:v>-6.2985458730500286</c:v>
                </c:pt>
                <c:pt idx="2">
                  <c:v>-6.2929948555525508</c:v>
                </c:pt>
                <c:pt idx="3">
                  <c:v>-6.2752687492667585</c:v>
                </c:pt>
                <c:pt idx="4">
                  <c:v>-6.2761112719417431</c:v>
                </c:pt>
                <c:pt idx="5">
                  <c:v>-6.2849849111089116</c:v>
                </c:pt>
                <c:pt idx="6">
                  <c:v>-6.2895863131137526</c:v>
                </c:pt>
                <c:pt idx="7">
                  <c:v>-6.2941117163452409</c:v>
                </c:pt>
                <c:pt idx="8">
                  <c:v>-6.2913780340952679</c:v>
                </c:pt>
                <c:pt idx="9">
                  <c:v>-6.2846949016904654</c:v>
                </c:pt>
                <c:pt idx="10">
                  <c:v>-6.2777371416945487</c:v>
                </c:pt>
                <c:pt idx="11">
                  <c:v>-6.2357774491881282</c:v>
                </c:pt>
                <c:pt idx="12">
                  <c:v>-6.2656895699776181</c:v>
                </c:pt>
                <c:pt idx="13">
                  <c:v>-6.2499298869894959</c:v>
                </c:pt>
                <c:pt idx="14">
                  <c:v>-6.2511854705391121</c:v>
                </c:pt>
                <c:pt idx="15">
                  <c:v>-6.2358487085710648</c:v>
                </c:pt>
                <c:pt idx="16">
                  <c:v>-6.2139804368565281</c:v>
                </c:pt>
                <c:pt idx="17">
                  <c:v>-6.2206179220784152</c:v>
                </c:pt>
                <c:pt idx="18">
                  <c:v>-6.224586989182872</c:v>
                </c:pt>
                <c:pt idx="19">
                  <c:v>-6.2397448392296218</c:v>
                </c:pt>
                <c:pt idx="20">
                  <c:v>-6.2304559863420907</c:v>
                </c:pt>
                <c:pt idx="21">
                  <c:v>-6.2402185141724074</c:v>
                </c:pt>
                <c:pt idx="22">
                  <c:v>-6.2599176795010232</c:v>
                </c:pt>
                <c:pt idx="23">
                  <c:v>-6.3131916347901909</c:v>
                </c:pt>
                <c:pt idx="24">
                  <c:v>-6.3477518714273371</c:v>
                </c:pt>
                <c:pt idx="25">
                  <c:v>-6.348562351150103</c:v>
                </c:pt>
                <c:pt idx="26">
                  <c:v>-6.3324466104039567</c:v>
                </c:pt>
                <c:pt idx="27">
                  <c:v>-6.3124370965225234</c:v>
                </c:pt>
                <c:pt idx="28">
                  <c:v>-6.3198153876888368</c:v>
                </c:pt>
                <c:pt idx="29">
                  <c:v>-6.2784278906839388</c:v>
                </c:pt>
                <c:pt idx="30">
                  <c:v>-6.2701178575345713</c:v>
                </c:pt>
                <c:pt idx="31">
                  <c:v>-6.2455502407271846</c:v>
                </c:pt>
                <c:pt idx="32">
                  <c:v>-6.227938328041108</c:v>
                </c:pt>
                <c:pt idx="33">
                  <c:v>-6.2184088447544719</c:v>
                </c:pt>
                <c:pt idx="34">
                  <c:v>-6.2236188159862627</c:v>
                </c:pt>
                <c:pt idx="35">
                  <c:v>-6.1817041947541371</c:v>
                </c:pt>
                <c:pt idx="36">
                  <c:v>-6.149912605184622</c:v>
                </c:pt>
                <c:pt idx="37">
                  <c:v>-6.1126219077957513</c:v>
                </c:pt>
                <c:pt idx="38">
                  <c:v>-6.1256668135207031</c:v>
                </c:pt>
                <c:pt idx="39">
                  <c:v>-6.0894586725441533</c:v>
                </c:pt>
                <c:pt idx="40">
                  <c:v>-6.0875107545601717</c:v>
                </c:pt>
                <c:pt idx="41">
                  <c:v>-6.1035706996180936</c:v>
                </c:pt>
                <c:pt idx="42">
                  <c:v>-6.1043204101576629</c:v>
                </c:pt>
                <c:pt idx="43">
                  <c:v>-6.0842375548118062</c:v>
                </c:pt>
                <c:pt idx="44">
                  <c:v>-6.071625284425477</c:v>
                </c:pt>
                <c:pt idx="45">
                  <c:v>-6.0308011252566756</c:v>
                </c:pt>
                <c:pt idx="46">
                  <c:v>-5.9976510707630739</c:v>
                </c:pt>
                <c:pt idx="47">
                  <c:v>-5.9973601070373084</c:v>
                </c:pt>
                <c:pt idx="48">
                  <c:v>-5.980502716567158</c:v>
                </c:pt>
                <c:pt idx="49">
                  <c:v>-5.9371688162386222</c:v>
                </c:pt>
                <c:pt idx="50">
                  <c:v>-5.9193780377651004</c:v>
                </c:pt>
                <c:pt idx="51">
                  <c:v>-5.9050425781534317</c:v>
                </c:pt>
                <c:pt idx="52">
                  <c:v>-5.8722573576735781</c:v>
                </c:pt>
                <c:pt idx="53">
                  <c:v>-5.8686043235217502</c:v>
                </c:pt>
                <c:pt idx="54">
                  <c:v>-5.8454406665175282</c:v>
                </c:pt>
                <c:pt idx="55">
                  <c:v>-5.811828948579838</c:v>
                </c:pt>
                <c:pt idx="56">
                  <c:v>-5.7942468893961268</c:v>
                </c:pt>
                <c:pt idx="57">
                  <c:v>-5.7856125548364394</c:v>
                </c:pt>
                <c:pt idx="58">
                  <c:v>-5.7622812617571286</c:v>
                </c:pt>
                <c:pt idx="59">
                  <c:v>-5.7422022563615345</c:v>
                </c:pt>
                <c:pt idx="60">
                  <c:v>-5.7485601201696435</c:v>
                </c:pt>
                <c:pt idx="61">
                  <c:v>-5.7121939307500265</c:v>
                </c:pt>
                <c:pt idx="62">
                  <c:v>-5.7190317610200063</c:v>
                </c:pt>
                <c:pt idx="63">
                  <c:v>-5.7189477042057826</c:v>
                </c:pt>
                <c:pt idx="64">
                  <c:v>-5.7527454218965248</c:v>
                </c:pt>
                <c:pt idx="65">
                  <c:v>-5.7548466133058147</c:v>
                </c:pt>
                <c:pt idx="66">
                  <c:v>-5.771587749864584</c:v>
                </c:pt>
                <c:pt idx="67">
                  <c:v>-5.7907874989423496</c:v>
                </c:pt>
                <c:pt idx="68">
                  <c:v>-5.7752726173144788</c:v>
                </c:pt>
                <c:pt idx="69">
                  <c:v>-5.7641770977173055</c:v>
                </c:pt>
                <c:pt idx="70">
                  <c:v>-5.7602764682325764</c:v>
                </c:pt>
                <c:pt idx="71">
                  <c:v>-5.7663290430978966</c:v>
                </c:pt>
                <c:pt idx="72">
                  <c:v>-5.7676473045634831</c:v>
                </c:pt>
                <c:pt idx="73">
                  <c:v>-5.7534368268724885</c:v>
                </c:pt>
                <c:pt idx="74">
                  <c:v>-5.7188829141879678</c:v>
                </c:pt>
                <c:pt idx="75">
                  <c:v>-5.6944239243807475</c:v>
                </c:pt>
                <c:pt idx="76">
                  <c:v>-5.6885313614523048</c:v>
                </c:pt>
                <c:pt idx="77">
                  <c:v>-5.662249361606924</c:v>
                </c:pt>
                <c:pt idx="78">
                  <c:v>-5.64725801736419</c:v>
                </c:pt>
                <c:pt idx="79">
                  <c:v>-5.6304319789657038</c:v>
                </c:pt>
                <c:pt idx="80">
                  <c:v>-5.6117187552676482</c:v>
                </c:pt>
                <c:pt idx="81">
                  <c:v>-5.6170667120501223</c:v>
                </c:pt>
                <c:pt idx="82">
                  <c:v>-5.6055103023745643</c:v>
                </c:pt>
                <c:pt idx="83">
                  <c:v>-5.5939556197693863</c:v>
                </c:pt>
                <c:pt idx="84">
                  <c:v>-5.5751998436531869</c:v>
                </c:pt>
                <c:pt idx="85">
                  <c:v>-5.5827287464422684</c:v>
                </c:pt>
                <c:pt idx="86">
                  <c:v>-5.5848291657152052</c:v>
                </c:pt>
                <c:pt idx="87">
                  <c:v>-5.5982016969774913</c:v>
                </c:pt>
                <c:pt idx="88">
                  <c:v>-5.6034204285724849</c:v>
                </c:pt>
                <c:pt idx="89">
                  <c:v>-5.5953845855967979</c:v>
                </c:pt>
                <c:pt idx="90">
                  <c:v>-5.6022080000243113</c:v>
                </c:pt>
                <c:pt idx="91">
                  <c:v>-5.6118801171436887</c:v>
                </c:pt>
                <c:pt idx="92">
                  <c:v>-5.639818935411598</c:v>
                </c:pt>
                <c:pt idx="93">
                  <c:v>-5.6574080841717622</c:v>
                </c:pt>
                <c:pt idx="94">
                  <c:v>-5.6848147890027123</c:v>
                </c:pt>
                <c:pt idx="95">
                  <c:v>-5.7816879092470677</c:v>
                </c:pt>
                <c:pt idx="96">
                  <c:v>-5.86593294972847</c:v>
                </c:pt>
                <c:pt idx="97">
                  <c:v>-5.9103576336633106</c:v>
                </c:pt>
                <c:pt idx="98">
                  <c:v>-5.8982712002062447</c:v>
                </c:pt>
                <c:pt idx="99">
                  <c:v>-5.8503241609835799</c:v>
                </c:pt>
                <c:pt idx="100">
                  <c:v>-5.8322473777810631</c:v>
                </c:pt>
                <c:pt idx="101">
                  <c:v>-5.789666145459992</c:v>
                </c:pt>
                <c:pt idx="102">
                  <c:v>-5.7573553437467835</c:v>
                </c:pt>
                <c:pt idx="103">
                  <c:v>-5.7534078603382559</c:v>
                </c:pt>
                <c:pt idx="104">
                  <c:v>-5.764130830720025</c:v>
                </c:pt>
                <c:pt idx="105">
                  <c:v>-5.74101076813914</c:v>
                </c:pt>
                <c:pt idx="106">
                  <c:v>-5.7382836126356542</c:v>
                </c:pt>
                <c:pt idx="107">
                  <c:v>-5.6820150336997157</c:v>
                </c:pt>
                <c:pt idx="108">
                  <c:v>-5.6685835885651121</c:v>
                </c:pt>
                <c:pt idx="109">
                  <c:v>-5.6543268085551004</c:v>
                </c:pt>
                <c:pt idx="110">
                  <c:v>-5.6497268034758887</c:v>
                </c:pt>
                <c:pt idx="111">
                  <c:v>-5.6515648182090841</c:v>
                </c:pt>
                <c:pt idx="112">
                  <c:v>-5.6211253487130586</c:v>
                </c:pt>
                <c:pt idx="113">
                  <c:v>-5.6141997119313833</c:v>
                </c:pt>
                <c:pt idx="114">
                  <c:v>-5.5875856325515612</c:v>
                </c:pt>
                <c:pt idx="115">
                  <c:v>-5.5842996390856827</c:v>
                </c:pt>
                <c:pt idx="116">
                  <c:v>-5.5894217477245176</c:v>
                </c:pt>
                <c:pt idx="117">
                  <c:v>-5.5521119824305947</c:v>
                </c:pt>
                <c:pt idx="118">
                  <c:v>-5.5349875180125396</c:v>
                </c:pt>
                <c:pt idx="119">
                  <c:v>-5.5309488470969805</c:v>
                </c:pt>
                <c:pt idx="120">
                  <c:v>-5.5087295167870947</c:v>
                </c:pt>
                <c:pt idx="121">
                  <c:v>-5.5038906878464866</c:v>
                </c:pt>
                <c:pt idx="122">
                  <c:v>-5.5033689018671028</c:v>
                </c:pt>
                <c:pt idx="123">
                  <c:v>-5.5147369305130889</c:v>
                </c:pt>
                <c:pt idx="124">
                  <c:v>-5.5163245007100725</c:v>
                </c:pt>
                <c:pt idx="125">
                  <c:v>-5.5161224335823951</c:v>
                </c:pt>
                <c:pt idx="126">
                  <c:v>-5.5094907272207605</c:v>
                </c:pt>
                <c:pt idx="127">
                  <c:v>-5.4926372480370906</c:v>
                </c:pt>
                <c:pt idx="128">
                  <c:v>-5.4830860674592516</c:v>
                </c:pt>
                <c:pt idx="129">
                  <c:v>-5.4731734661841562</c:v>
                </c:pt>
                <c:pt idx="130">
                  <c:v>-5.4572350645038847</c:v>
                </c:pt>
                <c:pt idx="131">
                  <c:v>-5.4423421277935775</c:v>
                </c:pt>
                <c:pt idx="132">
                  <c:v>-5.434271426794596</c:v>
                </c:pt>
                <c:pt idx="133">
                  <c:v>-5.4328713839853107</c:v>
                </c:pt>
                <c:pt idx="134">
                  <c:v>-5.4109624592262771</c:v>
                </c:pt>
                <c:pt idx="135">
                  <c:v>-5.407441727180486</c:v>
                </c:pt>
                <c:pt idx="136">
                  <c:v>-5.3960133655962474</c:v>
                </c:pt>
                <c:pt idx="137">
                  <c:v>-5.3985196961057023</c:v>
                </c:pt>
                <c:pt idx="138">
                  <c:v>-5.3956863129204775</c:v>
                </c:pt>
                <c:pt idx="139">
                  <c:v>-5.4057443773123479</c:v>
                </c:pt>
                <c:pt idx="140">
                  <c:v>-5.428888945808322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7D-45E3-9604-A0EE715C0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520664"/>
        <c:axId val="527522304"/>
      </c:lineChart>
      <c:catAx>
        <c:axId val="52752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2304"/>
        <c:crosses val="autoZero"/>
        <c:auto val="1"/>
        <c:lblAlgn val="ctr"/>
        <c:lblOffset val="100"/>
        <c:noMultiLvlLbl val="0"/>
      </c:catAx>
      <c:valAx>
        <c:axId val="52752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52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By using 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DDURR</a:t>
            </a:r>
            <a:r>
              <a:rPr lang="en-US" sz="1800" b="0" i="0" u="none" strike="noStrike" kern="1200" spc="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G</a:t>
            </a: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3Q086SBEA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investment!$L$1:$L$2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investment!$L$3:$L$143</c:f>
              <c:numCache>
                <c:formatCode>0.0000</c:formatCode>
                <c:ptCount val="141"/>
                <c:pt idx="0">
                  <c:v>-6.3119786009588426</c:v>
                </c:pt>
                <c:pt idx="1">
                  <c:v>-6.2985477021205716</c:v>
                </c:pt>
                <c:pt idx="2">
                  <c:v>-6.2930090109290839</c:v>
                </c:pt>
                <c:pt idx="3">
                  <c:v>-6.2753019609255682</c:v>
                </c:pt>
                <c:pt idx="4">
                  <c:v>-6.2761731367960669</c:v>
                </c:pt>
                <c:pt idx="5">
                  <c:v>-6.2850687926140294</c:v>
                </c:pt>
                <c:pt idx="6">
                  <c:v>-6.2896837059508561</c:v>
                </c:pt>
                <c:pt idx="7">
                  <c:v>-6.2942054825131093</c:v>
                </c:pt>
                <c:pt idx="8">
                  <c:v>-6.2914496740254089</c:v>
                </c:pt>
                <c:pt idx="9">
                  <c:v>-6.2847531959785021</c:v>
                </c:pt>
                <c:pt idx="10">
                  <c:v>-6.2777852383693178</c:v>
                </c:pt>
                <c:pt idx="11">
                  <c:v>-6.2358124554894259</c:v>
                </c:pt>
                <c:pt idx="12">
                  <c:v>-6.2657150545351827</c:v>
                </c:pt>
                <c:pt idx="13">
                  <c:v>-6.2499495519791362</c:v>
                </c:pt>
                <c:pt idx="14">
                  <c:v>-6.2512013795925929</c:v>
                </c:pt>
                <c:pt idx="15">
                  <c:v>-6.2358610174676423</c:v>
                </c:pt>
                <c:pt idx="16">
                  <c:v>-6.213994486386853</c:v>
                </c:pt>
                <c:pt idx="17">
                  <c:v>-6.2206320012793421</c:v>
                </c:pt>
                <c:pt idx="18">
                  <c:v>-6.2245992980794496</c:v>
                </c:pt>
                <c:pt idx="19">
                  <c:v>-6.2397571481261993</c:v>
                </c:pt>
                <c:pt idx="20">
                  <c:v>-6.2304628803676794</c:v>
                </c:pt>
                <c:pt idx="21">
                  <c:v>-6.2402237889566683</c:v>
                </c:pt>
                <c:pt idx="22">
                  <c:v>-6.2599229065722808</c:v>
                </c:pt>
                <c:pt idx="23">
                  <c:v>-6.3132003289672438</c:v>
                </c:pt>
                <c:pt idx="24">
                  <c:v>-6.3477641803239147</c:v>
                </c:pt>
                <c:pt idx="25">
                  <c:v>-6.34857826492411</c:v>
                </c:pt>
                <c:pt idx="26">
                  <c:v>-6.3324642889004084</c:v>
                </c:pt>
                <c:pt idx="27">
                  <c:v>-6.3124528400444584</c:v>
                </c:pt>
                <c:pt idx="28">
                  <c:v>-6.3198294906375443</c:v>
                </c:pt>
                <c:pt idx="29">
                  <c:v>-6.2784453736703272</c:v>
                </c:pt>
                <c:pt idx="30">
                  <c:v>-6.2701388704407703</c:v>
                </c:pt>
                <c:pt idx="31">
                  <c:v>-6.2455780683962994</c:v>
                </c:pt>
                <c:pt idx="32">
                  <c:v>-6.2279762452805558</c:v>
                </c:pt>
                <c:pt idx="33">
                  <c:v>-6.2184540759663802</c:v>
                </c:pt>
                <c:pt idx="34">
                  <c:v>-6.2236695829852744</c:v>
                </c:pt>
                <c:pt idx="35">
                  <c:v>-6.1817556173823656</c:v>
                </c:pt>
                <c:pt idx="36">
                  <c:v>-6.1499601675447382</c:v>
                </c:pt>
                <c:pt idx="37">
                  <c:v>-6.1126634013999697</c:v>
                </c:pt>
                <c:pt idx="38">
                  <c:v>-6.1257004932005144</c:v>
                </c:pt>
                <c:pt idx="39">
                  <c:v>-6.0894824180613503</c:v>
                </c:pt>
                <c:pt idx="40">
                  <c:v>-6.087521475231406</c:v>
                </c:pt>
                <c:pt idx="41">
                  <c:v>-6.1035716074419133</c:v>
                </c:pt>
                <c:pt idx="42">
                  <c:v>-6.1043142719124246</c:v>
                </c:pt>
                <c:pt idx="43">
                  <c:v>-6.0842298078424486</c:v>
                </c:pt>
                <c:pt idx="44">
                  <c:v>-6.0716159678920727</c:v>
                </c:pt>
                <c:pt idx="45">
                  <c:v>-6.0307919252579554</c:v>
                </c:pt>
                <c:pt idx="46">
                  <c:v>-5.9976408170823889</c:v>
                </c:pt>
                <c:pt idx="47">
                  <c:v>-5.997346100369886</c:v>
                </c:pt>
                <c:pt idx="48">
                  <c:v>-5.9804834913923139</c:v>
                </c:pt>
                <c:pt idx="49">
                  <c:v>-5.9371444129971289</c:v>
                </c:pt>
                <c:pt idx="50">
                  <c:v>-5.9193393634640197</c:v>
                </c:pt>
                <c:pt idx="51">
                  <c:v>-5.9049898632145306</c:v>
                </c:pt>
                <c:pt idx="52">
                  <c:v>-5.8721862899972619</c:v>
                </c:pt>
                <c:pt idx="53">
                  <c:v>-5.8685186059435965</c:v>
                </c:pt>
                <c:pt idx="54">
                  <c:v>-5.845353993570451</c:v>
                </c:pt>
                <c:pt idx="55">
                  <c:v>-5.811750156554182</c:v>
                </c:pt>
                <c:pt idx="56">
                  <c:v>-5.7941920439019556</c:v>
                </c:pt>
                <c:pt idx="57">
                  <c:v>-5.7855751821118426</c:v>
                </c:pt>
                <c:pt idx="58">
                  <c:v>-5.7622640696173102</c:v>
                </c:pt>
                <c:pt idx="59">
                  <c:v>-5.74219989078341</c:v>
                </c:pt>
                <c:pt idx="60">
                  <c:v>-5.7485704979902268</c:v>
                </c:pt>
                <c:pt idx="61">
                  <c:v>-5.7122080655536864</c:v>
                </c:pt>
                <c:pt idx="62">
                  <c:v>-5.7190403195266066</c:v>
                </c:pt>
                <c:pt idx="63">
                  <c:v>-5.7189392574803497</c:v>
                </c:pt>
                <c:pt idx="64">
                  <c:v>-5.7527080380107103</c:v>
                </c:pt>
                <c:pt idx="65">
                  <c:v>-5.75479896859422</c:v>
                </c:pt>
                <c:pt idx="66">
                  <c:v>-5.7715381805298067</c:v>
                </c:pt>
                <c:pt idx="67">
                  <c:v>-5.79075188978213</c:v>
                </c:pt>
                <c:pt idx="68">
                  <c:v>-5.7752715095054059</c:v>
                </c:pt>
                <c:pt idx="69">
                  <c:v>-5.7641871755842802</c:v>
                </c:pt>
                <c:pt idx="70">
                  <c:v>-5.7602727230702326</c:v>
                </c:pt>
                <c:pt idx="71">
                  <c:v>-5.7662931680102156</c:v>
                </c:pt>
                <c:pt idx="72">
                  <c:v>-5.7675532191854417</c:v>
                </c:pt>
                <c:pt idx="73">
                  <c:v>-5.7533121785928047</c:v>
                </c:pt>
                <c:pt idx="74">
                  <c:v>-5.7187561171265324</c:v>
                </c:pt>
                <c:pt idx="75">
                  <c:v>-5.6943268910267113</c:v>
                </c:pt>
                <c:pt idx="76">
                  <c:v>-5.6884846528123676</c:v>
                </c:pt>
                <c:pt idx="77">
                  <c:v>-5.6622424950197017</c:v>
                </c:pt>
                <c:pt idx="78">
                  <c:v>-5.6472703262607675</c:v>
                </c:pt>
                <c:pt idx="79">
                  <c:v>-5.6304515672610664</c:v>
                </c:pt>
                <c:pt idx="80">
                  <c:v>-5.6117262813700295</c:v>
                </c:pt>
                <c:pt idx="81">
                  <c:v>-5.6170691619282644</c:v>
                </c:pt>
                <c:pt idx="82">
                  <c:v>-5.6055101420256035</c:v>
                </c:pt>
                <c:pt idx="83">
                  <c:v>-5.5939535956198041</c:v>
                </c:pt>
                <c:pt idx="84">
                  <c:v>-5.5751999439342557</c:v>
                </c:pt>
                <c:pt idx="85">
                  <c:v>-5.582726262652657</c:v>
                </c:pt>
                <c:pt idx="86">
                  <c:v>-5.5848239103737916</c:v>
                </c:pt>
                <c:pt idx="87">
                  <c:v>-5.5981881345947047</c:v>
                </c:pt>
                <c:pt idx="88">
                  <c:v>-5.6033931583072603</c:v>
                </c:pt>
                <c:pt idx="89">
                  <c:v>-5.5953597907950465</c:v>
                </c:pt>
                <c:pt idx="90">
                  <c:v>-5.6022013297042568</c:v>
                </c:pt>
                <c:pt idx="91">
                  <c:v>-5.6119062319471889</c:v>
                </c:pt>
                <c:pt idx="92">
                  <c:v>-5.6398918971126575</c:v>
                </c:pt>
                <c:pt idx="93">
                  <c:v>-5.6575070987954268</c:v>
                </c:pt>
                <c:pt idx="94">
                  <c:v>-5.6849160049188834</c:v>
                </c:pt>
                <c:pt idx="95">
                  <c:v>-5.781768552856696</c:v>
                </c:pt>
                <c:pt idx="96">
                  <c:v>-5.865970206786133</c:v>
                </c:pt>
                <c:pt idx="97">
                  <c:v>-5.9103602302481422</c:v>
                </c:pt>
                <c:pt idx="98">
                  <c:v>-5.8982396902369585</c:v>
                </c:pt>
                <c:pt idx="99">
                  <c:v>-5.8502772310433295</c:v>
                </c:pt>
                <c:pt idx="100">
                  <c:v>-5.8321880903107006</c:v>
                </c:pt>
                <c:pt idx="101">
                  <c:v>-5.789607197417717</c:v>
                </c:pt>
                <c:pt idx="102">
                  <c:v>-5.7573033540934366</c:v>
                </c:pt>
                <c:pt idx="103">
                  <c:v>-5.7533731137161626</c:v>
                </c:pt>
                <c:pt idx="104">
                  <c:v>-5.764120765259487</c:v>
                </c:pt>
                <c:pt idx="105">
                  <c:v>-5.7410169021546809</c:v>
                </c:pt>
                <c:pt idx="106">
                  <c:v>-5.7382959215322318</c:v>
                </c:pt>
                <c:pt idx="107">
                  <c:v>-5.6820213232005115</c:v>
                </c:pt>
                <c:pt idx="108">
                  <c:v>-5.6685777708597902</c:v>
                </c:pt>
                <c:pt idx="109">
                  <c:v>-5.6543151572522694</c:v>
                </c:pt>
                <c:pt idx="110">
                  <c:v>-5.6497118420818024</c:v>
                </c:pt>
                <c:pt idx="111">
                  <c:v>-5.6515522668749005</c:v>
                </c:pt>
                <c:pt idx="112">
                  <c:v>-5.6211221814203176</c:v>
                </c:pt>
                <c:pt idx="113">
                  <c:v>-5.61419650293307</c:v>
                </c:pt>
                <c:pt idx="114">
                  <c:v>-5.5875826564029252</c:v>
                </c:pt>
                <c:pt idx="115">
                  <c:v>-5.5842841304709649</c:v>
                </c:pt>
                <c:pt idx="116">
                  <c:v>-5.5893832473805451</c:v>
                </c:pt>
                <c:pt idx="117">
                  <c:v>-5.5520638535190114</c:v>
                </c:pt>
                <c:pt idx="118">
                  <c:v>-5.534942369019805</c:v>
                </c:pt>
                <c:pt idx="119">
                  <c:v>-5.5309155723707475</c:v>
                </c:pt>
                <c:pt idx="120">
                  <c:v>-5.50871585923396</c:v>
                </c:pt>
                <c:pt idx="121">
                  <c:v>-5.5038865084552144</c:v>
                </c:pt>
                <c:pt idx="122">
                  <c:v>-5.5033644619902367</c:v>
                </c:pt>
                <c:pt idx="123">
                  <c:v>-5.5147219061712471</c:v>
                </c:pt>
                <c:pt idx="124">
                  <c:v>-5.5162846942270525</c:v>
                </c:pt>
                <c:pt idx="125">
                  <c:v>-5.5160672954522818</c:v>
                </c:pt>
                <c:pt idx="126">
                  <c:v>-5.5094228707493036</c:v>
                </c:pt>
                <c:pt idx="127">
                  <c:v>-5.4925691368133078</c:v>
                </c:pt>
                <c:pt idx="128">
                  <c:v>-5.4830253293678277</c:v>
                </c:pt>
                <c:pt idx="129">
                  <c:v>-5.4731190237917309</c:v>
                </c:pt>
                <c:pt idx="130">
                  <c:v>-5.4571950796730304</c:v>
                </c:pt>
                <c:pt idx="131">
                  <c:v>-5.442312675348524</c:v>
                </c:pt>
                <c:pt idx="132">
                  <c:v>-5.4342572573190973</c:v>
                </c:pt>
                <c:pt idx="133">
                  <c:v>-5.4328643924860893</c:v>
                </c:pt>
                <c:pt idx="134">
                  <c:v>-5.4109671448271852</c:v>
                </c:pt>
                <c:pt idx="135">
                  <c:v>-5.4074502241602476</c:v>
                </c:pt>
                <c:pt idx="136">
                  <c:v>-5.3960218957777224</c:v>
                </c:pt>
                <c:pt idx="137">
                  <c:v>-5.3985280888621245</c:v>
                </c:pt>
                <c:pt idx="138">
                  <c:v>-5.3956946362472236</c:v>
                </c:pt>
                <c:pt idx="139">
                  <c:v>-5.4057485315547273</c:v>
                </c:pt>
                <c:pt idx="140">
                  <c:v>-5.4288932217259598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92-42A0-85E8-CB54863BDCA7}"/>
            </c:ext>
          </c:extLst>
        </c:ser>
        <c:ser>
          <c:idx val="1"/>
          <c:order val="1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92-42A0-85E8-CB54863BD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554552"/>
        <c:axId val="562555208"/>
      </c:lineChart>
      <c:catAx>
        <c:axId val="56255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5208"/>
        <c:crosses val="autoZero"/>
        <c:auto val="1"/>
        <c:lblAlgn val="ctr"/>
        <c:lblOffset val="100"/>
        <c:noMultiLvlLbl val="0"/>
      </c:catAx>
      <c:valAx>
        <c:axId val="5625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5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Not per capita, rescaled by demean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investment!$M$1:$M$2</c:f>
              <c:strCache>
                <c:ptCount val="2"/>
                <c:pt idx="0">
                  <c:v>paper</c:v>
                </c:pt>
                <c:pt idx="1">
                  <c:v>Real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investment!$M$3:$M$143</c:f>
              <c:numCache>
                <c:formatCode>0.0000</c:formatCode>
                <c:ptCount val="141"/>
                <c:pt idx="0">
                  <c:v>-6.3197999999999999</c:v>
                </c:pt>
                <c:pt idx="1">
                  <c:v>-6.3068999999999997</c:v>
                </c:pt>
                <c:pt idx="2">
                  <c:v>-6.2944000000000004</c:v>
                </c:pt>
                <c:pt idx="3">
                  <c:v>-6.2838000000000003</c:v>
                </c:pt>
                <c:pt idx="4">
                  <c:v>-6.2827000000000002</c:v>
                </c:pt>
                <c:pt idx="5">
                  <c:v>-6.2865000000000002</c:v>
                </c:pt>
                <c:pt idx="6">
                  <c:v>-6.2801</c:v>
                </c:pt>
                <c:pt idx="7">
                  <c:v>-6.2866</c:v>
                </c:pt>
                <c:pt idx="8">
                  <c:v>-6.2927</c:v>
                </c:pt>
                <c:pt idx="9">
                  <c:v>-6.282</c:v>
                </c:pt>
                <c:pt idx="10">
                  <c:v>-6.2708000000000004</c:v>
                </c:pt>
                <c:pt idx="11">
                  <c:v>-6.2385000000000002</c:v>
                </c:pt>
                <c:pt idx="12">
                  <c:v>-6.2587000000000002</c:v>
                </c:pt>
                <c:pt idx="13">
                  <c:v>-6.2453000000000003</c:v>
                </c:pt>
                <c:pt idx="14">
                  <c:v>-6.2484000000000002</c:v>
                </c:pt>
                <c:pt idx="15">
                  <c:v>-6.2320000000000002</c:v>
                </c:pt>
                <c:pt idx="16">
                  <c:v>-6.2140000000000004</c:v>
                </c:pt>
                <c:pt idx="17">
                  <c:v>-6.2183999999999999</c:v>
                </c:pt>
                <c:pt idx="18">
                  <c:v>-6.2191000000000001</c:v>
                </c:pt>
                <c:pt idx="19">
                  <c:v>-6.2365000000000004</c:v>
                </c:pt>
                <c:pt idx="20">
                  <c:v>-6.2241999999999997</c:v>
                </c:pt>
                <c:pt idx="21">
                  <c:v>-6.2371999999999996</c:v>
                </c:pt>
                <c:pt idx="22">
                  <c:v>-6.2561</c:v>
                </c:pt>
                <c:pt idx="23">
                  <c:v>-6.3064</c:v>
                </c:pt>
                <c:pt idx="24">
                  <c:v>-6.3403999999999998</c:v>
                </c:pt>
                <c:pt idx="25">
                  <c:v>-6.3406000000000002</c:v>
                </c:pt>
                <c:pt idx="26">
                  <c:v>-6.3249000000000004</c:v>
                </c:pt>
                <c:pt idx="27">
                  <c:v>-6.3098000000000001</c:v>
                </c:pt>
                <c:pt idx="28">
                  <c:v>-6.3114999999999997</c:v>
                </c:pt>
                <c:pt idx="29">
                  <c:v>-6.2747999999999999</c:v>
                </c:pt>
                <c:pt idx="30">
                  <c:v>-6.2652000000000001</c:v>
                </c:pt>
                <c:pt idx="31">
                  <c:v>-6.2416</c:v>
                </c:pt>
                <c:pt idx="32">
                  <c:v>-6.2252999999999998</c:v>
                </c:pt>
                <c:pt idx="33">
                  <c:v>-6.2134</c:v>
                </c:pt>
                <c:pt idx="34">
                  <c:v>-6.2168000000000001</c:v>
                </c:pt>
                <c:pt idx="35">
                  <c:v>-6.1776</c:v>
                </c:pt>
                <c:pt idx="36">
                  <c:v>-6.1468999999999996</c:v>
                </c:pt>
                <c:pt idx="37">
                  <c:v>-6.1132999999999997</c:v>
                </c:pt>
                <c:pt idx="38">
                  <c:v>-6.1238000000000001</c:v>
                </c:pt>
                <c:pt idx="39">
                  <c:v>-6.0881999999999996</c:v>
                </c:pt>
                <c:pt idx="40">
                  <c:v>-6.0890000000000004</c:v>
                </c:pt>
                <c:pt idx="41">
                  <c:v>-6.1021000000000001</c:v>
                </c:pt>
                <c:pt idx="42">
                  <c:v>-6.0995999999999997</c:v>
                </c:pt>
                <c:pt idx="43">
                  <c:v>-6.0800999999999998</c:v>
                </c:pt>
                <c:pt idx="44">
                  <c:v>-6.0685000000000002</c:v>
                </c:pt>
                <c:pt idx="45">
                  <c:v>-6.0289000000000001</c:v>
                </c:pt>
                <c:pt idx="46">
                  <c:v>-5.9988000000000001</c:v>
                </c:pt>
                <c:pt idx="47">
                  <c:v>-5.9958999999999998</c:v>
                </c:pt>
                <c:pt idx="48">
                  <c:v>-5.9775</c:v>
                </c:pt>
                <c:pt idx="49">
                  <c:v>-5.9436</c:v>
                </c:pt>
                <c:pt idx="50">
                  <c:v>-5.9206000000000003</c:v>
                </c:pt>
                <c:pt idx="51">
                  <c:v>-5.9058000000000002</c:v>
                </c:pt>
                <c:pt idx="52">
                  <c:v>-5.8753000000000002</c:v>
                </c:pt>
                <c:pt idx="53">
                  <c:v>-5.8673999999999999</c:v>
                </c:pt>
                <c:pt idx="54">
                  <c:v>-5.8433000000000002</c:v>
                </c:pt>
                <c:pt idx="55">
                  <c:v>-5.8093000000000004</c:v>
                </c:pt>
                <c:pt idx="56">
                  <c:v>-5.7930999999999999</c:v>
                </c:pt>
                <c:pt idx="57">
                  <c:v>-5.7805999999999997</c:v>
                </c:pt>
                <c:pt idx="58">
                  <c:v>-5.7591000000000001</c:v>
                </c:pt>
                <c:pt idx="59">
                  <c:v>-5.7385000000000002</c:v>
                </c:pt>
                <c:pt idx="60">
                  <c:v>-5.7415000000000003</c:v>
                </c:pt>
                <c:pt idx="61">
                  <c:v>-5.7104999999999997</c:v>
                </c:pt>
                <c:pt idx="62">
                  <c:v>-5.7172999999999998</c:v>
                </c:pt>
                <c:pt idx="63">
                  <c:v>-5.7178000000000004</c:v>
                </c:pt>
                <c:pt idx="64">
                  <c:v>-5.7474999999999996</c:v>
                </c:pt>
                <c:pt idx="65">
                  <c:v>-5.7530999999999999</c:v>
                </c:pt>
                <c:pt idx="66">
                  <c:v>-5.7648999999999999</c:v>
                </c:pt>
                <c:pt idx="67">
                  <c:v>-5.7744999999999997</c:v>
                </c:pt>
                <c:pt idx="68">
                  <c:v>-5.7584</c:v>
                </c:pt>
                <c:pt idx="69">
                  <c:v>-5.7508999999999997</c:v>
                </c:pt>
                <c:pt idx="70">
                  <c:v>-5.7442000000000002</c:v>
                </c:pt>
                <c:pt idx="71">
                  <c:v>-5.7531999999999996</c:v>
                </c:pt>
                <c:pt idx="72">
                  <c:v>-5.7535999999999996</c:v>
                </c:pt>
                <c:pt idx="73">
                  <c:v>-5.7381000000000002</c:v>
                </c:pt>
                <c:pt idx="74">
                  <c:v>-5.7035999999999998</c:v>
                </c:pt>
                <c:pt idx="75">
                  <c:v>-5.6798000000000002</c:v>
                </c:pt>
                <c:pt idx="76">
                  <c:v>-5.6744000000000003</c:v>
                </c:pt>
                <c:pt idx="77">
                  <c:v>-5.6502999999999997</c:v>
                </c:pt>
                <c:pt idx="78">
                  <c:v>-5.6369999999999996</c:v>
                </c:pt>
                <c:pt idx="79">
                  <c:v>-5.6220999999999997</c:v>
                </c:pt>
                <c:pt idx="80">
                  <c:v>-5.6022999999999996</c:v>
                </c:pt>
                <c:pt idx="81">
                  <c:v>-5.6052</c:v>
                </c:pt>
                <c:pt idx="82">
                  <c:v>-5.5979000000000001</c:v>
                </c:pt>
                <c:pt idx="83">
                  <c:v>-5.5888999999999998</c:v>
                </c:pt>
                <c:pt idx="84">
                  <c:v>-5.5701999999999998</c:v>
                </c:pt>
                <c:pt idx="85">
                  <c:v>-5.5781000000000001</c:v>
                </c:pt>
                <c:pt idx="86">
                  <c:v>-5.5843999999999996</c:v>
                </c:pt>
                <c:pt idx="87">
                  <c:v>-5.6002000000000001</c:v>
                </c:pt>
                <c:pt idx="88">
                  <c:v>-5.6073000000000004</c:v>
                </c:pt>
                <c:pt idx="89">
                  <c:v>-5.5961999999999996</c:v>
                </c:pt>
                <c:pt idx="90">
                  <c:v>-5.6002999999999998</c:v>
                </c:pt>
                <c:pt idx="91">
                  <c:v>-5.6159999999999997</c:v>
                </c:pt>
                <c:pt idx="92">
                  <c:v>-5.6481000000000003</c:v>
                </c:pt>
                <c:pt idx="93">
                  <c:v>-5.6641000000000004</c:v>
                </c:pt>
                <c:pt idx="94">
                  <c:v>-5.6962000000000002</c:v>
                </c:pt>
                <c:pt idx="95">
                  <c:v>-5.7866</c:v>
                </c:pt>
                <c:pt idx="96">
                  <c:v>-5.8689</c:v>
                </c:pt>
                <c:pt idx="97">
                  <c:v>-5.9139999999999997</c:v>
                </c:pt>
                <c:pt idx="98">
                  <c:v>-5.9053000000000004</c:v>
                </c:pt>
                <c:pt idx="99">
                  <c:v>-5.8651</c:v>
                </c:pt>
                <c:pt idx="100">
                  <c:v>-5.8407</c:v>
                </c:pt>
                <c:pt idx="101">
                  <c:v>-5.7995999999999999</c:v>
                </c:pt>
                <c:pt idx="102">
                  <c:v>-5.7755000000000001</c:v>
                </c:pt>
                <c:pt idx="103">
                  <c:v>-5.7737999999999996</c:v>
                </c:pt>
                <c:pt idx="104">
                  <c:v>-5.7827999999999999</c:v>
                </c:pt>
                <c:pt idx="105">
                  <c:v>-5.7636000000000003</c:v>
                </c:pt>
                <c:pt idx="106">
                  <c:v>-5.7575000000000003</c:v>
                </c:pt>
                <c:pt idx="107">
                  <c:v>-5.7031000000000001</c:v>
                </c:pt>
                <c:pt idx="108">
                  <c:v>-5.6870000000000003</c:v>
                </c:pt>
                <c:pt idx="109">
                  <c:v>-5.6894999999999998</c:v>
                </c:pt>
                <c:pt idx="110">
                  <c:v>-5.6748000000000003</c:v>
                </c:pt>
                <c:pt idx="111">
                  <c:v>-5.6730999999999998</c:v>
                </c:pt>
                <c:pt idx="112">
                  <c:v>-5.6635</c:v>
                </c:pt>
                <c:pt idx="113">
                  <c:v>-5.6459000000000001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35-4D1D-A61F-22CA5866DA37}"/>
            </c:ext>
          </c:extLst>
        </c:ser>
        <c:ser>
          <c:idx val="1"/>
          <c:order val="1"/>
          <c:tx>
            <c:strRef>
              <c:f>investment!$X$1:$X$2</c:f>
              <c:strCache>
                <c:ptCount val="2"/>
                <c:pt idx="0">
                  <c:v>rescale</c:v>
                </c:pt>
                <c:pt idx="1">
                  <c:v>ln(realinv/pop)-E(diff)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investment!$X$3:$X$143</c:f>
              <c:numCache>
                <c:formatCode>0.0000</c:formatCode>
                <c:ptCount val="141"/>
                <c:pt idx="0">
                  <c:v>-6.4747842013108325</c:v>
                </c:pt>
                <c:pt idx="1">
                  <c:v>-6.4589676521315624</c:v>
                </c:pt>
                <c:pt idx="2">
                  <c:v>-6.4507956855704514</c:v>
                </c:pt>
                <c:pt idx="3">
                  <c:v>-6.4301182552972236</c:v>
                </c:pt>
                <c:pt idx="4">
                  <c:v>-6.4260290483226044</c:v>
                </c:pt>
                <c:pt idx="5">
                  <c:v>-6.4321519494798327</c:v>
                </c:pt>
                <c:pt idx="6">
                  <c:v>-6.4339013990112672</c:v>
                </c:pt>
                <c:pt idx="7">
                  <c:v>-6.4355020889248546</c:v>
                </c:pt>
                <c:pt idx="8">
                  <c:v>-6.4292678068245603</c:v>
                </c:pt>
                <c:pt idx="9">
                  <c:v>-6.4197024064073389</c:v>
                </c:pt>
                <c:pt idx="10">
                  <c:v>-6.4100673467676472</c:v>
                </c:pt>
                <c:pt idx="11">
                  <c:v>-6.3656464201648681</c:v>
                </c:pt>
                <c:pt idx="12">
                  <c:v>-6.3928351501485192</c:v>
                </c:pt>
                <c:pt idx="13">
                  <c:v>-6.3747842085906026</c:v>
                </c:pt>
                <c:pt idx="14">
                  <c:v>-6.373596866963787</c:v>
                </c:pt>
                <c:pt idx="15">
                  <c:v>-6.3560282366411283</c:v>
                </c:pt>
                <c:pt idx="16">
                  <c:v>-6.3313605186748649</c:v>
                </c:pt>
                <c:pt idx="17">
                  <c:v>-6.3358185025267559</c:v>
                </c:pt>
                <c:pt idx="18">
                  <c:v>-6.3375109821685074</c:v>
                </c:pt>
                <c:pt idx="19">
                  <c:v>-6.3504455384707201</c:v>
                </c:pt>
                <c:pt idx="20">
                  <c:v>-6.3331574382336964</c:v>
                </c:pt>
                <c:pt idx="21">
                  <c:v>-6.3408180636874194</c:v>
                </c:pt>
                <c:pt idx="22">
                  <c:v>-6.3582102277716501</c:v>
                </c:pt>
                <c:pt idx="23">
                  <c:v>-6.408775104766633</c:v>
                </c:pt>
                <c:pt idx="24">
                  <c:v>-6.4412027817178332</c:v>
                </c:pt>
                <c:pt idx="25">
                  <c:v>-6.4399971281969535</c:v>
                </c:pt>
                <c:pt idx="26">
                  <c:v>-6.4214419167776153</c:v>
                </c:pt>
                <c:pt idx="27">
                  <c:v>-6.3986666119252371</c:v>
                </c:pt>
                <c:pt idx="28">
                  <c:v>-6.4038349881564312</c:v>
                </c:pt>
                <c:pt idx="29">
                  <c:v>-6.3602008913077235</c:v>
                </c:pt>
                <c:pt idx="30">
                  <c:v>-6.3492053829162884</c:v>
                </c:pt>
                <c:pt idx="31">
                  <c:v>-6.3215789320803522</c:v>
                </c:pt>
                <c:pt idx="32">
                  <c:v>-6.3014377122294043</c:v>
                </c:pt>
                <c:pt idx="33">
                  <c:v>-6.2895960177965264</c:v>
                </c:pt>
                <c:pt idx="34">
                  <c:v>-6.2921743860483499</c:v>
                </c:pt>
                <c:pt idx="35">
                  <c:v>-6.2474288667396927</c:v>
                </c:pt>
                <c:pt idx="36">
                  <c:v>-6.2132664523388508</c:v>
                </c:pt>
                <c:pt idx="37">
                  <c:v>-6.1737513092524567</c:v>
                </c:pt>
                <c:pt idx="38">
                  <c:v>-6.1841130956662713</c:v>
                </c:pt>
                <c:pt idx="39">
                  <c:v>-6.1451142992034935</c:v>
                </c:pt>
                <c:pt idx="40">
                  <c:v>-6.1417436469026825</c:v>
                </c:pt>
                <c:pt idx="41">
                  <c:v>-6.1557153025298597</c:v>
                </c:pt>
                <c:pt idx="42">
                  <c:v>-6.1538896910740659</c:v>
                </c:pt>
                <c:pt idx="43">
                  <c:v>-6.1310709063009963</c:v>
                </c:pt>
                <c:pt idx="44">
                  <c:v>-6.1163323313327229</c:v>
                </c:pt>
                <c:pt idx="45">
                  <c:v>-6.0729918522602429</c:v>
                </c:pt>
                <c:pt idx="46">
                  <c:v>-6.0369981553590497</c:v>
                </c:pt>
                <c:pt idx="47">
                  <c:v>-6.0336862791023433</c:v>
                </c:pt>
                <c:pt idx="48">
                  <c:v>-6.0121819749192893</c:v>
                </c:pt>
                <c:pt idx="49">
                  <c:v>-5.9666781180020987</c:v>
                </c:pt>
                <c:pt idx="50">
                  <c:v>-5.9462712340619834</c:v>
                </c:pt>
                <c:pt idx="51">
                  <c:v>-5.9291434138128958</c:v>
                </c:pt>
                <c:pt idx="52">
                  <c:v>-5.8941067472693343</c:v>
                </c:pt>
                <c:pt idx="53">
                  <c:v>-5.8879616522138152</c:v>
                </c:pt>
                <c:pt idx="54">
                  <c:v>-5.8619827690460795</c:v>
                </c:pt>
                <c:pt idx="55">
                  <c:v>-5.8253825678991253</c:v>
                </c:pt>
                <c:pt idx="56">
                  <c:v>-5.804031095226204</c:v>
                </c:pt>
                <c:pt idx="57">
                  <c:v>-5.7927143724581827</c:v>
                </c:pt>
                <c:pt idx="58">
                  <c:v>-5.7664370539784109</c:v>
                </c:pt>
                <c:pt idx="59">
                  <c:v>-5.74339831161444</c:v>
                </c:pt>
                <c:pt idx="60">
                  <c:v>-5.7358323707318064</c:v>
                </c:pt>
                <c:pt idx="61">
                  <c:v>-5.6963705834571368</c:v>
                </c:pt>
                <c:pt idx="62">
                  <c:v>-5.7000253006545201</c:v>
                </c:pt>
                <c:pt idx="63">
                  <c:v>-5.6969321055199886</c:v>
                </c:pt>
                <c:pt idx="64">
                  <c:v>-5.7282013413837571</c:v>
                </c:pt>
                <c:pt idx="65">
                  <c:v>-5.7273425847318187</c:v>
                </c:pt>
                <c:pt idx="66">
                  <c:v>-5.7408941879342805</c:v>
                </c:pt>
                <c:pt idx="67">
                  <c:v>-5.7568960353218195</c:v>
                </c:pt>
                <c:pt idx="68">
                  <c:v>-5.7388286366475336</c:v>
                </c:pt>
                <c:pt idx="69">
                  <c:v>-5.7252454140641902</c:v>
                </c:pt>
                <c:pt idx="70">
                  <c:v>-5.7182924091887264</c:v>
                </c:pt>
                <c:pt idx="71">
                  <c:v>-5.7212500373720179</c:v>
                </c:pt>
                <c:pt idx="72">
                  <c:v>-5.7154266977492725</c:v>
                </c:pt>
                <c:pt idx="73">
                  <c:v>-5.6982010588128187</c:v>
                </c:pt>
                <c:pt idx="74">
                  <c:v>-5.6603069262703798</c:v>
                </c:pt>
                <c:pt idx="75">
                  <c:v>-5.632409356876952</c:v>
                </c:pt>
                <c:pt idx="76">
                  <c:v>-5.6261554461623318</c:v>
                </c:pt>
                <c:pt idx="77">
                  <c:v>-5.5971009645486909</c:v>
                </c:pt>
                <c:pt idx="78">
                  <c:v>-5.5789453441053238</c:v>
                </c:pt>
                <c:pt idx="79">
                  <c:v>-5.5588253804169625</c:v>
                </c:pt>
                <c:pt idx="80">
                  <c:v>-5.537353264221041</c:v>
                </c:pt>
                <c:pt idx="81">
                  <c:v>-5.5398790178132931</c:v>
                </c:pt>
                <c:pt idx="82">
                  <c:v>-5.525012101232007</c:v>
                </c:pt>
                <c:pt idx="83">
                  <c:v>-5.5100463244977522</c:v>
                </c:pt>
                <c:pt idx="84">
                  <c:v>-5.4887950877821003</c:v>
                </c:pt>
                <c:pt idx="85">
                  <c:v>-5.4933910407393221</c:v>
                </c:pt>
                <c:pt idx="86">
                  <c:v>-5.4922848651756802</c:v>
                </c:pt>
                <c:pt idx="87">
                  <c:v>-5.5024784500153707</c:v>
                </c:pt>
                <c:pt idx="88">
                  <c:v>-5.5036022725237039</c:v>
                </c:pt>
                <c:pt idx="89">
                  <c:v>-5.4927862546597694</c:v>
                </c:pt>
                <c:pt idx="90">
                  <c:v>-5.4964696511522906</c:v>
                </c:pt>
                <c:pt idx="91">
                  <c:v>-5.5030173031947323</c:v>
                </c:pt>
                <c:pt idx="92">
                  <c:v>-5.5315143688666151</c:v>
                </c:pt>
                <c:pt idx="93">
                  <c:v>-5.546515306122247</c:v>
                </c:pt>
                <c:pt idx="94">
                  <c:v>-5.5709260605859772</c:v>
                </c:pt>
                <c:pt idx="95">
                  <c:v>-5.6647511391530685</c:v>
                </c:pt>
                <c:pt idx="96">
                  <c:v>-5.748622921648554</c:v>
                </c:pt>
                <c:pt idx="97">
                  <c:v>-5.7907232031410887</c:v>
                </c:pt>
                <c:pt idx="98">
                  <c:v>-5.7759491907949272</c:v>
                </c:pt>
                <c:pt idx="99">
                  <c:v>-5.7252696782965877</c:v>
                </c:pt>
                <c:pt idx="100">
                  <c:v>-5.7061064937195614</c:v>
                </c:pt>
                <c:pt idx="101">
                  <c:v>-5.6613770449330882</c:v>
                </c:pt>
                <c:pt idx="102">
                  <c:v>-5.6265529764671136</c:v>
                </c:pt>
                <c:pt idx="103">
                  <c:v>-5.6200566345048451</c:v>
                </c:pt>
                <c:pt idx="104">
                  <c:v>-5.6301918988148589</c:v>
                </c:pt>
                <c:pt idx="105">
                  <c:v>-5.6051296995666338</c:v>
                </c:pt>
                <c:pt idx="106">
                  <c:v>-5.6000861195851517</c:v>
                </c:pt>
                <c:pt idx="107">
                  <c:v>-5.5414842869935299</c:v>
                </c:pt>
                <c:pt idx="108">
                  <c:v>-5.5197496163322866</c:v>
                </c:pt>
                <c:pt idx="109">
                  <c:v>-5.5032994749936197</c:v>
                </c:pt>
                <c:pt idx="110">
                  <c:v>-5.4962508475989793</c:v>
                </c:pt>
                <c:pt idx="111">
                  <c:v>-5.4956079955042192</c:v>
                </c:pt>
                <c:pt idx="112">
                  <c:v>-5.4624704883209034</c:v>
                </c:pt>
                <c:pt idx="113">
                  <c:v>-5.4533633925244089</c:v>
                </c:pt>
                <c:pt idx="114">
                  <c:v>-5.4243164315593972</c:v>
                </c:pt>
                <c:pt idx="115">
                  <c:v>-5.4185804782872573</c:v>
                </c:pt>
                <c:pt idx="116">
                  <c:v>-5.4215890793454093</c:v>
                </c:pt>
                <c:pt idx="117">
                  <c:v>-5.3821002631984598</c:v>
                </c:pt>
                <c:pt idx="118">
                  <c:v>-5.3625248253994631</c:v>
                </c:pt>
                <c:pt idx="119">
                  <c:v>-5.3560317969034408</c:v>
                </c:pt>
                <c:pt idx="120">
                  <c:v>-5.3295697970025664</c:v>
                </c:pt>
                <c:pt idx="121">
                  <c:v>-5.3224899229733271</c:v>
                </c:pt>
                <c:pt idx="122">
                  <c:v>-5.319425403975174</c:v>
                </c:pt>
                <c:pt idx="123">
                  <c:v>-5.3282386109804332</c:v>
                </c:pt>
                <c:pt idx="124">
                  <c:v>-5.3264976168543399</c:v>
                </c:pt>
                <c:pt idx="125">
                  <c:v>-5.3239255211602927</c:v>
                </c:pt>
                <c:pt idx="126">
                  <c:v>-5.3146312751366516</c:v>
                </c:pt>
                <c:pt idx="127">
                  <c:v>-5.295105301889393</c:v>
                </c:pt>
                <c:pt idx="128">
                  <c:v>-5.2866823067366351</c:v>
                </c:pt>
                <c:pt idx="129">
                  <c:v>-5.2747134578721511</c:v>
                </c:pt>
                <c:pt idx="130">
                  <c:v>-5.2564775895812179</c:v>
                </c:pt>
                <c:pt idx="131">
                  <c:v>-5.2392976620299549</c:v>
                </c:pt>
                <c:pt idx="132">
                  <c:v>-5.2273442939235135</c:v>
                </c:pt>
                <c:pt idx="133">
                  <c:v>-5.2239263380550955</c:v>
                </c:pt>
                <c:pt idx="134">
                  <c:v>-5.1996495871941555</c:v>
                </c:pt>
                <c:pt idx="135">
                  <c:v>-5.1936635389205836</c:v>
                </c:pt>
                <c:pt idx="136">
                  <c:v>-5.1834496599961728</c:v>
                </c:pt>
                <c:pt idx="137">
                  <c:v>-5.1841219423075717</c:v>
                </c:pt>
                <c:pt idx="138">
                  <c:v>-5.1790967576884572</c:v>
                </c:pt>
                <c:pt idx="139">
                  <c:v>-5.1869075594633456</c:v>
                </c:pt>
                <c:pt idx="140">
                  <c:v>-5.2115377587980651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35-4D1D-A61F-22CA5866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99384"/>
        <c:axId val="464003320"/>
      </c:lineChart>
      <c:catAx>
        <c:axId val="46399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3320"/>
        <c:crosses val="autoZero"/>
        <c:auto val="1"/>
        <c:lblAlgn val="ctr"/>
        <c:lblOffset val="100"/>
        <c:noMultiLvlLbl val="0"/>
      </c:catAx>
      <c:valAx>
        <c:axId val="46400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999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C0-40ED-87BA-6BC10D1FA919}"/>
            </c:ext>
          </c:extLst>
        </c:ser>
        <c:ser>
          <c:idx val="1"/>
          <c:order val="1"/>
          <c:tx>
            <c:strRef>
              <c:f>'job finding'!$C$1:$C$2</c:f>
              <c:strCache>
                <c:ptCount val="2"/>
                <c:pt idx="0">
                  <c:v>Fujita-Ramey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finding'!$C$3:$C$116</c:f>
              <c:numCache>
                <c:formatCode>General</c:formatCode>
                <c:ptCount val="114"/>
                <c:pt idx="0">
                  <c:v>71.260010692134969</c:v>
                </c:pt>
                <c:pt idx="1">
                  <c:v>68.564038326162731</c:v>
                </c:pt>
                <c:pt idx="2">
                  <c:v>69.912753854521043</c:v>
                </c:pt>
                <c:pt idx="3">
                  <c:v>69.46794826305063</c:v>
                </c:pt>
                <c:pt idx="4">
                  <c:v>70.735050136958378</c:v>
                </c:pt>
                <c:pt idx="5">
                  <c:v>70.103829595141946</c:v>
                </c:pt>
                <c:pt idx="6">
                  <c:v>69.565893386030098</c:v>
                </c:pt>
                <c:pt idx="7">
                  <c:v>71.922878119508908</c:v>
                </c:pt>
                <c:pt idx="8">
                  <c:v>71.831886379614048</c:v>
                </c:pt>
                <c:pt idx="9">
                  <c:v>73.815993904695176</c:v>
                </c:pt>
                <c:pt idx="10">
                  <c:v>73.257422866092142</c:v>
                </c:pt>
                <c:pt idx="11">
                  <c:v>74.565764498202427</c:v>
                </c:pt>
                <c:pt idx="12">
                  <c:v>73.051139221499028</c:v>
                </c:pt>
                <c:pt idx="13">
                  <c:v>76.379326424039164</c:v>
                </c:pt>
                <c:pt idx="14">
                  <c:v>76.543001756815855</c:v>
                </c:pt>
                <c:pt idx="15">
                  <c:v>73.734098487751893</c:v>
                </c:pt>
                <c:pt idx="16">
                  <c:v>78.764529947135983</c:v>
                </c:pt>
                <c:pt idx="17">
                  <c:v>78.010580494771148</c:v>
                </c:pt>
                <c:pt idx="18">
                  <c:v>77.853032798787012</c:v>
                </c:pt>
                <c:pt idx="19">
                  <c:v>79.396298027512486</c:v>
                </c:pt>
                <c:pt idx="20">
                  <c:v>80.893290933897902</c:v>
                </c:pt>
                <c:pt idx="21">
                  <c:v>75.417809724546075</c:v>
                </c:pt>
                <c:pt idx="22">
                  <c:v>73.42606909467122</c:v>
                </c:pt>
                <c:pt idx="23">
                  <c:v>73.010462593067231</c:v>
                </c:pt>
                <c:pt idx="24">
                  <c:v>71.888200829114751</c:v>
                </c:pt>
                <c:pt idx="25">
                  <c:v>69.935529439770022</c:v>
                </c:pt>
                <c:pt idx="26">
                  <c:v>70.325526798027866</c:v>
                </c:pt>
                <c:pt idx="27">
                  <c:v>66.362492955325848</c:v>
                </c:pt>
                <c:pt idx="28">
                  <c:v>64.487666846825206</c:v>
                </c:pt>
                <c:pt idx="29">
                  <c:v>64.028828109537557</c:v>
                </c:pt>
                <c:pt idx="30">
                  <c:v>63.740822478789504</c:v>
                </c:pt>
                <c:pt idx="31">
                  <c:v>66.697964264326444</c:v>
                </c:pt>
                <c:pt idx="32">
                  <c:v>64.481310286455923</c:v>
                </c:pt>
                <c:pt idx="33">
                  <c:v>66.747051527186457</c:v>
                </c:pt>
                <c:pt idx="34">
                  <c:v>68.995359491333559</c:v>
                </c:pt>
                <c:pt idx="35">
                  <c:v>69.184602582100524</c:v>
                </c:pt>
                <c:pt idx="36">
                  <c:v>71.732848731305381</c:v>
                </c:pt>
                <c:pt idx="37">
                  <c:v>74.722782149046651</c:v>
                </c:pt>
                <c:pt idx="38">
                  <c:v>74.618263730239605</c:v>
                </c:pt>
                <c:pt idx="39">
                  <c:v>74.422507388788716</c:v>
                </c:pt>
                <c:pt idx="40">
                  <c:v>76.457207095449988</c:v>
                </c:pt>
                <c:pt idx="41">
                  <c:v>72.284676888909857</c:v>
                </c:pt>
                <c:pt idx="42">
                  <c:v>73.945577244980086</c:v>
                </c:pt>
                <c:pt idx="43">
                  <c:v>72.288456787655747</c:v>
                </c:pt>
                <c:pt idx="44">
                  <c:v>72.669821400169326</c:v>
                </c:pt>
                <c:pt idx="45">
                  <c:v>72.183640698173519</c:v>
                </c:pt>
                <c:pt idx="46">
                  <c:v>74.918073224702809</c:v>
                </c:pt>
                <c:pt idx="47">
                  <c:v>72.856167134228301</c:v>
                </c:pt>
                <c:pt idx="48">
                  <c:v>73.050049431813378</c:v>
                </c:pt>
                <c:pt idx="49">
                  <c:v>77.924043731091359</c:v>
                </c:pt>
                <c:pt idx="50">
                  <c:v>73.54555443597539</c:v>
                </c:pt>
                <c:pt idx="51">
                  <c:v>76.915873841523762</c:v>
                </c:pt>
                <c:pt idx="52">
                  <c:v>76.05918859091986</c:v>
                </c:pt>
                <c:pt idx="53">
                  <c:v>79.105717124532987</c:v>
                </c:pt>
                <c:pt idx="54">
                  <c:v>76.727746781115769</c:v>
                </c:pt>
                <c:pt idx="55">
                  <c:v>75.863584986491972</c:v>
                </c:pt>
                <c:pt idx="56">
                  <c:v>78.603964154923361</c:v>
                </c:pt>
                <c:pt idx="57">
                  <c:v>78.508705559294299</c:v>
                </c:pt>
                <c:pt idx="58">
                  <c:v>79.16267737581704</c:v>
                </c:pt>
                <c:pt idx="59">
                  <c:v>80.665268541301671</c:v>
                </c:pt>
                <c:pt idx="60">
                  <c:v>81.196401471424679</c:v>
                </c:pt>
                <c:pt idx="61">
                  <c:v>78.72707675063819</c:v>
                </c:pt>
                <c:pt idx="62">
                  <c:v>78.547812730595339</c:v>
                </c:pt>
                <c:pt idx="63">
                  <c:v>78.536425672784873</c:v>
                </c:pt>
                <c:pt idx="64">
                  <c:v>80.347438988506497</c:v>
                </c:pt>
                <c:pt idx="65">
                  <c:v>79.77558831997456</c:v>
                </c:pt>
                <c:pt idx="66">
                  <c:v>74.706786837556052</c:v>
                </c:pt>
                <c:pt idx="67">
                  <c:v>72.377140161674532</c:v>
                </c:pt>
                <c:pt idx="68">
                  <c:v>68.263630931295992</c:v>
                </c:pt>
                <c:pt idx="69">
                  <c:v>65.72215120344643</c:v>
                </c:pt>
                <c:pt idx="70">
                  <c:v>66.646318086720953</c:v>
                </c:pt>
                <c:pt idx="71">
                  <c:v>64.400515281512156</c:v>
                </c:pt>
                <c:pt idx="72">
                  <c:v>63.90650635637035</c:v>
                </c:pt>
                <c:pt idx="73">
                  <c:v>64.513544505428484</c:v>
                </c:pt>
                <c:pt idx="74">
                  <c:v>63.186929604898893</c:v>
                </c:pt>
                <c:pt idx="75">
                  <c:v>65.244196364053394</c:v>
                </c:pt>
                <c:pt idx="76">
                  <c:v>64.364097979507278</c:v>
                </c:pt>
                <c:pt idx="77">
                  <c:v>66.337720338357329</c:v>
                </c:pt>
                <c:pt idx="78">
                  <c:v>67.647894356810184</c:v>
                </c:pt>
                <c:pt idx="79">
                  <c:v>68.056876607581088</c:v>
                </c:pt>
                <c:pt idx="80">
                  <c:v>69.234740054735909</c:v>
                </c:pt>
                <c:pt idx="81">
                  <c:v>68.750155843726233</c:v>
                </c:pt>
                <c:pt idx="82">
                  <c:v>67.927089207052632</c:v>
                </c:pt>
                <c:pt idx="83">
                  <c:v>69.621017887115912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C0-40ED-87BA-6BC10D1FA919}"/>
            </c:ext>
          </c:extLst>
        </c:ser>
        <c:ser>
          <c:idx val="2"/>
          <c:order val="2"/>
          <c:tx>
            <c:strRef>
              <c:f>'job finding'!$D$1:$D$2</c:f>
              <c:strCache>
                <c:ptCount val="2"/>
                <c:pt idx="0">
                  <c:v>BLS</c:v>
                </c:pt>
                <c:pt idx="1">
                  <c:v>Jfrate_case1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'job finding'!$D$3:$D$116</c:f>
              <c:numCache>
                <c:formatCode>General</c:formatCode>
                <c:ptCount val="114"/>
                <c:pt idx="21">
                  <c:v>61.401431990770725</c:v>
                </c:pt>
                <c:pt idx="22">
                  <c:v>63.200168991148189</c:v>
                </c:pt>
                <c:pt idx="23">
                  <c:v>60.750352664056592</c:v>
                </c:pt>
                <c:pt idx="24">
                  <c:v>60.000185398269302</c:v>
                </c:pt>
                <c:pt idx="25">
                  <c:v>58.537463484686079</c:v>
                </c:pt>
                <c:pt idx="26">
                  <c:v>57.638741403663985</c:v>
                </c:pt>
                <c:pt idx="27">
                  <c:v>57.871105364811825</c:v>
                </c:pt>
                <c:pt idx="28">
                  <c:v>54.85130552750995</c:v>
                </c:pt>
                <c:pt idx="29">
                  <c:v>54.719786137033431</c:v>
                </c:pt>
                <c:pt idx="30">
                  <c:v>54.186639505087456</c:v>
                </c:pt>
                <c:pt idx="31">
                  <c:v>53.645505757521505</c:v>
                </c:pt>
                <c:pt idx="32">
                  <c:v>55.438117794900798</c:v>
                </c:pt>
                <c:pt idx="33">
                  <c:v>54.361228987519169</c:v>
                </c:pt>
                <c:pt idx="34">
                  <c:v>55.719542001790778</c:v>
                </c:pt>
                <c:pt idx="35">
                  <c:v>55.52833362291333</c:v>
                </c:pt>
                <c:pt idx="36">
                  <c:v>57.842117636446567</c:v>
                </c:pt>
                <c:pt idx="37">
                  <c:v>58.78875061887571</c:v>
                </c:pt>
                <c:pt idx="38">
                  <c:v>60.070380343414008</c:v>
                </c:pt>
                <c:pt idx="39">
                  <c:v>61.874689206201772</c:v>
                </c:pt>
                <c:pt idx="40">
                  <c:v>63.071035369687792</c:v>
                </c:pt>
                <c:pt idx="41">
                  <c:v>63.259489833691816</c:v>
                </c:pt>
                <c:pt idx="42">
                  <c:v>61.671573649791888</c:v>
                </c:pt>
                <c:pt idx="43">
                  <c:v>63.072738593240899</c:v>
                </c:pt>
                <c:pt idx="44">
                  <c:v>60.9161419188151</c:v>
                </c:pt>
                <c:pt idx="45">
                  <c:v>61.787840173418743</c:v>
                </c:pt>
                <c:pt idx="46">
                  <c:v>61.210893247370265</c:v>
                </c:pt>
                <c:pt idx="47">
                  <c:v>63.80387199507814</c:v>
                </c:pt>
                <c:pt idx="48">
                  <c:v>62.191055759420856</c:v>
                </c:pt>
                <c:pt idx="49">
                  <c:v>64.514240563472356</c:v>
                </c:pt>
                <c:pt idx="50">
                  <c:v>65.049278787139457</c:v>
                </c:pt>
                <c:pt idx="51">
                  <c:v>62.950822948580466</c:v>
                </c:pt>
                <c:pt idx="52">
                  <c:v>65.948600855413034</c:v>
                </c:pt>
                <c:pt idx="53">
                  <c:v>65.85811889194045</c:v>
                </c:pt>
                <c:pt idx="54">
                  <c:v>66.622514929124094</c:v>
                </c:pt>
                <c:pt idx="55">
                  <c:v>67.186510914818925</c:v>
                </c:pt>
                <c:pt idx="56">
                  <c:v>66.868770952526432</c:v>
                </c:pt>
                <c:pt idx="57">
                  <c:v>68.489424958010559</c:v>
                </c:pt>
                <c:pt idx="58">
                  <c:v>66.888951546803412</c:v>
                </c:pt>
                <c:pt idx="59">
                  <c:v>68.534207423000851</c:v>
                </c:pt>
                <c:pt idx="60">
                  <c:v>70.971329674837577</c:v>
                </c:pt>
                <c:pt idx="61">
                  <c:v>69.094148027473381</c:v>
                </c:pt>
                <c:pt idx="62">
                  <c:v>67.940711153877743</c:v>
                </c:pt>
                <c:pt idx="63">
                  <c:v>68.826122998963825</c:v>
                </c:pt>
                <c:pt idx="64">
                  <c:v>67.363637473982934</c:v>
                </c:pt>
                <c:pt idx="65">
                  <c:v>66.948705706781595</c:v>
                </c:pt>
                <c:pt idx="66">
                  <c:v>67.803804628913326</c:v>
                </c:pt>
                <c:pt idx="67">
                  <c:v>64.632543030260038</c:v>
                </c:pt>
                <c:pt idx="68">
                  <c:v>61.189340994421293</c:v>
                </c:pt>
                <c:pt idx="69">
                  <c:v>61.575948411983838</c:v>
                </c:pt>
                <c:pt idx="70">
                  <c:v>56.99501040578938</c:v>
                </c:pt>
                <c:pt idx="71">
                  <c:v>58.964258515335018</c:v>
                </c:pt>
                <c:pt idx="72">
                  <c:v>55.629739770710749</c:v>
                </c:pt>
                <c:pt idx="73">
                  <c:v>55.425489725842624</c:v>
                </c:pt>
                <c:pt idx="74">
                  <c:v>55.354443054327305</c:v>
                </c:pt>
                <c:pt idx="75">
                  <c:v>54.826501590317577</c:v>
                </c:pt>
                <c:pt idx="76">
                  <c:v>57.277348555787519</c:v>
                </c:pt>
                <c:pt idx="77">
                  <c:v>55.931715515977174</c:v>
                </c:pt>
                <c:pt idx="78">
                  <c:v>58.193147778758515</c:v>
                </c:pt>
                <c:pt idx="79">
                  <c:v>58.792762977550538</c:v>
                </c:pt>
                <c:pt idx="80">
                  <c:v>60.444126285900666</c:v>
                </c:pt>
                <c:pt idx="81">
                  <c:v>59.541960222509374</c:v>
                </c:pt>
                <c:pt idx="82">
                  <c:v>59.471146003440076</c:v>
                </c:pt>
                <c:pt idx="83">
                  <c:v>60.924896276520471</c:v>
                </c:pt>
                <c:pt idx="84">
                  <c:v>60.57381340241875</c:v>
                </c:pt>
                <c:pt idx="85">
                  <c:v>60.652226146970378</c:v>
                </c:pt>
                <c:pt idx="86">
                  <c:v>63.198137391292477</c:v>
                </c:pt>
                <c:pt idx="87">
                  <c:v>64.250327975204655</c:v>
                </c:pt>
                <c:pt idx="88">
                  <c:v>64.200885312993648</c:v>
                </c:pt>
                <c:pt idx="89">
                  <c:v>65.33283645991196</c:v>
                </c:pt>
                <c:pt idx="90">
                  <c:v>62.085059136766986</c:v>
                </c:pt>
                <c:pt idx="91">
                  <c:v>61.643897920251511</c:v>
                </c:pt>
                <c:pt idx="92">
                  <c:v>60.955495615319435</c:v>
                </c:pt>
                <c:pt idx="93">
                  <c:v>59.713678203788731</c:v>
                </c:pt>
                <c:pt idx="94">
                  <c:v>58.010361019637372</c:v>
                </c:pt>
                <c:pt idx="95">
                  <c:v>55.753034462551035</c:v>
                </c:pt>
                <c:pt idx="96">
                  <c:v>50.509839278583591</c:v>
                </c:pt>
                <c:pt idx="97">
                  <c:v>46.079107518096464</c:v>
                </c:pt>
                <c:pt idx="98">
                  <c:v>43.709127078182341</c:v>
                </c:pt>
                <c:pt idx="99">
                  <c:v>42.945107206765755</c:v>
                </c:pt>
                <c:pt idx="100">
                  <c:v>40.739764537833153</c:v>
                </c:pt>
                <c:pt idx="101">
                  <c:v>42.429626091307895</c:v>
                </c:pt>
                <c:pt idx="102">
                  <c:v>43.126244995677915</c:v>
                </c:pt>
                <c:pt idx="103">
                  <c:v>42.294019602801377</c:v>
                </c:pt>
                <c:pt idx="104">
                  <c:v>42.871318924190675</c:v>
                </c:pt>
                <c:pt idx="105">
                  <c:v>42.222232928903047</c:v>
                </c:pt>
                <c:pt idx="106">
                  <c:v>42.610970555063346</c:v>
                </c:pt>
                <c:pt idx="107">
                  <c:v>43.188498790476352</c:v>
                </c:pt>
                <c:pt idx="108">
                  <c:v>45.632460540249845</c:v>
                </c:pt>
                <c:pt idx="109">
                  <c:v>45.569428286715421</c:v>
                </c:pt>
                <c:pt idx="110">
                  <c:v>44.401068839029875</c:v>
                </c:pt>
                <c:pt idx="111">
                  <c:v>45.126410225747108</c:v>
                </c:pt>
                <c:pt idx="112">
                  <c:v>45.562842266905172</c:v>
                </c:pt>
                <c:pt idx="113">
                  <c:v>45.697808448869402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C0-40ED-87BA-6BC10D1FA919}"/>
            </c:ext>
          </c:extLst>
        </c:ser>
        <c:ser>
          <c:idx val="3"/>
          <c:order val="3"/>
          <c:tx>
            <c:strRef>
              <c:f>'job finding'!$E$1:$E$2</c:f>
              <c:strCache>
                <c:ptCount val="2"/>
                <c:pt idx="0">
                  <c:v>BLS</c:v>
                </c:pt>
                <c:pt idx="1">
                  <c:v>Jfrate_case2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'job finding'!$E$3:$E$116</c:f>
              <c:numCache>
                <c:formatCode>General</c:formatCode>
                <c:ptCount val="114"/>
                <c:pt idx="21">
                  <c:v>62.122632624375676</c:v>
                </c:pt>
                <c:pt idx="22">
                  <c:v>63.494975877950935</c:v>
                </c:pt>
                <c:pt idx="23">
                  <c:v>59.181872315774967</c:v>
                </c:pt>
                <c:pt idx="24">
                  <c:v>58.887016357860929</c:v>
                </c:pt>
                <c:pt idx="25">
                  <c:v>57.297202502970066</c:v>
                </c:pt>
                <c:pt idx="26">
                  <c:v>57.319399469331913</c:v>
                </c:pt>
                <c:pt idx="27">
                  <c:v>57.702861424545659</c:v>
                </c:pt>
                <c:pt idx="28">
                  <c:v>54.163021984077965</c:v>
                </c:pt>
                <c:pt idx="29">
                  <c:v>54.309297374792664</c:v>
                </c:pt>
                <c:pt idx="30">
                  <c:v>53.241520307053889</c:v>
                </c:pt>
                <c:pt idx="31">
                  <c:v>53.951615409580079</c:v>
                </c:pt>
                <c:pt idx="32">
                  <c:v>55.510608661478564</c:v>
                </c:pt>
                <c:pt idx="33">
                  <c:v>55.056121537607126</c:v>
                </c:pt>
                <c:pt idx="34">
                  <c:v>55.625439266474622</c:v>
                </c:pt>
                <c:pt idx="35">
                  <c:v>56.15742184980067</c:v>
                </c:pt>
                <c:pt idx="36">
                  <c:v>58.376749306946337</c:v>
                </c:pt>
                <c:pt idx="37">
                  <c:v>58.919967440764779</c:v>
                </c:pt>
                <c:pt idx="38">
                  <c:v>61.245067410982358</c:v>
                </c:pt>
                <c:pt idx="39">
                  <c:v>62.262118537217482</c:v>
                </c:pt>
                <c:pt idx="40">
                  <c:v>64.206175759349748</c:v>
                </c:pt>
                <c:pt idx="41">
                  <c:v>63.689079306813156</c:v>
                </c:pt>
                <c:pt idx="42">
                  <c:v>61.654328534758406</c:v>
                </c:pt>
                <c:pt idx="43">
                  <c:v>63.090812659948327</c:v>
                </c:pt>
                <c:pt idx="44">
                  <c:v>60.889063700472292</c:v>
                </c:pt>
                <c:pt idx="45">
                  <c:v>62.180650232619826</c:v>
                </c:pt>
                <c:pt idx="46">
                  <c:v>61.760960248175614</c:v>
                </c:pt>
                <c:pt idx="47">
                  <c:v>64.706698208284379</c:v>
                </c:pt>
                <c:pt idx="48">
                  <c:v>61.527778162181235</c:v>
                </c:pt>
                <c:pt idx="49">
                  <c:v>64.999208915331153</c:v>
                </c:pt>
                <c:pt idx="50">
                  <c:v>65.567135755521207</c:v>
                </c:pt>
                <c:pt idx="51">
                  <c:v>63.219925305705438</c:v>
                </c:pt>
                <c:pt idx="52">
                  <c:v>66.264166527648413</c:v>
                </c:pt>
                <c:pt idx="53">
                  <c:v>65.940943284654608</c:v>
                </c:pt>
                <c:pt idx="54">
                  <c:v>66.674204458520464</c:v>
                </c:pt>
                <c:pt idx="55">
                  <c:v>67.114996512150967</c:v>
                </c:pt>
                <c:pt idx="56">
                  <c:v>67.695458069591183</c:v>
                </c:pt>
                <c:pt idx="57">
                  <c:v>68.974580333588051</c:v>
                </c:pt>
                <c:pt idx="58">
                  <c:v>67.01745884664723</c:v>
                </c:pt>
                <c:pt idx="59">
                  <c:v>68.960876298871767</c:v>
                </c:pt>
                <c:pt idx="60">
                  <c:v>71.541679005427909</c:v>
                </c:pt>
                <c:pt idx="61">
                  <c:v>68.779463820193456</c:v>
                </c:pt>
                <c:pt idx="62">
                  <c:v>67.684295548997554</c:v>
                </c:pt>
                <c:pt idx="63">
                  <c:v>68.883305652478427</c:v>
                </c:pt>
                <c:pt idx="64">
                  <c:v>67.15711083364549</c:v>
                </c:pt>
                <c:pt idx="65">
                  <c:v>66.044560706666402</c:v>
                </c:pt>
                <c:pt idx="66">
                  <c:v>67.210199917892893</c:v>
                </c:pt>
                <c:pt idx="67">
                  <c:v>62.962485944169714</c:v>
                </c:pt>
                <c:pt idx="68">
                  <c:v>59.286024269465656</c:v>
                </c:pt>
                <c:pt idx="69">
                  <c:v>61.408567623420531</c:v>
                </c:pt>
                <c:pt idx="70">
                  <c:v>57.112104953203392</c:v>
                </c:pt>
                <c:pt idx="71">
                  <c:v>59.268873974918598</c:v>
                </c:pt>
                <c:pt idx="72">
                  <c:v>54.932540479453941</c:v>
                </c:pt>
                <c:pt idx="73">
                  <c:v>55.425115584397467</c:v>
                </c:pt>
                <c:pt idx="74">
                  <c:v>54.382087538428358</c:v>
                </c:pt>
                <c:pt idx="75">
                  <c:v>55.288365272888917</c:v>
                </c:pt>
                <c:pt idx="76">
                  <c:v>58.268531351797613</c:v>
                </c:pt>
                <c:pt idx="77">
                  <c:v>55.800639027611091</c:v>
                </c:pt>
                <c:pt idx="78">
                  <c:v>58.351363974420202</c:v>
                </c:pt>
                <c:pt idx="79">
                  <c:v>59.409769115828595</c:v>
                </c:pt>
                <c:pt idx="80">
                  <c:v>60.604504695398852</c:v>
                </c:pt>
                <c:pt idx="81">
                  <c:v>59.681117562270266</c:v>
                </c:pt>
                <c:pt idx="82">
                  <c:v>59.838373338855021</c:v>
                </c:pt>
                <c:pt idx="83">
                  <c:v>60.862807336541415</c:v>
                </c:pt>
                <c:pt idx="84">
                  <c:v>60.946723288051906</c:v>
                </c:pt>
                <c:pt idx="85">
                  <c:v>60.862921634435232</c:v>
                </c:pt>
                <c:pt idx="86">
                  <c:v>63.502321335022806</c:v>
                </c:pt>
                <c:pt idx="87">
                  <c:v>64.83590863770111</c:v>
                </c:pt>
                <c:pt idx="88">
                  <c:v>64.154674469010757</c:v>
                </c:pt>
                <c:pt idx="89">
                  <c:v>66.005476854025176</c:v>
                </c:pt>
                <c:pt idx="90">
                  <c:v>61.766437245326067</c:v>
                </c:pt>
                <c:pt idx="91">
                  <c:v>61.457216908654033</c:v>
                </c:pt>
                <c:pt idx="92">
                  <c:v>60.090796792750837</c:v>
                </c:pt>
                <c:pt idx="93">
                  <c:v>59.538126440331084</c:v>
                </c:pt>
                <c:pt idx="94">
                  <c:v>56.389998424062014</c:v>
                </c:pt>
                <c:pt idx="95">
                  <c:v>54.33060584740732</c:v>
                </c:pt>
                <c:pt idx="96">
                  <c:v>48.348942176349205</c:v>
                </c:pt>
                <c:pt idx="97">
                  <c:v>43.947481322535438</c:v>
                </c:pt>
                <c:pt idx="98">
                  <c:v>42.634165304970757</c:v>
                </c:pt>
                <c:pt idx="99">
                  <c:v>42.667043327067141</c:v>
                </c:pt>
                <c:pt idx="100">
                  <c:v>40.757542161021519</c:v>
                </c:pt>
                <c:pt idx="101">
                  <c:v>42.330261495212675</c:v>
                </c:pt>
                <c:pt idx="102">
                  <c:v>43.781293257467752</c:v>
                </c:pt>
                <c:pt idx="103">
                  <c:v>42.189875539101664</c:v>
                </c:pt>
                <c:pt idx="104">
                  <c:v>42.996605084490206</c:v>
                </c:pt>
                <c:pt idx="105">
                  <c:v>42.702427423749882</c:v>
                </c:pt>
                <c:pt idx="106">
                  <c:v>42.482077134093934</c:v>
                </c:pt>
                <c:pt idx="107">
                  <c:v>43.154561896571217</c:v>
                </c:pt>
                <c:pt idx="108">
                  <c:v>46.399223010058662</c:v>
                </c:pt>
                <c:pt idx="109">
                  <c:v>45.864364728609893</c:v>
                </c:pt>
                <c:pt idx="110">
                  <c:v>44.403929614717619</c:v>
                </c:pt>
                <c:pt idx="111">
                  <c:v>45.740784614985309</c:v>
                </c:pt>
                <c:pt idx="112">
                  <c:v>45.422847439650731</c:v>
                </c:pt>
                <c:pt idx="113">
                  <c:v>46.500269510284106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7C0-40ED-87BA-6BC10D1FA919}"/>
            </c:ext>
          </c:extLst>
        </c:ser>
        <c:ser>
          <c:idx val="4"/>
          <c:order val="4"/>
          <c:tx>
            <c:strRef>
              <c:f>'job finding'!$F$1:$F$2</c:f>
              <c:strCache>
                <c:ptCount val="2"/>
                <c:pt idx="0">
                  <c:v>BLS</c:v>
                </c:pt>
                <c:pt idx="1">
                  <c:v>Jfrate_case3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'job finding'!$F$3:$F$116</c:f>
              <c:numCache>
                <c:formatCode>General</c:formatCode>
                <c:ptCount val="114"/>
                <c:pt idx="20">
                  <c:v>62.122632624375676</c:v>
                </c:pt>
                <c:pt idx="21">
                  <c:v>63.494975877950935</c:v>
                </c:pt>
                <c:pt idx="22">
                  <c:v>59.181872315774967</c:v>
                </c:pt>
                <c:pt idx="23">
                  <c:v>58.887016357860929</c:v>
                </c:pt>
                <c:pt idx="24">
                  <c:v>57.297202502970066</c:v>
                </c:pt>
                <c:pt idx="25">
                  <c:v>57.319399469331913</c:v>
                </c:pt>
                <c:pt idx="26">
                  <c:v>57.702861424545659</c:v>
                </c:pt>
                <c:pt idx="27">
                  <c:v>54.163021984077965</c:v>
                </c:pt>
                <c:pt idx="28">
                  <c:v>54.309297374792664</c:v>
                </c:pt>
                <c:pt idx="29">
                  <c:v>53.241520307053889</c:v>
                </c:pt>
                <c:pt idx="30">
                  <c:v>53.951615409580079</c:v>
                </c:pt>
                <c:pt idx="31">
                  <c:v>55.510608661478564</c:v>
                </c:pt>
                <c:pt idx="32">
                  <c:v>55.056121537607126</c:v>
                </c:pt>
                <c:pt idx="33">
                  <c:v>55.625439266474622</c:v>
                </c:pt>
                <c:pt idx="34">
                  <c:v>56.15742184980067</c:v>
                </c:pt>
                <c:pt idx="35">
                  <c:v>58.376749306946337</c:v>
                </c:pt>
                <c:pt idx="36">
                  <c:v>58.919967440764779</c:v>
                </c:pt>
                <c:pt idx="37">
                  <c:v>61.245067410982358</c:v>
                </c:pt>
                <c:pt idx="38">
                  <c:v>62.262118537217482</c:v>
                </c:pt>
                <c:pt idx="39">
                  <c:v>64.206175759349748</c:v>
                </c:pt>
                <c:pt idx="40">
                  <c:v>63.689079306813156</c:v>
                </c:pt>
                <c:pt idx="41">
                  <c:v>61.654328534758406</c:v>
                </c:pt>
                <c:pt idx="42">
                  <c:v>63.090812659948327</c:v>
                </c:pt>
                <c:pt idx="43">
                  <c:v>60.889063700472292</c:v>
                </c:pt>
                <c:pt idx="44">
                  <c:v>62.180650232619826</c:v>
                </c:pt>
                <c:pt idx="45">
                  <c:v>61.760960248175614</c:v>
                </c:pt>
                <c:pt idx="46">
                  <c:v>64.706698208284379</c:v>
                </c:pt>
                <c:pt idx="47">
                  <c:v>61.527778162181235</c:v>
                </c:pt>
                <c:pt idx="48">
                  <c:v>64.999208915331153</c:v>
                </c:pt>
                <c:pt idx="49">
                  <c:v>65.567135755521207</c:v>
                </c:pt>
                <c:pt idx="50">
                  <c:v>63.219925305705438</c:v>
                </c:pt>
                <c:pt idx="51">
                  <c:v>66.264166527648413</c:v>
                </c:pt>
                <c:pt idx="52">
                  <c:v>65.940943284654608</c:v>
                </c:pt>
                <c:pt idx="53">
                  <c:v>66.674204458520464</c:v>
                </c:pt>
                <c:pt idx="54">
                  <c:v>67.114996512150967</c:v>
                </c:pt>
                <c:pt idx="55">
                  <c:v>67.695458069591183</c:v>
                </c:pt>
                <c:pt idx="56">
                  <c:v>68.974580333588051</c:v>
                </c:pt>
                <c:pt idx="57">
                  <c:v>67.01745884664723</c:v>
                </c:pt>
                <c:pt idx="58">
                  <c:v>68.960876298871767</c:v>
                </c:pt>
                <c:pt idx="59">
                  <c:v>71.541679005427909</c:v>
                </c:pt>
                <c:pt idx="60">
                  <c:v>68.779463820193456</c:v>
                </c:pt>
                <c:pt idx="61">
                  <c:v>67.684295548997554</c:v>
                </c:pt>
                <c:pt idx="62">
                  <c:v>68.883305652478427</c:v>
                </c:pt>
                <c:pt idx="63">
                  <c:v>67.15711083364549</c:v>
                </c:pt>
                <c:pt idx="64">
                  <c:v>66.044560706666402</c:v>
                </c:pt>
                <c:pt idx="65">
                  <c:v>67.210199917892893</c:v>
                </c:pt>
                <c:pt idx="66">
                  <c:v>62.962485944169714</c:v>
                </c:pt>
                <c:pt idx="67">
                  <c:v>59.286024269465656</c:v>
                </c:pt>
                <c:pt idx="68">
                  <c:v>61.408567623420531</c:v>
                </c:pt>
                <c:pt idx="69">
                  <c:v>57.112104953203392</c:v>
                </c:pt>
                <c:pt idx="70">
                  <c:v>59.268873974918598</c:v>
                </c:pt>
                <c:pt idx="71">
                  <c:v>54.932540479453941</c:v>
                </c:pt>
                <c:pt idx="72">
                  <c:v>55.425115584397467</c:v>
                </c:pt>
                <c:pt idx="73">
                  <c:v>54.382087538428358</c:v>
                </c:pt>
                <c:pt idx="74">
                  <c:v>55.288365272888917</c:v>
                </c:pt>
                <c:pt idx="75">
                  <c:v>58.268531351797613</c:v>
                </c:pt>
                <c:pt idx="76">
                  <c:v>55.800639027611091</c:v>
                </c:pt>
                <c:pt idx="77">
                  <c:v>58.351363974420202</c:v>
                </c:pt>
                <c:pt idx="78">
                  <c:v>59.409769115828595</c:v>
                </c:pt>
                <c:pt idx="79">
                  <c:v>60.604504695398852</c:v>
                </c:pt>
                <c:pt idx="80">
                  <c:v>59.681117562270266</c:v>
                </c:pt>
                <c:pt idx="81">
                  <c:v>59.838373338855021</c:v>
                </c:pt>
                <c:pt idx="82">
                  <c:v>60.862807336541415</c:v>
                </c:pt>
                <c:pt idx="83">
                  <c:v>60.946723288051906</c:v>
                </c:pt>
                <c:pt idx="84">
                  <c:v>60.862921634435232</c:v>
                </c:pt>
                <c:pt idx="85">
                  <c:v>63.502321335022806</c:v>
                </c:pt>
                <c:pt idx="86">
                  <c:v>64.83590863770111</c:v>
                </c:pt>
                <c:pt idx="87">
                  <c:v>64.154674469010757</c:v>
                </c:pt>
                <c:pt idx="88">
                  <c:v>66.005476854025176</c:v>
                </c:pt>
                <c:pt idx="89">
                  <c:v>61.766437245326067</c:v>
                </c:pt>
                <c:pt idx="90">
                  <c:v>61.457216908654033</c:v>
                </c:pt>
                <c:pt idx="91">
                  <c:v>60.090796792750837</c:v>
                </c:pt>
                <c:pt idx="92">
                  <c:v>59.538126440331084</c:v>
                </c:pt>
                <c:pt idx="93">
                  <c:v>56.389998424062014</c:v>
                </c:pt>
                <c:pt idx="94">
                  <c:v>54.33060584740732</c:v>
                </c:pt>
                <c:pt idx="95">
                  <c:v>48.348942176349205</c:v>
                </c:pt>
                <c:pt idx="96">
                  <c:v>43.947481322535438</c:v>
                </c:pt>
                <c:pt idx="97">
                  <c:v>42.634165304970757</c:v>
                </c:pt>
                <c:pt idx="98">
                  <c:v>42.667043327067141</c:v>
                </c:pt>
                <c:pt idx="99">
                  <c:v>40.757542161021519</c:v>
                </c:pt>
                <c:pt idx="100">
                  <c:v>42.330261495212675</c:v>
                </c:pt>
                <c:pt idx="101">
                  <c:v>43.781293257467752</c:v>
                </c:pt>
                <c:pt idx="102">
                  <c:v>42.189875539101664</c:v>
                </c:pt>
                <c:pt idx="103">
                  <c:v>42.996605084490206</c:v>
                </c:pt>
                <c:pt idx="104">
                  <c:v>42.702427423749882</c:v>
                </c:pt>
                <c:pt idx="105">
                  <c:v>42.482077134093934</c:v>
                </c:pt>
                <c:pt idx="106">
                  <c:v>43.154561896571217</c:v>
                </c:pt>
                <c:pt idx="107">
                  <c:v>46.399223010058662</c:v>
                </c:pt>
                <c:pt idx="108">
                  <c:v>45.864364728609893</c:v>
                </c:pt>
                <c:pt idx="109">
                  <c:v>44.403929614717619</c:v>
                </c:pt>
                <c:pt idx="110">
                  <c:v>45.740784614985309</c:v>
                </c:pt>
                <c:pt idx="111">
                  <c:v>45.422847439650731</c:v>
                </c:pt>
                <c:pt idx="112">
                  <c:v>46.500269510284106</c:v>
                </c:pt>
                <c:pt idx="113">
                  <c:v>47.444183828224908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C0-40ED-87BA-6BC10D1FA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152800"/>
        <c:axId val="419153128"/>
      </c:lineChart>
      <c:catAx>
        <c:axId val="4191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3128"/>
        <c:crosses val="autoZero"/>
        <c:auto val="1"/>
        <c:lblAlgn val="ctr"/>
        <c:lblOffset val="100"/>
        <c:noMultiLvlLbl val="0"/>
      </c:catAx>
      <c:valAx>
        <c:axId val="41915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'job finding'!$B$1:$B$2</c:f>
              <c:strCache>
                <c:ptCount val="2"/>
                <c:pt idx="0">
                  <c:v>paper</c:v>
                </c:pt>
                <c:pt idx="1">
                  <c:v>Job Finding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'job finding'!$B$3:$B$116</c:f>
              <c:numCache>
                <c:formatCode>0.0000</c:formatCode>
                <c:ptCount val="114"/>
                <c:pt idx="0">
                  <c:v>65.869600000000005</c:v>
                </c:pt>
                <c:pt idx="1">
                  <c:v>63.1038</c:v>
                </c:pt>
                <c:pt idx="2">
                  <c:v>65.699700000000007</c:v>
                </c:pt>
                <c:pt idx="3">
                  <c:v>64.5535</c:v>
                </c:pt>
                <c:pt idx="4">
                  <c:v>69.590900000000005</c:v>
                </c:pt>
                <c:pt idx="5">
                  <c:v>65.342699999999994</c:v>
                </c:pt>
                <c:pt idx="6">
                  <c:v>64.037999999999997</c:v>
                </c:pt>
                <c:pt idx="7">
                  <c:v>68.608900000000006</c:v>
                </c:pt>
                <c:pt idx="8">
                  <c:v>69.939599999999999</c:v>
                </c:pt>
                <c:pt idx="9">
                  <c:v>71.329899999999995</c:v>
                </c:pt>
                <c:pt idx="10">
                  <c:v>72.787899999999993</c:v>
                </c:pt>
                <c:pt idx="11">
                  <c:v>73.6083</c:v>
                </c:pt>
                <c:pt idx="12">
                  <c:v>70.030199999999994</c:v>
                </c:pt>
                <c:pt idx="13">
                  <c:v>77.286299999999997</c:v>
                </c:pt>
                <c:pt idx="14">
                  <c:v>76.0334</c:v>
                </c:pt>
                <c:pt idx="15">
                  <c:v>71.735799999999998</c:v>
                </c:pt>
                <c:pt idx="16">
                  <c:v>75.519000000000005</c:v>
                </c:pt>
                <c:pt idx="17">
                  <c:v>75.051199999999994</c:v>
                </c:pt>
                <c:pt idx="18">
                  <c:v>76.697299999999998</c:v>
                </c:pt>
                <c:pt idx="19">
                  <c:v>75.561000000000007</c:v>
                </c:pt>
                <c:pt idx="20">
                  <c:v>76.656099999999995</c:v>
                </c:pt>
                <c:pt idx="21">
                  <c:v>70.881600000000006</c:v>
                </c:pt>
                <c:pt idx="22">
                  <c:v>67.9161</c:v>
                </c:pt>
                <c:pt idx="23">
                  <c:v>66.920699999999997</c:v>
                </c:pt>
                <c:pt idx="24">
                  <c:v>65.228399999999993</c:v>
                </c:pt>
                <c:pt idx="25">
                  <c:v>63.981699999999996</c:v>
                </c:pt>
                <c:pt idx="26">
                  <c:v>64.495900000000006</c:v>
                </c:pt>
                <c:pt idx="27">
                  <c:v>60.772100000000002</c:v>
                </c:pt>
                <c:pt idx="28">
                  <c:v>60.518099999999997</c:v>
                </c:pt>
                <c:pt idx="29">
                  <c:v>59.967399999999998</c:v>
                </c:pt>
                <c:pt idx="30">
                  <c:v>59.284999999999997</c:v>
                </c:pt>
                <c:pt idx="31">
                  <c:v>61.508600000000001</c:v>
                </c:pt>
                <c:pt idx="32">
                  <c:v>60.137900000000002</c:v>
                </c:pt>
                <c:pt idx="33">
                  <c:v>61.811999999999998</c:v>
                </c:pt>
                <c:pt idx="34">
                  <c:v>61.499000000000002</c:v>
                </c:pt>
                <c:pt idx="35">
                  <c:v>64.358999999999995</c:v>
                </c:pt>
                <c:pt idx="36">
                  <c:v>65.467799999999997</c:v>
                </c:pt>
                <c:pt idx="37">
                  <c:v>67.072599999999994</c:v>
                </c:pt>
                <c:pt idx="38">
                  <c:v>69.246600000000001</c:v>
                </c:pt>
                <c:pt idx="39">
                  <c:v>70.818899999999999</c:v>
                </c:pt>
                <c:pt idx="40">
                  <c:v>70.833399999999997</c:v>
                </c:pt>
                <c:pt idx="41">
                  <c:v>68.853999999999999</c:v>
                </c:pt>
                <c:pt idx="42">
                  <c:v>70.743499999999997</c:v>
                </c:pt>
                <c:pt idx="43">
                  <c:v>67.939800000000005</c:v>
                </c:pt>
                <c:pt idx="44">
                  <c:v>69.0488</c:v>
                </c:pt>
                <c:pt idx="45">
                  <c:v>68.365200000000002</c:v>
                </c:pt>
                <c:pt idx="46">
                  <c:v>71.527699999999996</c:v>
                </c:pt>
                <c:pt idx="47">
                  <c:v>69.4649</c:v>
                </c:pt>
                <c:pt idx="48">
                  <c:v>72.269499999999994</c:v>
                </c:pt>
                <c:pt idx="49">
                  <c:v>73.134200000000007</c:v>
                </c:pt>
                <c:pt idx="50">
                  <c:v>70.258899999999997</c:v>
                </c:pt>
                <c:pt idx="51">
                  <c:v>74.105099999999993</c:v>
                </c:pt>
                <c:pt idx="52">
                  <c:v>74.091399999999993</c:v>
                </c:pt>
                <c:pt idx="53">
                  <c:v>74.685900000000004</c:v>
                </c:pt>
                <c:pt idx="54">
                  <c:v>75.627099999999999</c:v>
                </c:pt>
                <c:pt idx="55">
                  <c:v>75.209800000000001</c:v>
                </c:pt>
                <c:pt idx="56">
                  <c:v>77.179900000000004</c:v>
                </c:pt>
                <c:pt idx="57">
                  <c:v>75.440200000000004</c:v>
                </c:pt>
                <c:pt idx="58">
                  <c:v>77.263599999999997</c:v>
                </c:pt>
                <c:pt idx="59">
                  <c:v>80.531700000000001</c:v>
                </c:pt>
                <c:pt idx="60">
                  <c:v>77.538499999999999</c:v>
                </c:pt>
                <c:pt idx="61">
                  <c:v>76.178200000000004</c:v>
                </c:pt>
                <c:pt idx="62">
                  <c:v>77.388000000000005</c:v>
                </c:pt>
                <c:pt idx="63">
                  <c:v>75.546199999999999</c:v>
                </c:pt>
                <c:pt idx="64">
                  <c:v>75.161299999999997</c:v>
                </c:pt>
                <c:pt idx="65">
                  <c:v>76.522099999999995</c:v>
                </c:pt>
                <c:pt idx="66">
                  <c:v>72.42</c:v>
                </c:pt>
                <c:pt idx="67">
                  <c:v>68.400300000000001</c:v>
                </c:pt>
                <c:pt idx="68">
                  <c:v>69.033799999999999</c:v>
                </c:pt>
                <c:pt idx="69">
                  <c:v>63.250999999999998</c:v>
                </c:pt>
                <c:pt idx="70">
                  <c:v>65.771199999999993</c:v>
                </c:pt>
                <c:pt idx="71">
                  <c:v>61.588799999999999</c:v>
                </c:pt>
                <c:pt idx="72">
                  <c:v>61.304600000000001</c:v>
                </c:pt>
                <c:pt idx="73">
                  <c:v>61.252000000000002</c:v>
                </c:pt>
                <c:pt idx="74">
                  <c:v>60.692999999999998</c:v>
                </c:pt>
                <c:pt idx="75">
                  <c:v>63.685400000000001</c:v>
                </c:pt>
                <c:pt idx="76">
                  <c:v>61.918900000000001</c:v>
                </c:pt>
                <c:pt idx="77">
                  <c:v>64.699799999999996</c:v>
                </c:pt>
                <c:pt idx="78">
                  <c:v>65.354699999999994</c:v>
                </c:pt>
                <c:pt idx="79">
                  <c:v>67.395200000000003</c:v>
                </c:pt>
                <c:pt idx="80">
                  <c:v>66.3429</c:v>
                </c:pt>
                <c:pt idx="81">
                  <c:v>66.164199999999994</c:v>
                </c:pt>
                <c:pt idx="82">
                  <c:v>68.1755</c:v>
                </c:pt>
                <c:pt idx="83">
                  <c:v>67.634100000000004</c:v>
                </c:pt>
                <c:pt idx="84">
                  <c:v>67.513800000000003</c:v>
                </c:pt>
                <c:pt idx="85">
                  <c:v>70.723100000000002</c:v>
                </c:pt>
                <c:pt idx="86">
                  <c:v>72.000299999999996</c:v>
                </c:pt>
                <c:pt idx="87">
                  <c:v>72.058899999999994</c:v>
                </c:pt>
                <c:pt idx="88">
                  <c:v>73.396000000000001</c:v>
                </c:pt>
                <c:pt idx="89">
                  <c:v>69.473399999999998</c:v>
                </c:pt>
                <c:pt idx="90">
                  <c:v>68.849900000000005</c:v>
                </c:pt>
                <c:pt idx="91">
                  <c:v>68.0227</c:v>
                </c:pt>
                <c:pt idx="92">
                  <c:v>66.4636</c:v>
                </c:pt>
                <c:pt idx="93">
                  <c:v>64.406499999999994</c:v>
                </c:pt>
                <c:pt idx="94">
                  <c:v>61.767499999999998</c:v>
                </c:pt>
                <c:pt idx="95">
                  <c:v>55.536000000000001</c:v>
                </c:pt>
                <c:pt idx="96">
                  <c:v>50.381700000000002</c:v>
                </c:pt>
                <c:pt idx="97">
                  <c:v>47.525399999999998</c:v>
                </c:pt>
                <c:pt idx="98">
                  <c:v>46.654899999999998</c:v>
                </c:pt>
                <c:pt idx="99">
                  <c:v>44.117199999999997</c:v>
                </c:pt>
                <c:pt idx="100">
                  <c:v>46.051099999999998</c:v>
                </c:pt>
                <c:pt idx="101">
                  <c:v>46.829500000000003</c:v>
                </c:pt>
                <c:pt idx="102">
                  <c:v>45.895099999999999</c:v>
                </c:pt>
                <c:pt idx="103">
                  <c:v>46.462800000000001</c:v>
                </c:pt>
                <c:pt idx="104">
                  <c:v>45.765599999999999</c:v>
                </c:pt>
                <c:pt idx="105">
                  <c:v>46.292000000000002</c:v>
                </c:pt>
                <c:pt idx="106">
                  <c:v>46.973399999999998</c:v>
                </c:pt>
                <c:pt idx="107">
                  <c:v>49.596800000000002</c:v>
                </c:pt>
                <c:pt idx="108">
                  <c:v>49.546599999999998</c:v>
                </c:pt>
                <c:pt idx="109">
                  <c:v>48.474499999999999</c:v>
                </c:pt>
                <c:pt idx="110">
                  <c:v>49.488500000000002</c:v>
                </c:pt>
                <c:pt idx="111">
                  <c:v>49.2913</c:v>
                </c:pt>
                <c:pt idx="112">
                  <c:v>49.710599999999999</c:v>
                </c:pt>
                <c:pt idx="113">
                  <c:v>52.1464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D-49BF-B394-C16350937EAD}"/>
            </c:ext>
          </c:extLst>
        </c:ser>
        <c:ser>
          <c:idx val="1"/>
          <c:order val="1"/>
          <c:tx>
            <c:strRef>
              <c:f>'job finding'!$I$1:$I$2</c:f>
              <c:strCache>
                <c:ptCount val="2"/>
                <c:pt idx="0">
                  <c:v>BLS</c:v>
                </c:pt>
                <c:pt idx="1">
                  <c:v>bls_jfr-E(diff)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'job finding'!$I$3:$I$116</c:f>
              <c:numCache>
                <c:formatCode>General</c:formatCode>
                <c:ptCount val="114"/>
                <c:pt idx="20" formatCode="0.0000">
                  <c:v>68.773297676984896</c:v>
                </c:pt>
                <c:pt idx="21" formatCode="0.0000">
                  <c:v>70.145640930560162</c:v>
                </c:pt>
                <c:pt idx="22" formatCode="0.0000">
                  <c:v>65.832537368384195</c:v>
                </c:pt>
                <c:pt idx="23" formatCode="0.0000">
                  <c:v>65.537681410470157</c:v>
                </c:pt>
                <c:pt idx="24" formatCode="0.0000">
                  <c:v>63.947867555579293</c:v>
                </c:pt>
                <c:pt idx="25" formatCode="0.0000">
                  <c:v>63.97006452194114</c:v>
                </c:pt>
                <c:pt idx="26" formatCode="0.0000">
                  <c:v>64.353526477154887</c:v>
                </c:pt>
                <c:pt idx="27" formatCode="0.0000">
                  <c:v>60.813687036687185</c:v>
                </c:pt>
                <c:pt idx="28" formatCode="0.0000">
                  <c:v>60.959962427401891</c:v>
                </c:pt>
                <c:pt idx="29" formatCode="0.0000">
                  <c:v>59.892185359663117</c:v>
                </c:pt>
                <c:pt idx="30" formatCode="0.0000">
                  <c:v>60.602280462189299</c:v>
                </c:pt>
                <c:pt idx="31" formatCode="0.0000">
                  <c:v>62.161273714087784</c:v>
                </c:pt>
                <c:pt idx="32" formatCode="0.0000">
                  <c:v>61.706786590216353</c:v>
                </c:pt>
                <c:pt idx="33" formatCode="0.0000">
                  <c:v>62.276104319083842</c:v>
                </c:pt>
                <c:pt idx="34" formatCode="0.0000">
                  <c:v>62.808086902409897</c:v>
                </c:pt>
                <c:pt idx="35" formatCode="0.0000">
                  <c:v>65.027414359555564</c:v>
                </c:pt>
                <c:pt idx="36" formatCode="0.0000">
                  <c:v>65.570632493374006</c:v>
                </c:pt>
                <c:pt idx="37" formatCode="0.0000">
                  <c:v>67.895732463591585</c:v>
                </c:pt>
                <c:pt idx="38" formatCode="0.0000">
                  <c:v>68.912783589826702</c:v>
                </c:pt>
                <c:pt idx="39" formatCode="0.0000">
                  <c:v>70.856840811958975</c:v>
                </c:pt>
                <c:pt idx="40" formatCode="0.0000">
                  <c:v>70.339744359422383</c:v>
                </c:pt>
                <c:pt idx="41" formatCode="0.0000">
                  <c:v>68.304993587367633</c:v>
                </c:pt>
                <c:pt idx="42" formatCode="0.0000">
                  <c:v>69.741477712557554</c:v>
                </c:pt>
                <c:pt idx="43" formatCode="0.0000">
                  <c:v>67.539728753081519</c:v>
                </c:pt>
                <c:pt idx="44" formatCode="0.0000">
                  <c:v>68.831315285229053</c:v>
                </c:pt>
                <c:pt idx="45" formatCode="0.0000">
                  <c:v>68.411625300784834</c:v>
                </c:pt>
                <c:pt idx="46" formatCode="0.0000">
                  <c:v>71.357363260893607</c:v>
                </c:pt>
                <c:pt idx="47" formatCode="0.0000">
                  <c:v>68.178443214790462</c:v>
                </c:pt>
                <c:pt idx="48" formatCode="0.0000">
                  <c:v>71.64987396794038</c:v>
                </c:pt>
                <c:pt idx="49" formatCode="0.0000">
                  <c:v>72.217800808130434</c:v>
                </c:pt>
                <c:pt idx="50" formatCode="0.0000">
                  <c:v>69.870590358314658</c:v>
                </c:pt>
                <c:pt idx="51" formatCode="0.0000">
                  <c:v>72.914831580257641</c:v>
                </c:pt>
                <c:pt idx="52" formatCode="0.0000">
                  <c:v>72.591608337263835</c:v>
                </c:pt>
                <c:pt idx="53" formatCode="0.0000">
                  <c:v>73.324869511129691</c:v>
                </c:pt>
                <c:pt idx="54" formatCode="0.0000">
                  <c:v>73.765661564760194</c:v>
                </c:pt>
                <c:pt idx="55" formatCode="0.0000">
                  <c:v>74.34612312220041</c:v>
                </c:pt>
                <c:pt idx="56" formatCode="0.0000">
                  <c:v>75.625245386197278</c:v>
                </c:pt>
                <c:pt idx="57" formatCode="0.0000">
                  <c:v>73.668123899256457</c:v>
                </c:pt>
                <c:pt idx="58" formatCode="0.0000">
                  <c:v>75.611541351480994</c:v>
                </c:pt>
                <c:pt idx="59" formatCode="0.0000">
                  <c:v>78.192344058037136</c:v>
                </c:pt>
                <c:pt idx="60" formatCode="0.0000">
                  <c:v>75.430128872802683</c:v>
                </c:pt>
                <c:pt idx="61" formatCode="0.0000">
                  <c:v>74.334960601606781</c:v>
                </c:pt>
                <c:pt idx="62" formatCode="0.0000">
                  <c:v>75.533970705087654</c:v>
                </c:pt>
                <c:pt idx="63" formatCode="0.0000">
                  <c:v>73.807775886254717</c:v>
                </c:pt>
                <c:pt idx="64" formatCode="0.0000">
                  <c:v>72.69522575927563</c:v>
                </c:pt>
                <c:pt idx="65" formatCode="0.0000">
                  <c:v>73.860864970502121</c:v>
                </c:pt>
                <c:pt idx="66" formatCode="0.0000">
                  <c:v>69.613150996778941</c:v>
                </c:pt>
                <c:pt idx="67" formatCode="0.0000">
                  <c:v>65.936689322074884</c:v>
                </c:pt>
                <c:pt idx="68" formatCode="0.0000">
                  <c:v>68.059232676029751</c:v>
                </c:pt>
                <c:pt idx="69" formatCode="0.0000">
                  <c:v>63.762770005812612</c:v>
                </c:pt>
                <c:pt idx="70" formatCode="0.0000">
                  <c:v>65.919539027527819</c:v>
                </c:pt>
                <c:pt idx="71" formatCode="0.0000">
                  <c:v>61.583205532063161</c:v>
                </c:pt>
                <c:pt idx="72" formatCode="0.0000">
                  <c:v>62.075780637006687</c:v>
                </c:pt>
                <c:pt idx="73" formatCode="0.0000">
                  <c:v>61.032752591037578</c:v>
                </c:pt>
                <c:pt idx="74" formatCode="0.0000">
                  <c:v>61.939030325498138</c:v>
                </c:pt>
                <c:pt idx="75" formatCode="0.0000">
                  <c:v>64.919196404406833</c:v>
                </c:pt>
                <c:pt idx="76" formatCode="0.0000">
                  <c:v>62.451304080220311</c:v>
                </c:pt>
                <c:pt idx="77" formatCode="0.0000">
                  <c:v>65.002029027029423</c:v>
                </c:pt>
                <c:pt idx="78" formatCode="0.0000">
                  <c:v>66.060434168437823</c:v>
                </c:pt>
                <c:pt idx="79" formatCode="0.0000">
                  <c:v>67.255169748008072</c:v>
                </c:pt>
                <c:pt idx="80" formatCode="0.0000">
                  <c:v>66.331782614879486</c:v>
                </c:pt>
                <c:pt idx="81" formatCode="0.0000">
                  <c:v>66.489038391464248</c:v>
                </c:pt>
                <c:pt idx="82" formatCode="0.0000">
                  <c:v>67.513472389150635</c:v>
                </c:pt>
                <c:pt idx="83" formatCode="0.0000">
                  <c:v>67.597388340661126</c:v>
                </c:pt>
                <c:pt idx="84" formatCode="0.0000">
                  <c:v>67.513586687044452</c:v>
                </c:pt>
                <c:pt idx="85" formatCode="0.0000">
                  <c:v>70.152986387632026</c:v>
                </c:pt>
                <c:pt idx="86" formatCode="0.0000">
                  <c:v>71.486573690310337</c:v>
                </c:pt>
                <c:pt idx="87" formatCode="0.0000">
                  <c:v>70.805339521619985</c:v>
                </c:pt>
                <c:pt idx="88" formatCode="0.0000">
                  <c:v>72.656141906634403</c:v>
                </c:pt>
                <c:pt idx="89" formatCode="0.0000">
                  <c:v>68.417102297935287</c:v>
                </c:pt>
                <c:pt idx="90" formatCode="0.0000">
                  <c:v>68.10788196126326</c:v>
                </c:pt>
                <c:pt idx="91" formatCode="0.0000">
                  <c:v>66.741461845360064</c:v>
                </c:pt>
                <c:pt idx="92" formatCode="0.0000">
                  <c:v>66.188791492940311</c:v>
                </c:pt>
                <c:pt idx="93" formatCode="0.0000">
                  <c:v>63.040663476671241</c:v>
                </c:pt>
                <c:pt idx="94" formatCode="0.0000">
                  <c:v>60.98127090001654</c:v>
                </c:pt>
                <c:pt idx="95" formatCode="0.0000">
                  <c:v>54.999607228958425</c:v>
                </c:pt>
                <c:pt idx="96" formatCode="0.0000">
                  <c:v>50.598146375144665</c:v>
                </c:pt>
                <c:pt idx="97" formatCode="0.0000">
                  <c:v>49.284830357579978</c:v>
                </c:pt>
                <c:pt idx="98" formatCode="0.0000">
                  <c:v>49.317708379676361</c:v>
                </c:pt>
                <c:pt idx="99" formatCode="0.0000">
                  <c:v>47.408207213630746</c:v>
                </c:pt>
                <c:pt idx="100" formatCode="0.0000">
                  <c:v>48.980926547821895</c:v>
                </c:pt>
                <c:pt idx="101" formatCode="0.0000">
                  <c:v>50.431958310076979</c:v>
                </c:pt>
                <c:pt idx="102" formatCode="0.0000">
                  <c:v>48.840540591710891</c:v>
                </c:pt>
                <c:pt idx="103" formatCode="0.0000">
                  <c:v>49.647270137099426</c:v>
                </c:pt>
                <c:pt idx="104" formatCode="0.0000">
                  <c:v>49.353092476359109</c:v>
                </c:pt>
                <c:pt idx="105" formatCode="0.0000">
                  <c:v>49.132742186703155</c:v>
                </c:pt>
                <c:pt idx="106" formatCode="0.0000">
                  <c:v>49.805226949180437</c:v>
                </c:pt>
                <c:pt idx="107" formatCode="0.0000">
                  <c:v>53.04988806266789</c:v>
                </c:pt>
                <c:pt idx="108" formatCode="0.0000">
                  <c:v>52.515029781219113</c:v>
                </c:pt>
                <c:pt idx="109" formatCode="0.0000">
                  <c:v>51.054594667326839</c:v>
                </c:pt>
                <c:pt idx="110" formatCode="0.0000">
                  <c:v>52.391449667594529</c:v>
                </c:pt>
                <c:pt idx="111" formatCode="0.0000">
                  <c:v>52.073512492259951</c:v>
                </c:pt>
                <c:pt idx="112" formatCode="0.0000">
                  <c:v>53.150934562893326</c:v>
                </c:pt>
                <c:pt idx="113" formatCode="0.0000">
                  <c:v>54.094848880834135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6D-49BF-B394-C1635093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002688"/>
        <c:axId val="573003672"/>
      </c:lineChart>
      <c:catAx>
        <c:axId val="57300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3672"/>
        <c:crosses val="autoZero"/>
        <c:auto val="1"/>
        <c:lblAlgn val="ctr"/>
        <c:lblOffset val="100"/>
        <c:noMultiLvlLbl val="0"/>
      </c:catAx>
      <c:valAx>
        <c:axId val="57300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0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vacancies!$C$67:$C$116</c:f>
              <c:numCache>
                <c:formatCode>0.00</c:formatCode>
                <c:ptCount val="50"/>
                <c:pt idx="0">
                  <c:v>8.5217162801438224</c:v>
                </c:pt>
                <c:pt idx="1">
                  <c:v>8.42163631451802</c:v>
                </c:pt>
                <c:pt idx="2">
                  <c:v>8.3479852737676659</c:v>
                </c:pt>
                <c:pt idx="3">
                  <c:v>8.197997518460248</c:v>
                </c:pt>
                <c:pt idx="4">
                  <c:v>8.1823729228774056</c:v>
                </c:pt>
                <c:pt idx="5">
                  <c:v>8.160423004846832</c:v>
                </c:pt>
                <c:pt idx="6">
                  <c:v>8.1395377839473397</c:v>
                </c:pt>
                <c:pt idx="7">
                  <c:v>8.1063134506065744</c:v>
                </c:pt>
                <c:pt idx="8">
                  <c:v>8.0855894256983785</c:v>
                </c:pt>
                <c:pt idx="9">
                  <c:v>8.1059111979865079</c:v>
                </c:pt>
                <c:pt idx="10">
                  <c:v>8.0454814374891459</c:v>
                </c:pt>
                <c:pt idx="11">
                  <c:v>8.094480189898519</c:v>
                </c:pt>
                <c:pt idx="12">
                  <c:v>8.1540209954983247</c:v>
                </c:pt>
                <c:pt idx="13">
                  <c:v>8.1810675613866852</c:v>
                </c:pt>
                <c:pt idx="14">
                  <c:v>8.2326174005835266</c:v>
                </c:pt>
                <c:pt idx="15">
                  <c:v>8.2308435641982349</c:v>
                </c:pt>
                <c:pt idx="16">
                  <c:v>8.2727408791557764</c:v>
                </c:pt>
                <c:pt idx="17">
                  <c:v>8.3094307421403304</c:v>
                </c:pt>
                <c:pt idx="18">
                  <c:v>8.3642750849915242</c:v>
                </c:pt>
                <c:pt idx="19">
                  <c:v>8.3334305968258793</c:v>
                </c:pt>
                <c:pt idx="20">
                  <c:v>8.4021563814278792</c:v>
                </c:pt>
                <c:pt idx="21">
                  <c:v>8.4514094508702335</c:v>
                </c:pt>
                <c:pt idx="22">
                  <c:v>8.4470568092272078</c:v>
                </c:pt>
                <c:pt idx="23">
                  <c:v>8.4222962595465543</c:v>
                </c:pt>
                <c:pt idx="24">
                  <c:v>8.468982859111815</c:v>
                </c:pt>
                <c:pt idx="25">
                  <c:v>8.4764406389292724</c:v>
                </c:pt>
                <c:pt idx="26">
                  <c:v>8.4436184104241736</c:v>
                </c:pt>
                <c:pt idx="27">
                  <c:v>8.4201682088443643</c:v>
                </c:pt>
                <c:pt idx="28">
                  <c:v>8.3773179092850381</c:v>
                </c:pt>
                <c:pt idx="29">
                  <c:v>8.3113982784366414</c:v>
                </c:pt>
                <c:pt idx="30">
                  <c:v>8.1839557173049542</c:v>
                </c:pt>
                <c:pt idx="31">
                  <c:v>8.0729872549916433</c:v>
                </c:pt>
                <c:pt idx="32">
                  <c:v>7.8997717213844281</c:v>
                </c:pt>
                <c:pt idx="33">
                  <c:v>7.8152070621890877</c:v>
                </c:pt>
                <c:pt idx="34">
                  <c:v>7.7706452341291765</c:v>
                </c:pt>
                <c:pt idx="35">
                  <c:v>7.8030266436322169</c:v>
                </c:pt>
                <c:pt idx="36">
                  <c:v>7.9087547387832462</c:v>
                </c:pt>
                <c:pt idx="37">
                  <c:v>8.0117972446830237</c:v>
                </c:pt>
                <c:pt idx="38">
                  <c:v>8.0134535140397318</c:v>
                </c:pt>
                <c:pt idx="39">
                  <c:v>8.0454814374891459</c:v>
                </c:pt>
                <c:pt idx="40">
                  <c:v>8.0673581355721318</c:v>
                </c:pt>
                <c:pt idx="41">
                  <c:v>8.1128274787513739</c:v>
                </c:pt>
                <c:pt idx="42">
                  <c:v>8.1884113080790311</c:v>
                </c:pt>
                <c:pt idx="43">
                  <c:v>8.1884113080790311</c:v>
                </c:pt>
                <c:pt idx="44">
                  <c:v>8.2501848264550883</c:v>
                </c:pt>
                <c:pt idx="45">
                  <c:v>8.2648782628017479</c:v>
                </c:pt>
                <c:pt idx="46">
                  <c:v>8.2506200821746916</c:v>
                </c:pt>
                <c:pt idx="47">
                  <c:v>8.2458218177887712</c:v>
                </c:pt>
                <c:pt idx="48">
                  <c:v>8.2920476374313541</c:v>
                </c:pt>
                <c:pt idx="49">
                  <c:v>8.3282094917487317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54-4FDD-8E62-F7A93D76B7E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vacancies!$D$67:$D$116</c:f>
              <c:numCache>
                <c:formatCode>0.0000</c:formatCode>
                <c:ptCount val="50"/>
                <c:pt idx="0">
                  <c:v>8.4943000000000008</c:v>
                </c:pt>
                <c:pt idx="1">
                  <c:v>8.4076000000000004</c:v>
                </c:pt>
                <c:pt idx="2">
                  <c:v>8.3247999999999998</c:v>
                </c:pt>
                <c:pt idx="3">
                  <c:v>8.1775000000000002</c:v>
                </c:pt>
                <c:pt idx="4">
                  <c:v>8.1608000000000001</c:v>
                </c:pt>
                <c:pt idx="5">
                  <c:v>8.1224000000000007</c:v>
                </c:pt>
                <c:pt idx="6">
                  <c:v>8.1224000000000007</c:v>
                </c:pt>
                <c:pt idx="7">
                  <c:v>8.1243999999999996</c:v>
                </c:pt>
                <c:pt idx="8">
                  <c:v>8.1170000000000009</c:v>
                </c:pt>
                <c:pt idx="9">
                  <c:v>8.0510000000000002</c:v>
                </c:pt>
                <c:pt idx="10">
                  <c:v>8.0433000000000003</c:v>
                </c:pt>
                <c:pt idx="11">
                  <c:v>8.0792999999999999</c:v>
                </c:pt>
                <c:pt idx="12">
                  <c:v>8.1247000000000007</c:v>
                </c:pt>
                <c:pt idx="13">
                  <c:v>8.1668000000000003</c:v>
                </c:pt>
                <c:pt idx="14">
                  <c:v>8.2235999999999994</c:v>
                </c:pt>
                <c:pt idx="15">
                  <c:v>8.2096</c:v>
                </c:pt>
                <c:pt idx="16">
                  <c:v>8.2347999999999999</c:v>
                </c:pt>
                <c:pt idx="17">
                  <c:v>8.2937999999999992</c:v>
                </c:pt>
                <c:pt idx="18">
                  <c:v>8.3373000000000008</c:v>
                </c:pt>
                <c:pt idx="19">
                  <c:v>8.3691999999999993</c:v>
                </c:pt>
                <c:pt idx="20">
                  <c:v>8.3779000000000003</c:v>
                </c:pt>
                <c:pt idx="21">
                  <c:v>8.3937000000000008</c:v>
                </c:pt>
                <c:pt idx="22">
                  <c:v>8.3846000000000007</c:v>
                </c:pt>
                <c:pt idx="23">
                  <c:v>8.4281000000000006</c:v>
                </c:pt>
                <c:pt idx="24">
                  <c:v>8.4331999999999994</c:v>
                </c:pt>
                <c:pt idx="25">
                  <c:v>8.4242000000000008</c:v>
                </c:pt>
                <c:pt idx="26">
                  <c:v>8.4067000000000007</c:v>
                </c:pt>
                <c:pt idx="27">
                  <c:v>8.3684999999999992</c:v>
                </c:pt>
                <c:pt idx="28">
                  <c:v>8.3148</c:v>
                </c:pt>
                <c:pt idx="29">
                  <c:v>8.2628000000000004</c:v>
                </c:pt>
                <c:pt idx="30">
                  <c:v>8.1754999999999995</c:v>
                </c:pt>
                <c:pt idx="31">
                  <c:v>8.0655999999999999</c:v>
                </c:pt>
                <c:pt idx="32">
                  <c:v>7.9146000000000001</c:v>
                </c:pt>
                <c:pt idx="33">
                  <c:v>7.7667999999999999</c:v>
                </c:pt>
                <c:pt idx="34">
                  <c:v>7.7462999999999997</c:v>
                </c:pt>
                <c:pt idx="35">
                  <c:v>7.7903000000000002</c:v>
                </c:pt>
                <c:pt idx="36">
                  <c:v>7.8811999999999998</c:v>
                </c:pt>
                <c:pt idx="37">
                  <c:v>7.9652000000000003</c:v>
                </c:pt>
                <c:pt idx="38">
                  <c:v>7.9621000000000004</c:v>
                </c:pt>
                <c:pt idx="39">
                  <c:v>8.0079999999999991</c:v>
                </c:pt>
                <c:pt idx="40">
                  <c:v>8.0050000000000008</c:v>
                </c:pt>
                <c:pt idx="41">
                  <c:v>8.0219000000000005</c:v>
                </c:pt>
                <c:pt idx="42">
                  <c:v>8.1041000000000007</c:v>
                </c:pt>
                <c:pt idx="43">
                  <c:v>8.0924999999999994</c:v>
                </c:pt>
                <c:pt idx="44">
                  <c:v>8.1875999999999998</c:v>
                </c:pt>
                <c:pt idx="45">
                  <c:v>8.2149999999999999</c:v>
                </c:pt>
                <c:pt idx="46">
                  <c:v>8.1826000000000008</c:v>
                </c:pt>
                <c:pt idx="47">
                  <c:v>8.2111999999999998</c:v>
                </c:pt>
                <c:pt idx="48">
                  <c:v>8.2414000000000005</c:v>
                </c:pt>
                <c:pt idx="49">
                  <c:v>8.2582000000000004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54-4FDD-8E62-F7A93D76B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931184"/>
        <c:axId val="438924952"/>
      </c:lineChart>
      <c:catAx>
        <c:axId val="43893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24952"/>
        <c:crosses val="autoZero"/>
        <c:auto val="1"/>
        <c:lblAlgn val="ctr"/>
        <c:lblOffset val="100"/>
        <c:noMultiLvlLbl val="0"/>
      </c:catAx>
      <c:valAx>
        <c:axId val="438924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3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Credit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spread!$B$1:$B$2</c:f>
              <c:strCache>
                <c:ptCount val="2"/>
                <c:pt idx="0">
                  <c:v>raw</c:v>
                </c:pt>
                <c:pt idx="1">
                  <c:v>gz-spread (last)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spread!$B$3:$B$144</c:f>
              <c:numCache>
                <c:formatCode>General</c:formatCode>
                <c:ptCount val="142"/>
                <c:pt idx="0">
                  <c:v>0.98670000000000002</c:v>
                </c:pt>
                <c:pt idx="1">
                  <c:v>1.1827000000000001</c:v>
                </c:pt>
                <c:pt idx="2">
                  <c:v>1.1731</c:v>
                </c:pt>
                <c:pt idx="3">
                  <c:v>1.4195</c:v>
                </c:pt>
                <c:pt idx="4">
                  <c:v>2.0754000000000001</c:v>
                </c:pt>
                <c:pt idx="5">
                  <c:v>1.9603999999999999</c:v>
                </c:pt>
                <c:pt idx="6">
                  <c:v>1.9737</c:v>
                </c:pt>
                <c:pt idx="7">
                  <c:v>2.0243000000000002</c:v>
                </c:pt>
                <c:pt idx="8">
                  <c:v>1.9178999999999999</c:v>
                </c:pt>
                <c:pt idx="9">
                  <c:v>1.7096</c:v>
                </c:pt>
                <c:pt idx="10">
                  <c:v>1.5759000000000001</c:v>
                </c:pt>
                <c:pt idx="11">
                  <c:v>1.6556</c:v>
                </c:pt>
                <c:pt idx="12">
                  <c:v>1.5887</c:v>
                </c:pt>
                <c:pt idx="13">
                  <c:v>1.5467</c:v>
                </c:pt>
                <c:pt idx="14">
                  <c:v>1.5232000000000001</c:v>
                </c:pt>
                <c:pt idx="15">
                  <c:v>1.6149</c:v>
                </c:pt>
                <c:pt idx="16">
                  <c:v>1.6425000000000001</c:v>
                </c:pt>
                <c:pt idx="17">
                  <c:v>1.9637</c:v>
                </c:pt>
                <c:pt idx="18">
                  <c:v>1.7321</c:v>
                </c:pt>
                <c:pt idx="19">
                  <c:v>1.5501</c:v>
                </c:pt>
                <c:pt idx="20">
                  <c:v>1.431</c:v>
                </c:pt>
                <c:pt idx="21">
                  <c:v>1.2265999999999999</c:v>
                </c:pt>
                <c:pt idx="22">
                  <c:v>1.1299999999999999</c:v>
                </c:pt>
                <c:pt idx="23">
                  <c:v>1.6031</c:v>
                </c:pt>
                <c:pt idx="24">
                  <c:v>1.4017999999999999</c:v>
                </c:pt>
                <c:pt idx="25">
                  <c:v>1.2925</c:v>
                </c:pt>
                <c:pt idx="26">
                  <c:v>1.3943000000000001</c:v>
                </c:pt>
                <c:pt idx="27">
                  <c:v>1.5486</c:v>
                </c:pt>
                <c:pt idx="28">
                  <c:v>1.2210000000000001</c:v>
                </c:pt>
                <c:pt idx="29">
                  <c:v>1.2101999999999999</c:v>
                </c:pt>
                <c:pt idx="30">
                  <c:v>1.5189999999999999</c:v>
                </c:pt>
                <c:pt idx="31">
                  <c:v>1.3566</c:v>
                </c:pt>
                <c:pt idx="32">
                  <c:v>1.363</c:v>
                </c:pt>
                <c:pt idx="33">
                  <c:v>1.3090999999999999</c:v>
                </c:pt>
                <c:pt idx="34">
                  <c:v>1.4032</c:v>
                </c:pt>
                <c:pt idx="35">
                  <c:v>1.2532000000000001</c:v>
                </c:pt>
                <c:pt idx="36">
                  <c:v>1.2032</c:v>
                </c:pt>
                <c:pt idx="37">
                  <c:v>1.2008000000000001</c:v>
                </c:pt>
                <c:pt idx="38">
                  <c:v>1.1560999999999999</c:v>
                </c:pt>
                <c:pt idx="39">
                  <c:v>1.2715000000000001</c:v>
                </c:pt>
                <c:pt idx="40">
                  <c:v>1.2233000000000001</c:v>
                </c:pt>
                <c:pt idx="41">
                  <c:v>1.3166</c:v>
                </c:pt>
                <c:pt idx="42">
                  <c:v>1.2456</c:v>
                </c:pt>
                <c:pt idx="43">
                  <c:v>1.3964000000000001</c:v>
                </c:pt>
                <c:pt idx="44">
                  <c:v>1.2477</c:v>
                </c:pt>
                <c:pt idx="45">
                  <c:v>1.2465999999999999</c:v>
                </c:pt>
                <c:pt idx="46">
                  <c:v>1.2150000000000001</c:v>
                </c:pt>
                <c:pt idx="47">
                  <c:v>1.2327999999999999</c:v>
                </c:pt>
                <c:pt idx="48">
                  <c:v>1.1865000000000001</c:v>
                </c:pt>
                <c:pt idx="49">
                  <c:v>1.1284000000000001</c:v>
                </c:pt>
                <c:pt idx="50">
                  <c:v>1.137</c:v>
                </c:pt>
                <c:pt idx="51">
                  <c:v>1.2926</c:v>
                </c:pt>
                <c:pt idx="52">
                  <c:v>1.2967</c:v>
                </c:pt>
                <c:pt idx="53">
                  <c:v>1.3008</c:v>
                </c:pt>
                <c:pt idx="54">
                  <c:v>2.0952999999999999</c:v>
                </c:pt>
                <c:pt idx="55">
                  <c:v>1.9393</c:v>
                </c:pt>
                <c:pt idx="56">
                  <c:v>1.6641999999999999</c:v>
                </c:pt>
                <c:pt idx="57">
                  <c:v>1.6821999999999999</c:v>
                </c:pt>
                <c:pt idx="58">
                  <c:v>1.9925999999999999</c:v>
                </c:pt>
                <c:pt idx="59">
                  <c:v>1.8406</c:v>
                </c:pt>
                <c:pt idx="60">
                  <c:v>2.4398</c:v>
                </c:pt>
                <c:pt idx="61">
                  <c:v>2.7711000000000001</c:v>
                </c:pt>
                <c:pt idx="62">
                  <c:v>3.1574</c:v>
                </c:pt>
                <c:pt idx="63">
                  <c:v>3.7372000000000001</c:v>
                </c:pt>
                <c:pt idx="64">
                  <c:v>3.2244000000000002</c:v>
                </c:pt>
                <c:pt idx="65">
                  <c:v>3.0581999999999998</c:v>
                </c:pt>
                <c:pt idx="66">
                  <c:v>3.5043000000000002</c:v>
                </c:pt>
                <c:pt idx="67">
                  <c:v>2.8957000000000002</c:v>
                </c:pt>
                <c:pt idx="68">
                  <c:v>2.6215999999999999</c:v>
                </c:pt>
                <c:pt idx="69">
                  <c:v>3.3256999999999999</c:v>
                </c:pt>
                <c:pt idx="70">
                  <c:v>4.3003999999999998</c:v>
                </c:pt>
                <c:pt idx="71">
                  <c:v>3.6821999999999999</c:v>
                </c:pt>
                <c:pt idx="72">
                  <c:v>3.1972999999999998</c:v>
                </c:pt>
                <c:pt idx="73">
                  <c:v>2.5139999999999998</c:v>
                </c:pt>
                <c:pt idx="74">
                  <c:v>2.399</c:v>
                </c:pt>
                <c:pt idx="75">
                  <c:v>1.8997999999999999</c:v>
                </c:pt>
                <c:pt idx="76">
                  <c:v>1.9263999999999999</c:v>
                </c:pt>
                <c:pt idx="77">
                  <c:v>1.8202</c:v>
                </c:pt>
                <c:pt idx="78">
                  <c:v>1.7681</c:v>
                </c:pt>
                <c:pt idx="79">
                  <c:v>1.4997</c:v>
                </c:pt>
                <c:pt idx="80">
                  <c:v>1.9458</c:v>
                </c:pt>
                <c:pt idx="81">
                  <c:v>2.0701000000000001</c:v>
                </c:pt>
                <c:pt idx="82">
                  <c:v>1.9748000000000001</c:v>
                </c:pt>
                <c:pt idx="83">
                  <c:v>2.2696000000000001</c:v>
                </c:pt>
                <c:pt idx="84">
                  <c:v>1.9309000000000001</c:v>
                </c:pt>
                <c:pt idx="85">
                  <c:v>1.8826000000000001</c:v>
                </c:pt>
                <c:pt idx="86">
                  <c:v>1.9185000000000001</c:v>
                </c:pt>
                <c:pt idx="87">
                  <c:v>1.6792</c:v>
                </c:pt>
                <c:pt idx="88">
                  <c:v>1.6860999999999999</c:v>
                </c:pt>
                <c:pt idx="89">
                  <c:v>1.7045999999999999</c:v>
                </c:pt>
                <c:pt idx="90">
                  <c:v>2.3285999999999998</c:v>
                </c:pt>
                <c:pt idx="91">
                  <c:v>2.9573999999999998</c:v>
                </c:pt>
                <c:pt idx="92">
                  <c:v>3.9283000000000001</c:v>
                </c:pt>
                <c:pt idx="93">
                  <c:v>3.6858</c:v>
                </c:pt>
                <c:pt idx="94">
                  <c:v>5.2747000000000002</c:v>
                </c:pt>
                <c:pt idx="95">
                  <c:v>7.7058</c:v>
                </c:pt>
                <c:pt idx="96">
                  <c:v>6.4090999999999996</c:v>
                </c:pt>
                <c:pt idx="97">
                  <c:v>4.1952999999999996</c:v>
                </c:pt>
                <c:pt idx="98">
                  <c:v>2.9834999999999998</c:v>
                </c:pt>
                <c:pt idx="99">
                  <c:v>2.4325999999999999</c:v>
                </c:pt>
                <c:pt idx="100">
                  <c:v>2.2400000000000002</c:v>
                </c:pt>
                <c:pt idx="101">
                  <c:v>2.7094</c:v>
                </c:pt>
                <c:pt idx="102">
                  <c:v>2.5333000000000001</c:v>
                </c:pt>
                <c:pt idx="103">
                  <c:v>2.2210999999999999</c:v>
                </c:pt>
                <c:pt idx="104">
                  <c:v>1.9705999999999999</c:v>
                </c:pt>
                <c:pt idx="105">
                  <c:v>2.1421999999999999</c:v>
                </c:pt>
                <c:pt idx="106">
                  <c:v>3.0916999999999999</c:v>
                </c:pt>
                <c:pt idx="107">
                  <c:v>2.8765000000000001</c:v>
                </c:pt>
                <c:pt idx="108">
                  <c:v>2.4174000000000002</c:v>
                </c:pt>
                <c:pt idx="109">
                  <c:v>2.7395999999999998</c:v>
                </c:pt>
                <c:pt idx="110">
                  <c:v>2.3904999999999998</c:v>
                </c:pt>
                <c:pt idx="111">
                  <c:v>2.2307000000000001</c:v>
                </c:pt>
                <c:pt idx="112">
                  <c:v>2.1233</c:v>
                </c:pt>
                <c:pt idx="113">
                  <c:v>2.1633</c:v>
                </c:pt>
                <c:pt idx="114">
                  <c:v>2.0773999999999999</c:v>
                </c:pt>
                <c:pt idx="115">
                  <c:v>1.7912999999999999</c:v>
                </c:pt>
                <c:pt idx="116">
                  <c:v>1.6890000000000001</c:v>
                </c:pt>
                <c:pt idx="117">
                  <c:v>1.597</c:v>
                </c:pt>
                <c:pt idx="118">
                  <c:v>1.7968999999999999</c:v>
                </c:pt>
                <c:pt idx="119">
                  <c:v>2.1431</c:v>
                </c:pt>
                <c:pt idx="120">
                  <c:v>2.0840999999999998</c:v>
                </c:pt>
                <c:pt idx="121">
                  <c:v>2.1778</c:v>
                </c:pt>
                <c:pt idx="122">
                  <c:v>2.6442999999999999</c:v>
                </c:pt>
                <c:pt idx="123">
                  <c:v>2.6838000000000002</c:v>
                </c:pt>
                <c:pt idx="124">
                  <c:v>2.6716000000000002</c:v>
                </c:pt>
                <c:pt idx="125">
                  <c:v>2.4548999999999999</c:v>
                </c:pt>
                <c:pt idx="126">
                  <c:v>2.0464000000000002</c:v>
                </c:pt>
                <c:pt idx="127">
                  <c:v>1.6649</c:v>
                </c:pt>
                <c:pt idx="128">
                  <c:v>1.6153</c:v>
                </c:pt>
                <c:pt idx="129">
                  <c:v>1.5431999999999999</c:v>
                </c:pt>
                <c:pt idx="130">
                  <c:v>1.4856</c:v>
                </c:pt>
                <c:pt idx="131">
                  <c:v>1.3932</c:v>
                </c:pt>
                <c:pt idx="132">
                  <c:v>1.5162</c:v>
                </c:pt>
                <c:pt idx="133">
                  <c:v>1.6033999999999999</c:v>
                </c:pt>
                <c:pt idx="134">
                  <c:v>1.4146000000000001</c:v>
                </c:pt>
                <c:pt idx="135">
                  <c:v>2.0583</c:v>
                </c:pt>
                <c:pt idx="136">
                  <c:v>1.6604000000000001</c:v>
                </c:pt>
                <c:pt idx="137">
                  <c:v>1.6678999999999999</c:v>
                </c:pt>
                <c:pt idx="138">
                  <c:v>1.6978</c:v>
                </c:pt>
                <c:pt idx="139">
                  <c:v>1.4568000000000001</c:v>
                </c:pt>
                <c:pt idx="140">
                  <c:v>3.8283999999999998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6-45D6-A970-DAB3AF7AE3E5}"/>
            </c:ext>
          </c:extLst>
        </c:ser>
        <c:ser>
          <c:idx val="1"/>
          <c:order val="1"/>
          <c:tx>
            <c:strRef>
              <c:f>spread!$C$1:$C$2</c:f>
              <c:strCache>
                <c:ptCount val="2"/>
                <c:pt idx="0">
                  <c:v>raw</c:v>
                </c:pt>
                <c:pt idx="1">
                  <c:v>gz-spread (mean)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spread!$C$3:$C$144</c:f>
              <c:numCache>
                <c:formatCode>General</c:formatCode>
                <c:ptCount val="142"/>
                <c:pt idx="0">
                  <c:v>0.99173333333333336</c:v>
                </c:pt>
                <c:pt idx="1">
                  <c:v>1.1477333333333333</c:v>
                </c:pt>
                <c:pt idx="2">
                  <c:v>1.1710666666666665</c:v>
                </c:pt>
                <c:pt idx="3">
                  <c:v>1.3403666666666665</c:v>
                </c:pt>
                <c:pt idx="4">
                  <c:v>1.6933333333333334</c:v>
                </c:pt>
                <c:pt idx="5">
                  <c:v>1.8643333333333334</c:v>
                </c:pt>
                <c:pt idx="6">
                  <c:v>2.1495333333333333</c:v>
                </c:pt>
                <c:pt idx="7">
                  <c:v>2.0441333333333334</c:v>
                </c:pt>
                <c:pt idx="8">
                  <c:v>1.9360666666666664</c:v>
                </c:pt>
                <c:pt idx="9">
                  <c:v>1.7503666666666666</c:v>
                </c:pt>
                <c:pt idx="10">
                  <c:v>1.6153333333333333</c:v>
                </c:pt>
                <c:pt idx="11">
                  <c:v>1.6859666666666666</c:v>
                </c:pt>
                <c:pt idx="12">
                  <c:v>1.6732333333333334</c:v>
                </c:pt>
                <c:pt idx="13">
                  <c:v>1.5018</c:v>
                </c:pt>
                <c:pt idx="14">
                  <c:v>1.4663000000000002</c:v>
                </c:pt>
                <c:pt idx="15">
                  <c:v>1.6301666666666665</c:v>
                </c:pt>
                <c:pt idx="16">
                  <c:v>1.6279666666666668</c:v>
                </c:pt>
                <c:pt idx="17">
                  <c:v>1.8107</c:v>
                </c:pt>
                <c:pt idx="18">
                  <c:v>1.9137999999999999</c:v>
                </c:pt>
                <c:pt idx="19">
                  <c:v>1.6152666666666669</c:v>
                </c:pt>
                <c:pt idx="20">
                  <c:v>1.4325333333333334</c:v>
                </c:pt>
                <c:pt idx="21">
                  <c:v>1.26</c:v>
                </c:pt>
                <c:pt idx="22">
                  <c:v>1.1403666666666668</c:v>
                </c:pt>
                <c:pt idx="23">
                  <c:v>1.5315333333333332</c:v>
                </c:pt>
                <c:pt idx="24">
                  <c:v>1.4883</c:v>
                </c:pt>
                <c:pt idx="25">
                  <c:v>1.3366999999999998</c:v>
                </c:pt>
                <c:pt idx="26">
                  <c:v>1.3663999999999998</c:v>
                </c:pt>
                <c:pt idx="27">
                  <c:v>1.4272333333333336</c:v>
                </c:pt>
                <c:pt idx="28">
                  <c:v>1.2876666666666667</c:v>
                </c:pt>
                <c:pt idx="29">
                  <c:v>1.2230333333333332</c:v>
                </c:pt>
                <c:pt idx="30">
                  <c:v>1.4013333333333333</c:v>
                </c:pt>
                <c:pt idx="31">
                  <c:v>1.3527333333333333</c:v>
                </c:pt>
                <c:pt idx="32">
                  <c:v>1.3877666666666666</c:v>
                </c:pt>
                <c:pt idx="33">
                  <c:v>1.3522666666666667</c:v>
                </c:pt>
                <c:pt idx="34">
                  <c:v>1.3550333333333333</c:v>
                </c:pt>
                <c:pt idx="35">
                  <c:v>1.2950333333333333</c:v>
                </c:pt>
                <c:pt idx="36">
                  <c:v>1.1762333333333332</c:v>
                </c:pt>
                <c:pt idx="37">
                  <c:v>1.2186333333333332</c:v>
                </c:pt>
                <c:pt idx="38">
                  <c:v>1.1756666666666666</c:v>
                </c:pt>
                <c:pt idx="39">
                  <c:v>1.23</c:v>
                </c:pt>
                <c:pt idx="40">
                  <c:v>1.2359</c:v>
                </c:pt>
                <c:pt idx="41">
                  <c:v>1.2687333333333335</c:v>
                </c:pt>
                <c:pt idx="42">
                  <c:v>1.2479</c:v>
                </c:pt>
                <c:pt idx="43">
                  <c:v>1.3681999999999999</c:v>
                </c:pt>
                <c:pt idx="44">
                  <c:v>1.3056333333333334</c:v>
                </c:pt>
                <c:pt idx="45">
                  <c:v>1.2254666666666667</c:v>
                </c:pt>
                <c:pt idx="46">
                  <c:v>1.2388666666666666</c:v>
                </c:pt>
                <c:pt idx="47">
                  <c:v>1.2650666666666668</c:v>
                </c:pt>
                <c:pt idx="48">
                  <c:v>1.1975666666666667</c:v>
                </c:pt>
                <c:pt idx="49">
                  <c:v>1.1502333333333334</c:v>
                </c:pt>
                <c:pt idx="50">
                  <c:v>1.1497666666666666</c:v>
                </c:pt>
                <c:pt idx="51">
                  <c:v>1.2974333333333334</c:v>
                </c:pt>
                <c:pt idx="52">
                  <c:v>1.3200333333333334</c:v>
                </c:pt>
                <c:pt idx="53">
                  <c:v>1.2342333333333333</c:v>
                </c:pt>
                <c:pt idx="54">
                  <c:v>1.8134666666666668</c:v>
                </c:pt>
                <c:pt idx="55">
                  <c:v>2.0509666666666666</c:v>
                </c:pt>
                <c:pt idx="56">
                  <c:v>1.7766333333333335</c:v>
                </c:pt>
                <c:pt idx="57">
                  <c:v>1.6463333333333334</c:v>
                </c:pt>
                <c:pt idx="58">
                  <c:v>1.8974666666666664</c:v>
                </c:pt>
                <c:pt idx="59">
                  <c:v>1.9691333333333336</c:v>
                </c:pt>
                <c:pt idx="60">
                  <c:v>2.1554333333333333</c:v>
                </c:pt>
                <c:pt idx="61">
                  <c:v>2.7138666666666666</c:v>
                </c:pt>
                <c:pt idx="62">
                  <c:v>3.0233666666666665</c:v>
                </c:pt>
                <c:pt idx="63">
                  <c:v>3.6798999999999999</c:v>
                </c:pt>
                <c:pt idx="64">
                  <c:v>3.2792333333333334</c:v>
                </c:pt>
                <c:pt idx="65">
                  <c:v>3.0646</c:v>
                </c:pt>
                <c:pt idx="66">
                  <c:v>3.1692</c:v>
                </c:pt>
                <c:pt idx="67">
                  <c:v>3.0920666666666663</c:v>
                </c:pt>
                <c:pt idx="68">
                  <c:v>2.8348</c:v>
                </c:pt>
                <c:pt idx="69">
                  <c:v>2.8980666666666668</c:v>
                </c:pt>
                <c:pt idx="70">
                  <c:v>4.1199666666666666</c:v>
                </c:pt>
                <c:pt idx="71">
                  <c:v>3.9485333333333332</c:v>
                </c:pt>
                <c:pt idx="72">
                  <c:v>3.4052666666666664</c:v>
                </c:pt>
                <c:pt idx="73">
                  <c:v>2.6633999999999998</c:v>
                </c:pt>
                <c:pt idx="74">
                  <c:v>2.3984333333333336</c:v>
                </c:pt>
                <c:pt idx="75">
                  <c:v>1.9902999999999997</c:v>
                </c:pt>
                <c:pt idx="76">
                  <c:v>1.8705000000000001</c:v>
                </c:pt>
                <c:pt idx="77">
                  <c:v>1.8332333333333333</c:v>
                </c:pt>
                <c:pt idx="78">
                  <c:v>1.8020333333333334</c:v>
                </c:pt>
                <c:pt idx="79">
                  <c:v>1.6095666666666666</c:v>
                </c:pt>
                <c:pt idx="80">
                  <c:v>1.7706333333333335</c:v>
                </c:pt>
                <c:pt idx="81">
                  <c:v>2.1997333333333331</c:v>
                </c:pt>
                <c:pt idx="82">
                  <c:v>1.8975333333333335</c:v>
                </c:pt>
                <c:pt idx="83">
                  <c:v>2.1702333333333335</c:v>
                </c:pt>
                <c:pt idx="84">
                  <c:v>1.9848999999999999</c:v>
                </c:pt>
                <c:pt idx="85">
                  <c:v>1.8514333333333333</c:v>
                </c:pt>
                <c:pt idx="86">
                  <c:v>1.9198000000000002</c:v>
                </c:pt>
                <c:pt idx="87">
                  <c:v>1.7619333333333334</c:v>
                </c:pt>
                <c:pt idx="88">
                  <c:v>1.6218999999999999</c:v>
                </c:pt>
                <c:pt idx="89">
                  <c:v>1.6355999999999999</c:v>
                </c:pt>
                <c:pt idx="90">
                  <c:v>2.3279666666666667</c:v>
                </c:pt>
                <c:pt idx="91">
                  <c:v>2.6977666666666664</c:v>
                </c:pt>
                <c:pt idx="92">
                  <c:v>3.6519666666666666</c:v>
                </c:pt>
                <c:pt idx="93">
                  <c:v>3.4447333333333336</c:v>
                </c:pt>
                <c:pt idx="94">
                  <c:v>4.4809333333333328</c:v>
                </c:pt>
                <c:pt idx="95">
                  <c:v>7.7443666666666671</c:v>
                </c:pt>
                <c:pt idx="96">
                  <c:v>6.342133333333333</c:v>
                </c:pt>
                <c:pt idx="97">
                  <c:v>4.8230666666666666</c:v>
                </c:pt>
                <c:pt idx="98">
                  <c:v>3.2942666666666667</c:v>
                </c:pt>
                <c:pt idx="99">
                  <c:v>2.7228333333333334</c:v>
                </c:pt>
                <c:pt idx="100">
                  <c:v>2.3686666666666665</c:v>
                </c:pt>
                <c:pt idx="101">
                  <c:v>2.4704999999999999</c:v>
                </c:pt>
                <c:pt idx="102">
                  <c:v>2.5936000000000003</c:v>
                </c:pt>
                <c:pt idx="103">
                  <c:v>2.3437000000000001</c:v>
                </c:pt>
                <c:pt idx="104">
                  <c:v>2.0305666666666666</c:v>
                </c:pt>
                <c:pt idx="105">
                  <c:v>2.0579999999999998</c:v>
                </c:pt>
                <c:pt idx="106">
                  <c:v>2.6999333333333335</c:v>
                </c:pt>
                <c:pt idx="107">
                  <c:v>2.8798666666666666</c:v>
                </c:pt>
                <c:pt idx="108">
                  <c:v>2.5519666666666669</c:v>
                </c:pt>
                <c:pt idx="109">
                  <c:v>2.6812999999999998</c:v>
                </c:pt>
                <c:pt idx="110">
                  <c:v>2.5028000000000001</c:v>
                </c:pt>
                <c:pt idx="111">
                  <c:v>2.2652000000000001</c:v>
                </c:pt>
                <c:pt idx="112">
                  <c:v>2.1273999999999997</c:v>
                </c:pt>
                <c:pt idx="113">
                  <c:v>2.0725333333333329</c:v>
                </c:pt>
                <c:pt idx="114">
                  <c:v>2.0445666666666669</c:v>
                </c:pt>
                <c:pt idx="115">
                  <c:v>1.9070999999999998</c:v>
                </c:pt>
                <c:pt idx="116">
                  <c:v>1.7585</c:v>
                </c:pt>
                <c:pt idx="117">
                  <c:v>1.6188000000000002</c:v>
                </c:pt>
                <c:pt idx="118">
                  <c:v>1.7016333333333333</c:v>
                </c:pt>
                <c:pt idx="119">
                  <c:v>2.0329000000000002</c:v>
                </c:pt>
                <c:pt idx="120">
                  <c:v>2.0886333333333336</c:v>
                </c:pt>
                <c:pt idx="121">
                  <c:v>2.0878333333333337</c:v>
                </c:pt>
                <c:pt idx="122">
                  <c:v>2.4694666666666669</c:v>
                </c:pt>
                <c:pt idx="123">
                  <c:v>2.5267666666666666</c:v>
                </c:pt>
                <c:pt idx="124">
                  <c:v>2.9422000000000001</c:v>
                </c:pt>
                <c:pt idx="125">
                  <c:v>2.4041000000000001</c:v>
                </c:pt>
                <c:pt idx="126">
                  <c:v>2.1242000000000001</c:v>
                </c:pt>
                <c:pt idx="127">
                  <c:v>1.7784333333333333</c:v>
                </c:pt>
                <c:pt idx="128">
                  <c:v>1.6060333333333332</c:v>
                </c:pt>
                <c:pt idx="129">
                  <c:v>1.5709666666666664</c:v>
                </c:pt>
                <c:pt idx="130">
                  <c:v>1.5269999999999999</c:v>
                </c:pt>
                <c:pt idx="131">
                  <c:v>1.4139666666666668</c:v>
                </c:pt>
                <c:pt idx="132">
                  <c:v>1.3764666666666667</c:v>
                </c:pt>
                <c:pt idx="133">
                  <c:v>1.5176333333333334</c:v>
                </c:pt>
                <c:pt idx="134">
                  <c:v>1.4635333333333334</c:v>
                </c:pt>
                <c:pt idx="135">
                  <c:v>1.8010333333333335</c:v>
                </c:pt>
                <c:pt idx="136">
                  <c:v>1.7009999999999998</c:v>
                </c:pt>
                <c:pt idx="137">
                  <c:v>1.6730666666666665</c:v>
                </c:pt>
                <c:pt idx="138">
                  <c:v>1.6969666666666665</c:v>
                </c:pt>
                <c:pt idx="139">
                  <c:v>1.579</c:v>
                </c:pt>
                <c:pt idx="140">
                  <c:v>2.4721333333333333</c:v>
                </c:pt>
                <c:pt idx="141">
                  <c:v>2.8961000000000001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6-45D6-A970-DAB3AF7AE3E5}"/>
            </c:ext>
          </c:extLst>
        </c:ser>
        <c:ser>
          <c:idx val="2"/>
          <c:order val="2"/>
          <c:tx>
            <c:strRef>
              <c:f>spread!$D$1:$D$2</c:f>
              <c:strCache>
                <c:ptCount val="2"/>
                <c:pt idx="0">
                  <c:v>paper</c:v>
                </c:pt>
                <c:pt idx="1">
                  <c:v>G-Z 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spread!$D$3:$D$144</c:f>
              <c:numCache>
                <c:formatCode>0.0000</c:formatCode>
                <c:ptCount val="142"/>
                <c:pt idx="0">
                  <c:v>0.98839999999999995</c:v>
                </c:pt>
                <c:pt idx="1">
                  <c:v>1.1835</c:v>
                </c:pt>
                <c:pt idx="2">
                  <c:v>1.1918</c:v>
                </c:pt>
                <c:pt idx="3">
                  <c:v>1.3775999999999999</c:v>
                </c:pt>
                <c:pt idx="4">
                  <c:v>1.7479</c:v>
                </c:pt>
                <c:pt idx="5">
                  <c:v>1.8867</c:v>
                </c:pt>
                <c:pt idx="6">
                  <c:v>2.1200999999999999</c:v>
                </c:pt>
                <c:pt idx="7">
                  <c:v>2.0139999999999998</c:v>
                </c:pt>
                <c:pt idx="8">
                  <c:v>1.9196</c:v>
                </c:pt>
                <c:pt idx="9">
                  <c:v>1.6975</c:v>
                </c:pt>
                <c:pt idx="10">
                  <c:v>1.6926000000000001</c:v>
                </c:pt>
                <c:pt idx="11">
                  <c:v>1.5148999999999999</c:v>
                </c:pt>
                <c:pt idx="12">
                  <c:v>1.6448</c:v>
                </c:pt>
                <c:pt idx="13">
                  <c:v>1.4682999999999999</c:v>
                </c:pt>
                <c:pt idx="14">
                  <c:v>1.3953</c:v>
                </c:pt>
                <c:pt idx="15">
                  <c:v>1.4658</c:v>
                </c:pt>
                <c:pt idx="16">
                  <c:v>1.3802000000000001</c:v>
                </c:pt>
                <c:pt idx="17">
                  <c:v>1.6545000000000001</c:v>
                </c:pt>
                <c:pt idx="18">
                  <c:v>1.6032</c:v>
                </c:pt>
                <c:pt idx="19">
                  <c:v>1.3749</c:v>
                </c:pt>
                <c:pt idx="20">
                  <c:v>1.2444999999999999</c:v>
                </c:pt>
                <c:pt idx="21">
                  <c:v>0.94720000000000004</c:v>
                </c:pt>
                <c:pt idx="22">
                  <c:v>0.9113</c:v>
                </c:pt>
                <c:pt idx="23">
                  <c:v>1.2843</c:v>
                </c:pt>
                <c:pt idx="24">
                  <c:v>1.2168000000000001</c:v>
                </c:pt>
                <c:pt idx="25">
                  <c:v>1.1402000000000001</c:v>
                </c:pt>
                <c:pt idx="26">
                  <c:v>1.1931</c:v>
                </c:pt>
                <c:pt idx="27">
                  <c:v>1.2097</c:v>
                </c:pt>
                <c:pt idx="28">
                  <c:v>1.0573999999999999</c:v>
                </c:pt>
                <c:pt idx="29">
                  <c:v>1.0087999999999999</c:v>
                </c:pt>
                <c:pt idx="30">
                  <c:v>1.1592</c:v>
                </c:pt>
                <c:pt idx="31">
                  <c:v>1.2209000000000001</c:v>
                </c:pt>
                <c:pt idx="32">
                  <c:v>1.2707999999999999</c:v>
                </c:pt>
                <c:pt idx="33">
                  <c:v>1.2421</c:v>
                </c:pt>
                <c:pt idx="34">
                  <c:v>1.2266999999999999</c:v>
                </c:pt>
                <c:pt idx="35">
                  <c:v>1.1713</c:v>
                </c:pt>
                <c:pt idx="36">
                  <c:v>1.0579000000000001</c:v>
                </c:pt>
                <c:pt idx="37">
                  <c:v>1.1041000000000001</c:v>
                </c:pt>
                <c:pt idx="38">
                  <c:v>1.0646</c:v>
                </c:pt>
                <c:pt idx="39">
                  <c:v>1.1075999999999999</c:v>
                </c:pt>
                <c:pt idx="40">
                  <c:v>1.1355</c:v>
                </c:pt>
                <c:pt idx="41">
                  <c:v>1.1644000000000001</c:v>
                </c:pt>
                <c:pt idx="42">
                  <c:v>1.1454</c:v>
                </c:pt>
                <c:pt idx="43">
                  <c:v>1.2613000000000001</c:v>
                </c:pt>
                <c:pt idx="44">
                  <c:v>1.2084999999999999</c:v>
                </c:pt>
                <c:pt idx="45">
                  <c:v>1.1037999999999999</c:v>
                </c:pt>
                <c:pt idx="46">
                  <c:v>1.0882000000000001</c:v>
                </c:pt>
                <c:pt idx="47">
                  <c:v>1.1217999999999999</c:v>
                </c:pt>
                <c:pt idx="48">
                  <c:v>1.0737000000000001</c:v>
                </c:pt>
                <c:pt idx="49">
                  <c:v>1.0418000000000001</c:v>
                </c:pt>
                <c:pt idx="50">
                  <c:v>1.0615000000000001</c:v>
                </c:pt>
                <c:pt idx="51">
                  <c:v>1.2003999999999999</c:v>
                </c:pt>
                <c:pt idx="52">
                  <c:v>1.2672000000000001</c:v>
                </c:pt>
                <c:pt idx="53">
                  <c:v>1.1621999999999999</c:v>
                </c:pt>
                <c:pt idx="54">
                  <c:v>1.7393000000000001</c:v>
                </c:pt>
                <c:pt idx="55">
                  <c:v>1.9473</c:v>
                </c:pt>
                <c:pt idx="56">
                  <c:v>1.6568000000000001</c:v>
                </c:pt>
                <c:pt idx="57">
                  <c:v>1.6005</c:v>
                </c:pt>
                <c:pt idx="58">
                  <c:v>1.9233</c:v>
                </c:pt>
                <c:pt idx="59">
                  <c:v>1.9038999999999999</c:v>
                </c:pt>
                <c:pt idx="60">
                  <c:v>2.1105999999999998</c:v>
                </c:pt>
                <c:pt idx="61">
                  <c:v>2.6962000000000002</c:v>
                </c:pt>
                <c:pt idx="62">
                  <c:v>2.9971999999999999</c:v>
                </c:pt>
                <c:pt idx="63">
                  <c:v>3.6964000000000001</c:v>
                </c:pt>
                <c:pt idx="64">
                  <c:v>3.2894999999999999</c:v>
                </c:pt>
                <c:pt idx="65">
                  <c:v>3.1206999999999998</c:v>
                </c:pt>
                <c:pt idx="66">
                  <c:v>3.0749</c:v>
                </c:pt>
                <c:pt idx="67">
                  <c:v>3.0625</c:v>
                </c:pt>
                <c:pt idx="68">
                  <c:v>2.8258000000000001</c:v>
                </c:pt>
                <c:pt idx="69">
                  <c:v>2.8043999999999998</c:v>
                </c:pt>
                <c:pt idx="70">
                  <c:v>3.9156</c:v>
                </c:pt>
                <c:pt idx="71">
                  <c:v>3.8250000000000002</c:v>
                </c:pt>
                <c:pt idx="72">
                  <c:v>3.2877999999999998</c:v>
                </c:pt>
                <c:pt idx="73">
                  <c:v>2.5844</c:v>
                </c:pt>
                <c:pt idx="74">
                  <c:v>2.3330000000000002</c:v>
                </c:pt>
                <c:pt idx="75">
                  <c:v>1.9321999999999999</c:v>
                </c:pt>
                <c:pt idx="76">
                  <c:v>1.8193999999999999</c:v>
                </c:pt>
                <c:pt idx="77">
                  <c:v>1.7919</c:v>
                </c:pt>
                <c:pt idx="78">
                  <c:v>1.738</c:v>
                </c:pt>
                <c:pt idx="79">
                  <c:v>1.6031</c:v>
                </c:pt>
                <c:pt idx="80">
                  <c:v>1.6456</c:v>
                </c:pt>
                <c:pt idx="81">
                  <c:v>2.0514999999999999</c:v>
                </c:pt>
                <c:pt idx="82">
                  <c:v>1.7412000000000001</c:v>
                </c:pt>
                <c:pt idx="83">
                  <c:v>1.9265000000000001</c:v>
                </c:pt>
                <c:pt idx="84">
                  <c:v>1.7947</c:v>
                </c:pt>
                <c:pt idx="85">
                  <c:v>1.6877</c:v>
                </c:pt>
                <c:pt idx="86">
                  <c:v>1.8051999999999999</c:v>
                </c:pt>
                <c:pt idx="87">
                  <c:v>1.6458999999999999</c:v>
                </c:pt>
                <c:pt idx="88">
                  <c:v>1.5148999999999999</c:v>
                </c:pt>
                <c:pt idx="89">
                  <c:v>1.5239</c:v>
                </c:pt>
                <c:pt idx="90">
                  <c:v>2.3083</c:v>
                </c:pt>
                <c:pt idx="91">
                  <c:v>2.6918000000000002</c:v>
                </c:pt>
                <c:pt idx="92">
                  <c:v>3.6259000000000001</c:v>
                </c:pt>
                <c:pt idx="93">
                  <c:v>3.3359999999999999</c:v>
                </c:pt>
                <c:pt idx="94">
                  <c:v>4.1848999999999998</c:v>
                </c:pt>
                <c:pt idx="95">
                  <c:v>7.7023000000000001</c:v>
                </c:pt>
                <c:pt idx="96">
                  <c:v>6.4092000000000002</c:v>
                </c:pt>
                <c:pt idx="97">
                  <c:v>4.9058000000000002</c:v>
                </c:pt>
                <c:pt idx="98">
                  <c:v>3.3222999999999998</c:v>
                </c:pt>
                <c:pt idx="99">
                  <c:v>2.7425999999999999</c:v>
                </c:pt>
                <c:pt idx="100">
                  <c:v>2.379</c:v>
                </c:pt>
                <c:pt idx="101">
                  <c:v>2.4935</c:v>
                </c:pt>
                <c:pt idx="102">
                  <c:v>2.6015999999999999</c:v>
                </c:pt>
                <c:pt idx="103">
                  <c:v>2.3647999999999998</c:v>
                </c:pt>
                <c:pt idx="104">
                  <c:v>1.982</c:v>
                </c:pt>
                <c:pt idx="105">
                  <c:v>2.0114999999999998</c:v>
                </c:pt>
                <c:pt idx="106">
                  <c:v>2.7012999999999998</c:v>
                </c:pt>
                <c:pt idx="107">
                  <c:v>2.7846000000000002</c:v>
                </c:pt>
                <c:pt idx="108">
                  <c:v>2.4039999999999999</c:v>
                </c:pt>
                <c:pt idx="109">
                  <c:v>2.4636999999999998</c:v>
                </c:pt>
                <c:pt idx="110">
                  <c:v>2.2427999999999999</c:v>
                </c:pt>
                <c:pt idx="111">
                  <c:v>2.0164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6-45D6-A970-DAB3AF7AE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149624"/>
        <c:axId val="454260920"/>
      </c:lineChart>
      <c:catAx>
        <c:axId val="310149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260920"/>
        <c:crosses val="autoZero"/>
        <c:auto val="1"/>
        <c:lblAlgn val="ctr"/>
        <c:lblOffset val="100"/>
        <c:noMultiLvlLbl val="0"/>
      </c:catAx>
      <c:valAx>
        <c:axId val="45426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4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TFP!$X$6</c:f>
              <c:strCache>
                <c:ptCount val="1"/>
                <c:pt idx="0">
                  <c:v>Private Business Sector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TFP!$X$7:$X$38</c:f>
              <c:numCache>
                <c:formatCode>General</c:formatCode>
                <c:ptCount val="32"/>
                <c:pt idx="0">
                  <c:v>79.164000000000001</c:v>
                </c:pt>
                <c:pt idx="1">
                  <c:v>79.751999999999995</c:v>
                </c:pt>
                <c:pt idx="2">
                  <c:v>80.025000000000006</c:v>
                </c:pt>
                <c:pt idx="3">
                  <c:v>80.222999999999999</c:v>
                </c:pt>
                <c:pt idx="4">
                  <c:v>79.554000000000002</c:v>
                </c:pt>
                <c:pt idx="5">
                  <c:v>81.995000000000005</c:v>
                </c:pt>
                <c:pt idx="6">
                  <c:v>81.712000000000003</c:v>
                </c:pt>
                <c:pt idx="7">
                  <c:v>81.786000000000001</c:v>
                </c:pt>
                <c:pt idx="8">
                  <c:v>81.831000000000003</c:v>
                </c:pt>
                <c:pt idx="9">
                  <c:v>83.019000000000005</c:v>
                </c:pt>
                <c:pt idx="10">
                  <c:v>84</c:v>
                </c:pt>
                <c:pt idx="11">
                  <c:v>85.385999999999996</c:v>
                </c:pt>
                <c:pt idx="12">
                  <c:v>87.456999999999994</c:v>
                </c:pt>
                <c:pt idx="13">
                  <c:v>88.927999999999997</c:v>
                </c:pt>
                <c:pt idx="14">
                  <c:v>89.570999999999998</c:v>
                </c:pt>
                <c:pt idx="15">
                  <c:v>91.126999999999995</c:v>
                </c:pt>
                <c:pt idx="16">
                  <c:v>93.375</c:v>
                </c:pt>
                <c:pt idx="17">
                  <c:v>95.364000000000004</c:v>
                </c:pt>
                <c:pt idx="18">
                  <c:v>96.775000000000006</c:v>
                </c:pt>
                <c:pt idx="19">
                  <c:v>97.164000000000001</c:v>
                </c:pt>
                <c:pt idx="20">
                  <c:v>97.7</c:v>
                </c:pt>
                <c:pt idx="21">
                  <c:v>96.623999999999995</c:v>
                </c:pt>
                <c:pt idx="22">
                  <c:v>97.21</c:v>
                </c:pt>
                <c:pt idx="23">
                  <c:v>99.680999999999997</c:v>
                </c:pt>
                <c:pt idx="24">
                  <c:v>99.36</c:v>
                </c:pt>
                <c:pt idx="25">
                  <c:v>100</c:v>
                </c:pt>
                <c:pt idx="26">
                  <c:v>100.253</c:v>
                </c:pt>
                <c:pt idx="27">
                  <c:v>100.86</c:v>
                </c:pt>
                <c:pt idx="28">
                  <c:v>101.85599999999999</c:v>
                </c:pt>
                <c:pt idx="29">
                  <c:v>101.524</c:v>
                </c:pt>
                <c:pt idx="30">
                  <c:v>102.253</c:v>
                </c:pt>
                <c:pt idx="31">
                  <c:v>103.077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79-4DDA-993C-5D4E1018ACDF}"/>
            </c:ext>
          </c:extLst>
        </c:ser>
        <c:ser>
          <c:idx val="1"/>
          <c:order val="1"/>
          <c:tx>
            <c:strRef>
              <c:f>TFP!$Y$6</c:f>
              <c:strCache>
                <c:ptCount val="1"/>
                <c:pt idx="0">
                  <c:v>Private Non-Farm Business Sector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TFP!$Y$7:$Y$38</c:f>
              <c:numCache>
                <c:formatCode>General</c:formatCode>
                <c:ptCount val="32"/>
                <c:pt idx="0">
                  <c:v>79.813000000000002</c:v>
                </c:pt>
                <c:pt idx="1">
                  <c:v>80.653000000000006</c:v>
                </c:pt>
                <c:pt idx="2">
                  <c:v>80.802999999999997</c:v>
                </c:pt>
                <c:pt idx="3">
                  <c:v>80.822000000000003</c:v>
                </c:pt>
                <c:pt idx="4">
                  <c:v>80.174999999999997</c:v>
                </c:pt>
                <c:pt idx="5">
                  <c:v>82.454999999999998</c:v>
                </c:pt>
                <c:pt idx="6">
                  <c:v>82.168999999999997</c:v>
                </c:pt>
                <c:pt idx="7">
                  <c:v>82.308000000000007</c:v>
                </c:pt>
                <c:pt idx="8">
                  <c:v>82.643000000000001</c:v>
                </c:pt>
                <c:pt idx="9">
                  <c:v>83.552000000000007</c:v>
                </c:pt>
                <c:pt idx="10">
                  <c:v>84.352999999999994</c:v>
                </c:pt>
                <c:pt idx="11">
                  <c:v>85.674999999999997</c:v>
                </c:pt>
                <c:pt idx="12">
                  <c:v>87.551000000000002</c:v>
                </c:pt>
                <c:pt idx="13">
                  <c:v>88.893000000000001</c:v>
                </c:pt>
                <c:pt idx="14">
                  <c:v>89.53</c:v>
                </c:pt>
                <c:pt idx="15">
                  <c:v>91.197000000000003</c:v>
                </c:pt>
                <c:pt idx="16">
                  <c:v>93.272000000000006</c:v>
                </c:pt>
                <c:pt idx="17">
                  <c:v>95.191999999999993</c:v>
                </c:pt>
                <c:pt idx="18">
                  <c:v>96.516999999999996</c:v>
                </c:pt>
                <c:pt idx="19">
                  <c:v>97.019000000000005</c:v>
                </c:pt>
                <c:pt idx="20">
                  <c:v>97.638999999999996</c:v>
                </c:pt>
                <c:pt idx="21">
                  <c:v>96.509</c:v>
                </c:pt>
                <c:pt idx="22">
                  <c:v>96.950999999999993</c:v>
                </c:pt>
                <c:pt idx="23">
                  <c:v>99.451999999999998</c:v>
                </c:pt>
                <c:pt idx="24">
                  <c:v>99.227000000000004</c:v>
                </c:pt>
                <c:pt idx="25">
                  <c:v>100</c:v>
                </c:pt>
                <c:pt idx="26">
                  <c:v>99.915999999999997</c:v>
                </c:pt>
                <c:pt idx="27">
                  <c:v>100.608</c:v>
                </c:pt>
                <c:pt idx="28">
                  <c:v>101.605</c:v>
                </c:pt>
                <c:pt idx="29">
                  <c:v>101.202</c:v>
                </c:pt>
                <c:pt idx="30">
                  <c:v>101.931</c:v>
                </c:pt>
                <c:pt idx="31">
                  <c:v>102.73699999999999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79-4DDA-993C-5D4E1018ACDF}"/>
            </c:ext>
          </c:extLst>
        </c:ser>
        <c:ser>
          <c:idx val="2"/>
          <c:order val="2"/>
          <c:tx>
            <c:strRef>
              <c:f>TFP!$Z$6</c:f>
              <c:strCache>
                <c:ptCount val="1"/>
                <c:pt idx="0">
                  <c:v>MFPNFBS_20190320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TFP!$Z$7:$Z$38</c:f>
              <c:numCache>
                <c:formatCode>General</c:formatCode>
                <c:ptCount val="32"/>
                <c:pt idx="0">
                  <c:v>79.539000000000001</c:v>
                </c:pt>
                <c:pt idx="1">
                  <c:v>80.358999999999995</c:v>
                </c:pt>
                <c:pt idx="2">
                  <c:v>80.481999999999999</c:v>
                </c:pt>
                <c:pt idx="3">
                  <c:v>80.591999999999999</c:v>
                </c:pt>
                <c:pt idx="4">
                  <c:v>80.263000000000005</c:v>
                </c:pt>
                <c:pt idx="5">
                  <c:v>82.578999999999994</c:v>
                </c:pt>
                <c:pt idx="6">
                  <c:v>82.287000000000006</c:v>
                </c:pt>
                <c:pt idx="7">
                  <c:v>82.677999999999997</c:v>
                </c:pt>
                <c:pt idx="8">
                  <c:v>82.893000000000001</c:v>
                </c:pt>
                <c:pt idx="9">
                  <c:v>83.721000000000004</c:v>
                </c:pt>
                <c:pt idx="10">
                  <c:v>84.406999999999996</c:v>
                </c:pt>
                <c:pt idx="11">
                  <c:v>85.664000000000001</c:v>
                </c:pt>
                <c:pt idx="12">
                  <c:v>87.438999999999993</c:v>
                </c:pt>
                <c:pt idx="13">
                  <c:v>88.775999999999996</c:v>
                </c:pt>
                <c:pt idx="14">
                  <c:v>89.305000000000007</c:v>
                </c:pt>
                <c:pt idx="15">
                  <c:v>91.138999999999996</c:v>
                </c:pt>
                <c:pt idx="16">
                  <c:v>93.328000000000003</c:v>
                </c:pt>
                <c:pt idx="17">
                  <c:v>95.399000000000001</c:v>
                </c:pt>
                <c:pt idx="18">
                  <c:v>96.855999999999995</c:v>
                </c:pt>
                <c:pt idx="19">
                  <c:v>97.323999999999998</c:v>
                </c:pt>
                <c:pt idx="20">
                  <c:v>97.858000000000004</c:v>
                </c:pt>
                <c:pt idx="21">
                  <c:v>96.703000000000003</c:v>
                </c:pt>
                <c:pt idx="22">
                  <c:v>96.944999999999993</c:v>
                </c:pt>
                <c:pt idx="23">
                  <c:v>99.488</c:v>
                </c:pt>
                <c:pt idx="24">
                  <c:v>99.313999999999993</c:v>
                </c:pt>
                <c:pt idx="25">
                  <c:v>100</c:v>
                </c:pt>
                <c:pt idx="26">
                  <c:v>100.039</c:v>
                </c:pt>
                <c:pt idx="27">
                  <c:v>100.53100000000001</c:v>
                </c:pt>
                <c:pt idx="28">
                  <c:v>101.396</c:v>
                </c:pt>
                <c:pt idx="29">
                  <c:v>100.78</c:v>
                </c:pt>
                <c:pt idx="30">
                  <c:v>101.18</c:v>
                </c:pt>
                <c:pt idx="31">
                  <c:v>102.149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79-4DDA-993C-5D4E1018ACDF}"/>
            </c:ext>
          </c:extLst>
        </c:ser>
        <c:ser>
          <c:idx val="3"/>
          <c:order val="3"/>
          <c:tx>
            <c:strRef>
              <c:f>TFP!$AA$6</c:f>
              <c:strCache>
                <c:ptCount val="1"/>
                <c:pt idx="0">
                  <c:v>MFPNFBS_20200324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TFP!$AA$7:$AA$38</c:f>
              <c:numCache>
                <c:formatCode>General</c:formatCode>
                <c:ptCount val="32"/>
                <c:pt idx="0">
                  <c:v>79.784999999999997</c:v>
                </c:pt>
                <c:pt idx="1">
                  <c:v>80.617000000000004</c:v>
                </c:pt>
                <c:pt idx="2">
                  <c:v>80.741</c:v>
                </c:pt>
                <c:pt idx="3">
                  <c:v>80.808999999999997</c:v>
                </c:pt>
                <c:pt idx="4">
                  <c:v>80.445999999999998</c:v>
                </c:pt>
                <c:pt idx="5">
                  <c:v>82.754000000000005</c:v>
                </c:pt>
                <c:pt idx="6">
                  <c:v>82.415999999999997</c:v>
                </c:pt>
                <c:pt idx="7">
                  <c:v>82.796999999999997</c:v>
                </c:pt>
                <c:pt idx="8">
                  <c:v>82.98</c:v>
                </c:pt>
                <c:pt idx="9">
                  <c:v>83.804000000000002</c:v>
                </c:pt>
                <c:pt idx="10">
                  <c:v>84.576999999999998</c:v>
                </c:pt>
                <c:pt idx="11">
                  <c:v>85.861000000000004</c:v>
                </c:pt>
                <c:pt idx="12">
                  <c:v>87.679000000000002</c:v>
                </c:pt>
                <c:pt idx="13">
                  <c:v>88.968000000000004</c:v>
                </c:pt>
                <c:pt idx="14">
                  <c:v>89.42</c:v>
                </c:pt>
                <c:pt idx="15">
                  <c:v>91.23</c:v>
                </c:pt>
                <c:pt idx="16">
                  <c:v>93.367000000000004</c:v>
                </c:pt>
                <c:pt idx="17">
                  <c:v>95.427999999999997</c:v>
                </c:pt>
                <c:pt idx="18">
                  <c:v>96.849000000000004</c:v>
                </c:pt>
                <c:pt idx="19">
                  <c:v>97.305000000000007</c:v>
                </c:pt>
                <c:pt idx="20">
                  <c:v>97.796999999999997</c:v>
                </c:pt>
                <c:pt idx="21">
                  <c:v>96.649000000000001</c:v>
                </c:pt>
                <c:pt idx="22">
                  <c:v>96.828999999999994</c:v>
                </c:pt>
                <c:pt idx="23">
                  <c:v>99.424000000000007</c:v>
                </c:pt>
                <c:pt idx="24">
                  <c:v>99.28</c:v>
                </c:pt>
                <c:pt idx="25">
                  <c:v>100</c:v>
                </c:pt>
                <c:pt idx="26">
                  <c:v>100.053</c:v>
                </c:pt>
                <c:pt idx="27">
                  <c:v>100.60899999999999</c:v>
                </c:pt>
                <c:pt idx="28">
                  <c:v>101.527</c:v>
                </c:pt>
                <c:pt idx="29">
                  <c:v>101.045</c:v>
                </c:pt>
                <c:pt idx="30">
                  <c:v>101.658</c:v>
                </c:pt>
                <c:pt idx="31">
                  <c:v>102.572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79-4DDA-993C-5D4E1018A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190088"/>
        <c:axId val="418193696"/>
      </c:lineChart>
      <c:catAx>
        <c:axId val="418190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3696"/>
        <c:crosses val="autoZero"/>
        <c:auto val="1"/>
        <c:lblAlgn val="ctr"/>
        <c:lblOffset val="100"/>
        <c:noMultiLvlLbl val="0"/>
      </c:catAx>
      <c:valAx>
        <c:axId val="418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90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TFP!$B$3:$B$142</c:f>
              <c:numCache>
                <c:formatCode>0.0000</c:formatCode>
                <c:ptCount val="140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F-4906-AB16-C6F2F09317C2}"/>
            </c:ext>
          </c:extLst>
        </c:ser>
        <c:ser>
          <c:idx val="1"/>
          <c:order val="1"/>
          <c:tx>
            <c:strRef>
              <c:f>TFP!$D$1:$D$2</c:f>
              <c:strCache>
                <c:ptCount val="2"/>
                <c:pt idx="0">
                  <c:v>raw (BLS)</c:v>
                </c:pt>
                <c:pt idx="1">
                  <c:v>&gt; ln(PBS)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TFP!$D$3:$D$142</c:f>
              <c:numCache>
                <c:formatCode>General</c:formatCode>
                <c:ptCount val="140"/>
                <c:pt idx="8" formatCode="0.0000">
                  <c:v>4.3715216500287344</c:v>
                </c:pt>
                <c:pt idx="9" formatCode="0.0000">
                  <c:v>4.3715216500287344</c:v>
                </c:pt>
                <c:pt idx="10" formatCode="0.0000">
                  <c:v>4.3715216500287344</c:v>
                </c:pt>
                <c:pt idx="11" formatCode="0.0000">
                  <c:v>4.3715216500287344</c:v>
                </c:pt>
                <c:pt idx="12" formatCode="0.0000">
                  <c:v>4.3733768327662119</c:v>
                </c:pt>
                <c:pt idx="13" formatCode="0.0000">
                  <c:v>4.3752285801728821</c:v>
                </c:pt>
                <c:pt idx="14" formatCode="0.0000">
                  <c:v>4.3770769049479679</c:v>
                </c:pt>
                <c:pt idx="15" formatCode="0.0000">
                  <c:v>4.3789218197204027</c:v>
                </c:pt>
                <c:pt idx="16" formatCode="0.0000">
                  <c:v>4.3797772316627892</c:v>
                </c:pt>
                <c:pt idx="17" formatCode="0.0000">
                  <c:v>4.3806319125009345</c:v>
                </c:pt>
                <c:pt idx="18" formatCode="0.0000">
                  <c:v>4.3814858634834941</c:v>
                </c:pt>
                <c:pt idx="19" formatCode="0.0000">
                  <c:v>4.3823390858559268</c:v>
                </c:pt>
                <c:pt idx="20" formatCode="0.0000">
                  <c:v>4.3829574513296139</c:v>
                </c:pt>
                <c:pt idx="21" formatCode="0.0000">
                  <c:v>4.3835754346637321</c:v>
                </c:pt>
                <c:pt idx="22" formatCode="0.0000">
                  <c:v>4.3841930363303003</c:v>
                </c:pt>
                <c:pt idx="23" formatCode="0.0000">
                  <c:v>4.3848102568004661</c:v>
                </c:pt>
                <c:pt idx="24" formatCode="0.0000">
                  <c:v>4.3827232669692489</c:v>
                </c:pt>
                <c:pt idx="25" formatCode="0.0000">
                  <c:v>4.3806319125009345</c:v>
                </c:pt>
                <c:pt idx="26" formatCode="0.0000">
                  <c:v>4.3785361751012442</c:v>
                </c:pt>
                <c:pt idx="27" formatCode="0.0000">
                  <c:v>4.3764360363606372</c:v>
                </c:pt>
                <c:pt idx="28" formatCode="0.0000">
                  <c:v>4.3840776548931748</c:v>
                </c:pt>
                <c:pt idx="29" formatCode="0.0000">
                  <c:v>4.3916613216573586</c:v>
                </c:pt>
                <c:pt idx="30" formatCode="0.0000">
                  <c:v>4.399187909019612</c:v>
                </c:pt>
                <c:pt idx="31" formatCode="0.0000">
                  <c:v>4.4066582697954093</c:v>
                </c:pt>
                <c:pt idx="32" formatCode="0.0000">
                  <c:v>4.4057950398282957</c:v>
                </c:pt>
                <c:pt idx="33" formatCode="0.0000">
                  <c:v>4.4049310640513539</c:v>
                </c:pt>
                <c:pt idx="34" formatCode="0.0000">
                  <c:v>4.4040663411747474</c:v>
                </c:pt>
                <c:pt idx="35" formatCode="0.0000">
                  <c:v>4.4032008699052883</c:v>
                </c:pt>
                <c:pt idx="36" formatCode="0.0000">
                  <c:v>4.403427249213963</c:v>
                </c:pt>
                <c:pt idx="37" formatCode="0.0000">
                  <c:v>4.4036535772866436</c:v>
                </c:pt>
                <c:pt idx="38" formatCode="0.0000">
                  <c:v>4.4038798541465196</c:v>
                </c:pt>
                <c:pt idx="39" formatCode="0.0000">
                  <c:v>4.4041060798167608</c:v>
                </c:pt>
                <c:pt idx="40" formatCode="0.0000">
                  <c:v>4.4042436244616772</c:v>
                </c:pt>
                <c:pt idx="41" formatCode="0.0000">
                  <c:v>4.404381150190666</c:v>
                </c:pt>
                <c:pt idx="42" formatCode="0.0000">
                  <c:v>4.4045186570089285</c:v>
                </c:pt>
                <c:pt idx="43" formatCode="0.0000">
                  <c:v>4.4046561449216659</c:v>
                </c:pt>
                <c:pt idx="44" formatCode="0.0000">
                  <c:v>4.4082790058179473</c:v>
                </c:pt>
                <c:pt idx="45" formatCode="0.0000">
                  <c:v>4.4118887889577945</c:v>
                </c:pt>
                <c:pt idx="46" formatCode="0.0000">
                  <c:v>4.415485588417547</c:v>
                </c:pt>
                <c:pt idx="47" formatCode="0.0000">
                  <c:v>4.4190694972620559</c:v>
                </c:pt>
                <c:pt idx="48" formatCode="0.0000">
                  <c:v>4.4220192853836107</c:v>
                </c:pt>
                <c:pt idx="49" formatCode="0.0000">
                  <c:v>4.4249603978403051</c:v>
                </c:pt>
                <c:pt idx="50" formatCode="0.0000">
                  <c:v>4.4278928855147708</c:v>
                </c:pt>
                <c:pt idx="51" formatCode="0.0000">
                  <c:v>4.4308167988433134</c:v>
                </c:pt>
                <c:pt idx="52" formatCode="0.0000">
                  <c:v>4.4349333143551535</c:v>
                </c:pt>
                <c:pt idx="53" formatCode="0.0000">
                  <c:v>4.439032953614654</c:v>
                </c:pt>
                <c:pt idx="54" formatCode="0.0000">
                  <c:v>4.4431158544303306</c:v>
                </c:pt>
                <c:pt idx="55" formatCode="0.0000">
                  <c:v>4.4471821529295781</c:v>
                </c:pt>
                <c:pt idx="56" formatCode="0.0000">
                  <c:v>4.4532274834506111</c:v>
                </c:pt>
                <c:pt idx="57" formatCode="0.0000">
                  <c:v>4.4592364874464199</c:v>
                </c:pt>
                <c:pt idx="58" formatCode="0.0000">
                  <c:v>4.4652095988843747</c:v>
                </c:pt>
                <c:pt idx="59" formatCode="0.0000">
                  <c:v>4.4711472440015445</c:v>
                </c:pt>
                <c:pt idx="60" formatCode="0.0000">
                  <c:v>4.4753433515779557</c:v>
                </c:pt>
                <c:pt idx="61" formatCode="0.0000">
                  <c:v>4.4795219253835432</c:v>
                </c:pt>
                <c:pt idx="62" formatCode="0.0000">
                  <c:v>4.4836831113412927</c:v>
                </c:pt>
                <c:pt idx="63" formatCode="0.0000">
                  <c:v>4.4878270535600935</c:v>
                </c:pt>
                <c:pt idx="64" formatCode="0.0000">
                  <c:v>4.4896330638787045</c:v>
                </c:pt>
                <c:pt idx="65" formatCode="0.0000">
                  <c:v>4.4914358184031595</c:v>
                </c:pt>
                <c:pt idx="66" formatCode="0.0000">
                  <c:v>4.4932353288511351</c:v>
                </c:pt>
                <c:pt idx="67" formatCode="0.0000">
                  <c:v>4.4950316068771654</c:v>
                </c:pt>
                <c:pt idx="68" formatCode="0.0000">
                  <c:v>4.4993651270911146</c:v>
                </c:pt>
                <c:pt idx="69" formatCode="0.0000">
                  <c:v>4.5036799489083634</c:v>
                </c:pt>
                <c:pt idx="70" formatCode="0.0000">
                  <c:v>4.5079762329966586</c:v>
                </c:pt>
                <c:pt idx="71" formatCode="0.0000">
                  <c:v>4.5122541379617704</c:v>
                </c:pt>
                <c:pt idx="72" formatCode="0.0000">
                  <c:v>4.5184024156875786</c:v>
                </c:pt>
                <c:pt idx="73" formatCode="0.0000">
                  <c:v>4.5245131229702844</c:v>
                </c:pt>
                <c:pt idx="74" formatCode="0.0000">
                  <c:v>4.5305867161878952</c:v>
                </c:pt>
                <c:pt idx="75" formatCode="0.0000">
                  <c:v>4.5366236434529812</c:v>
                </c:pt>
                <c:pt idx="76" formatCode="0.0000">
                  <c:v>4.5419348153809125</c:v>
                </c:pt>
                <c:pt idx="77" formatCode="0.0000">
                  <c:v>4.5472179277252565</c:v>
                </c:pt>
                <c:pt idx="78" formatCode="0.0000">
                  <c:v>4.5524732754131172</c:v>
                </c:pt>
                <c:pt idx="79" formatCode="0.0000">
                  <c:v>4.5577011487460428</c:v>
                </c:pt>
                <c:pt idx="80" formatCode="0.0000">
                  <c:v>4.5613933092669257</c:v>
                </c:pt>
                <c:pt idx="81" formatCode="0.0000">
                  <c:v>4.5650718878697463</c:v>
                </c:pt>
                <c:pt idx="82" formatCode="0.0000">
                  <c:v>4.5687369841128014</c:v>
                </c:pt>
                <c:pt idx="83" formatCode="0.0000">
                  <c:v>4.5723886964637117</c:v>
                </c:pt>
                <c:pt idx="84" formatCode="0.0000">
                  <c:v>4.5733931001738153</c:v>
                </c:pt>
                <c:pt idx="85" formatCode="0.0000">
                  <c:v>4.5743964960692747</c:v>
                </c:pt>
                <c:pt idx="86" formatCode="0.0000">
                  <c:v>4.5753988861705359</c:v>
                </c:pt>
                <c:pt idx="87" formatCode="0.0000">
                  <c:v>4.5764002724919779</c:v>
                </c:pt>
                <c:pt idx="88" formatCode="0.0000">
                  <c:v>4.5777784339961194</c:v>
                </c:pt>
                <c:pt idx="89" formatCode="0.0000">
                  <c:v>4.5791546987848095</c:v>
                </c:pt>
                <c:pt idx="90" formatCode="0.0000">
                  <c:v>4.5805290720716405</c:v>
                </c:pt>
                <c:pt idx="91" formatCode="0.0000">
                  <c:v>4.5819015590487373</c:v>
                </c:pt>
                <c:pt idx="92" formatCode="0.0000">
                  <c:v>4.579144435163701</c:v>
                </c:pt>
                <c:pt idx="93" formatCode="0.0000">
                  <c:v>4.5763796885248293</c:v>
                </c:pt>
                <c:pt idx="94" formatCode="0.0000">
                  <c:v>4.5736072768652427</c:v>
                </c:pt>
                <c:pt idx="95" formatCode="0.0000">
                  <c:v>4.570827157565545</c:v>
                </c:pt>
                <c:pt idx="96" formatCode="0.0000">
                  <c:v>4.5723421957700676</c:v>
                </c:pt>
                <c:pt idx="97" formatCode="0.0000">
                  <c:v>4.5738549421056609</c:v>
                </c:pt>
                <c:pt idx="98" formatCode="0.0000">
                  <c:v>4.5753654034958853</c:v>
                </c:pt>
                <c:pt idx="99" formatCode="0.0000">
                  <c:v>4.5768735868329777</c:v>
                </c:pt>
                <c:pt idx="100" formatCode="0.0000">
                  <c:v>4.5832082791248174</c:v>
                </c:pt>
                <c:pt idx="101" formatCode="0.0000">
                  <c:v>4.5895030955590075</c:v>
                </c:pt>
                <c:pt idx="102" formatCode="0.0000">
                  <c:v>4.5957585350208578</c:v>
                </c:pt>
                <c:pt idx="103" formatCode="0.0000">
                  <c:v>4.6019750870915503</c:v>
                </c:pt>
                <c:pt idx="104" formatCode="0.0000">
                  <c:v>4.6011696946826834</c:v>
                </c:pt>
                <c:pt idx="105" formatCode="0.0000">
                  <c:v>4.6003636530940044</c:v>
                </c:pt>
                <c:pt idx="106" formatCode="0.0000">
                  <c:v>4.5995569612781368</c:v>
                </c:pt>
                <c:pt idx="107" formatCode="0.0000">
                  <c:v>4.5987496181851686</c:v>
                </c:pt>
                <c:pt idx="108" formatCode="0.0000">
                  <c:v>4.6003586289908691</c:v>
                </c:pt>
                <c:pt idx="109" formatCode="0.0000">
                  <c:v>4.6019650550391429</c:v>
                </c:pt>
                <c:pt idx="110" formatCode="0.0000">
                  <c:v>4.6035689046211177</c:v>
                </c:pt>
                <c:pt idx="111" formatCode="0.0000">
                  <c:v>4.6051701859880918</c:v>
                </c:pt>
                <c:pt idx="112" formatCode="0.0000">
                  <c:v>4.6058024860442712</c:v>
                </c:pt>
                <c:pt idx="113" formatCode="0.0000">
                  <c:v>4.6064343865497133</c:v>
                </c:pt>
                <c:pt idx="114" formatCode="0.0000">
                  <c:v>4.6070658880090507</c:v>
                </c:pt>
                <c:pt idx="115" formatCode="0.0000">
                  <c:v>4.6076969909259615</c:v>
                </c:pt>
                <c:pt idx="116" formatCode="0.0000">
                  <c:v>4.6092095168954827</c:v>
                </c:pt>
                <c:pt idx="117" formatCode="0.0000">
                  <c:v>4.6107197585847928</c:v>
                </c:pt>
                <c:pt idx="118" formatCode="0.0000">
                  <c:v>4.6122277228831221</c:v>
                </c:pt>
                <c:pt idx="119" formatCode="0.0000">
                  <c:v>4.6137334166485795</c:v>
                </c:pt>
                <c:pt idx="120" formatCode="0.0000">
                  <c:v>4.6161991428358249</c:v>
                </c:pt>
                <c:pt idx="121" formatCode="0.0000">
                  <c:v>4.6186588041686463</c:v>
                </c:pt>
                <c:pt idx="122" formatCode="0.0000">
                  <c:v>4.6211124304088438</c:v>
                </c:pt>
                <c:pt idx="123" formatCode="0.0000">
                  <c:v>4.6235600510996822</c:v>
                </c:pt>
                <c:pt idx="124" formatCode="0.0000">
                  <c:v>4.6227448430046021</c:v>
                </c:pt>
                <c:pt idx="125" formatCode="0.0000">
                  <c:v>4.6219289698030463</c:v>
                </c:pt>
                <c:pt idx="126" formatCode="0.0000">
                  <c:v>4.6211124304088438</c:v>
                </c:pt>
                <c:pt idx="127" formatCode="0.0000">
                  <c:v>4.6202952237331605</c:v>
                </c:pt>
                <c:pt idx="128" formatCode="0.0000">
                  <c:v>4.6220887564267876</c:v>
                </c:pt>
                <c:pt idx="129" formatCode="0.0000">
                  <c:v>4.6238790781190682</c:v>
                </c:pt>
                <c:pt idx="130" formatCode="0.0000">
                  <c:v>4.6256662002869122</c:v>
                </c:pt>
                <c:pt idx="131" formatCode="0.0000">
                  <c:v>4.627450134345807</c:v>
                </c:pt>
                <c:pt idx="132" formatCode="0.0000">
                  <c:v>4.6294627185571233</c:v>
                </c:pt>
                <c:pt idx="133" formatCode="0.0000">
                  <c:v>4.6314712604074622</c:v>
                </c:pt>
                <c:pt idx="134" formatCode="0.0000">
                  <c:v>4.6334757761027863</c:v>
                </c:pt>
                <c:pt idx="135" formatCode="0.0000">
                  <c:v>4.6354762817517985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F-4906-AB16-C6F2F09317C2}"/>
            </c:ext>
          </c:extLst>
        </c:ser>
        <c:ser>
          <c:idx val="2"/>
          <c:order val="2"/>
          <c:tx>
            <c:strRef>
              <c:f>TFP!$I$1:$I$2</c:f>
              <c:strCache>
                <c:ptCount val="2"/>
                <c:pt idx="0">
                  <c:v>raw (ALFRED)</c:v>
                </c:pt>
                <c:pt idx="1">
                  <c:v>&gt; ln(MFPNFBS)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TFP!$I$3:$I$142</c:f>
              <c:numCache>
                <c:formatCode>0.0000</c:formatCode>
                <c:ptCount val="140"/>
                <c:pt idx="0">
                  <c:v>4.3596992743646226</c:v>
                </c:pt>
                <c:pt idx="1">
                  <c:v>4.3611452950093597</c:v>
                </c:pt>
                <c:pt idx="2">
                  <c:v>4.3625892276972582</c:v>
                </c:pt>
                <c:pt idx="3">
                  <c:v>4.3640310784493632</c:v>
                </c:pt>
                <c:pt idx="4">
                  <c:v>4.3680040506419449</c:v>
                </c:pt>
                <c:pt idx="5">
                  <c:v>4.3719613007692129</c:v>
                </c:pt>
                <c:pt idx="6">
                  <c:v>4.3759029527733118</c:v>
                </c:pt>
                <c:pt idx="7">
                  <c:v>4.379829129136521</c:v>
                </c:pt>
                <c:pt idx="8">
                  <c:v>4.3797057489085853</c:v>
                </c:pt>
                <c:pt idx="9">
                  <c:v>4.3795823534560903</c:v>
                </c:pt>
                <c:pt idx="10">
                  <c:v>4.3794589427752788</c:v>
                </c:pt>
                <c:pt idx="11">
                  <c:v>4.3793355168623904</c:v>
                </c:pt>
                <c:pt idx="12">
                  <c:v>4.3819391308455335</c:v>
                </c:pt>
                <c:pt idx="13">
                  <c:v>4.3845359836226638</c:v>
                </c:pt>
                <c:pt idx="14">
                  <c:v>4.3871261102185803</c:v>
                </c:pt>
                <c:pt idx="15">
                  <c:v>4.3897095453866282</c:v>
                </c:pt>
                <c:pt idx="16">
                  <c:v>4.3900940057516404</c:v>
                </c:pt>
                <c:pt idx="17">
                  <c:v>4.3904783183636837</c:v>
                </c:pt>
                <c:pt idx="18">
                  <c:v>4.3908624833362815</c:v>
                </c:pt>
                <c:pt idx="19">
                  <c:v>4.3912465007828247</c:v>
                </c:pt>
                <c:pt idx="20">
                  <c:v>4.3914570284029688</c:v>
                </c:pt>
                <c:pt idx="21">
                  <c:v>4.3916675117105619</c:v>
                </c:pt>
                <c:pt idx="22">
                  <c:v>4.3918779507242558</c:v>
                </c:pt>
                <c:pt idx="23">
                  <c:v>4.392088345462688</c:v>
                </c:pt>
                <c:pt idx="24">
                  <c:v>4.390964695929271</c:v>
                </c:pt>
                <c:pt idx="25">
                  <c:v>4.3898397823871438</c:v>
                </c:pt>
                <c:pt idx="26">
                  <c:v>4.3887136019893029</c:v>
                </c:pt>
                <c:pt idx="27">
                  <c:v>4.3875861518791135</c:v>
                </c:pt>
                <c:pt idx="28">
                  <c:v>4.3947330649833756</c:v>
                </c:pt>
                <c:pt idx="29">
                  <c:v>4.401829261970061</c:v>
                </c:pt>
                <c:pt idx="30">
                  <c:v>4.4088754575565146</c:v>
                </c:pt>
                <c:pt idx="31">
                  <c:v>4.4158723514574909</c:v>
                </c:pt>
                <c:pt idx="32">
                  <c:v>4.4148507311030745</c:v>
                </c:pt>
                <c:pt idx="33">
                  <c:v>4.4138280659730533</c:v>
                </c:pt>
                <c:pt idx="34">
                  <c:v>4.4128043539283306</c:v>
                </c:pt>
                <c:pt idx="35">
                  <c:v>4.4117795928232297</c:v>
                </c:pt>
                <c:pt idx="36">
                  <c:v>4.4129346476803235</c:v>
                </c:pt>
                <c:pt idx="37">
                  <c:v>4.4140883699247873</c:v>
                </c:pt>
                <c:pt idx="38">
                  <c:v>4.4152407626280077</c:v>
                </c:pt>
                <c:pt idx="39">
                  <c:v>4.4163918288507658</c:v>
                </c:pt>
                <c:pt idx="40">
                  <c:v>4.4169442324998096</c:v>
                </c:pt>
                <c:pt idx="41">
                  <c:v>4.417496331167527</c:v>
                </c:pt>
                <c:pt idx="42">
                  <c:v>4.4180481251904924</c:v>
                </c:pt>
                <c:pt idx="43">
                  <c:v>4.4185996149047222</c:v>
                </c:pt>
                <c:pt idx="44">
                  <c:v>4.4210790644375386</c:v>
                </c:pt>
                <c:pt idx="45">
                  <c:v>4.4235523815023798</c:v>
                </c:pt>
                <c:pt idx="46">
                  <c:v>4.4260195963595095</c:v>
                </c:pt>
                <c:pt idx="47">
                  <c:v>4.4284807390457654</c:v>
                </c:pt>
                <c:pt idx="48">
                  <c:v>4.4307840602121722</c:v>
                </c:pt>
                <c:pt idx="49">
                  <c:v>4.4330820882795559</c:v>
                </c:pt>
                <c:pt idx="50">
                  <c:v>4.4353748475195403</c:v>
                </c:pt>
                <c:pt idx="51">
                  <c:v>4.4376623620371856</c:v>
                </c:pt>
                <c:pt idx="52">
                  <c:v>4.4414505359137975</c:v>
                </c:pt>
                <c:pt idx="53">
                  <c:v>4.4452244136682548</c:v>
                </c:pt>
                <c:pt idx="54">
                  <c:v>4.4489841027987627</c:v>
                </c:pt>
                <c:pt idx="55">
                  <c:v>4.4527297095955829</c:v>
                </c:pt>
                <c:pt idx="56">
                  <c:v>4.4580091879876438</c:v>
                </c:pt>
                <c:pt idx="57">
                  <c:v>4.4632609398053988</c:v>
                </c:pt>
                <c:pt idx="58">
                  <c:v>4.4684852547548894</c:v>
                </c:pt>
                <c:pt idx="59">
                  <c:v>4.4736824180251773</c:v>
                </c:pt>
                <c:pt idx="60">
                  <c:v>4.4773510189227776</c:v>
                </c:pt>
                <c:pt idx="61">
                  <c:v>4.4810062103667807</c:v>
                </c:pt>
                <c:pt idx="62">
                  <c:v>4.4846480900286361</c:v>
                </c:pt>
                <c:pt idx="63">
                  <c:v>4.4882767545165407</c:v>
                </c:pt>
                <c:pt idx="64">
                  <c:v>4.489546068190549</c:v>
                </c:pt>
                <c:pt idx="65">
                  <c:v>4.4908137727496094</c:v>
                </c:pt>
                <c:pt idx="66">
                  <c:v>4.4920798722683237</c:v>
                </c:pt>
                <c:pt idx="67">
                  <c:v>4.4933443708058345</c:v>
                </c:pt>
                <c:pt idx="68">
                  <c:v>4.498391999242644</c:v>
                </c:pt>
                <c:pt idx="69">
                  <c:v>4.5034142770337038</c:v>
                </c:pt>
                <c:pt idx="70">
                  <c:v>4.5084114575435814</c:v>
                </c:pt>
                <c:pt idx="71">
                  <c:v>4.5133837903573832</c:v>
                </c:pt>
                <c:pt idx="72">
                  <c:v>4.5192227882263083</c:v>
                </c:pt>
                <c:pt idx="73">
                  <c:v>4.5250278900224723</c:v>
                </c:pt>
                <c:pt idx="74">
                  <c:v>4.530799487017009</c:v>
                </c:pt>
                <c:pt idx="75">
                  <c:v>4.5365379637450971</c:v>
                </c:pt>
                <c:pt idx="76">
                  <c:v>4.5420413374617086</c:v>
                </c:pt>
                <c:pt idx="77">
                  <c:v>4.5475145897499258</c:v>
                </c:pt>
                <c:pt idx="78">
                  <c:v>4.552958048540888</c:v>
                </c:pt>
                <c:pt idx="79">
                  <c:v>4.5583720364394518</c:v>
                </c:pt>
                <c:pt idx="80">
                  <c:v>4.5620878262661222</c:v>
                </c:pt>
                <c:pt idx="81">
                  <c:v>4.5657898600973743</c:v>
                </c:pt>
                <c:pt idx="82">
                  <c:v>4.5694782394080997</c:v>
                </c:pt>
                <c:pt idx="83">
                  <c:v>4.5731530645544742</c:v>
                </c:pt>
                <c:pt idx="84">
                  <c:v>4.5743294624364133</c:v>
                </c:pt>
                <c:pt idx="85">
                  <c:v>4.5755044780323351</c:v>
                </c:pt>
                <c:pt idx="86">
                  <c:v>4.5766781145868425</c:v>
                </c:pt>
                <c:pt idx="87">
                  <c:v>4.5778503753331288</c:v>
                </c:pt>
                <c:pt idx="88">
                  <c:v>4.5791136436683093</c:v>
                </c:pt>
                <c:pt idx="89">
                  <c:v>4.5803753181698319</c:v>
                </c:pt>
                <c:pt idx="90">
                  <c:v>4.5816354028544275</c:v>
                </c:pt>
                <c:pt idx="91">
                  <c:v>4.5828939017236632</c:v>
                </c:pt>
                <c:pt idx="92">
                  <c:v>4.5799549368470274</c:v>
                </c:pt>
                <c:pt idx="93">
                  <c:v>4.577007308989395</c:v>
                </c:pt>
                <c:pt idx="94">
                  <c:v>4.5740509669292218</c:v>
                </c:pt>
                <c:pt idx="95">
                  <c:v>4.5710858589893286</c:v>
                </c:pt>
                <c:pt idx="96">
                  <c:v>4.5715513529644154</c:v>
                </c:pt>
                <c:pt idx="97">
                  <c:v>4.5720166303556748</c:v>
                </c:pt>
                <c:pt idx="98">
                  <c:v>4.5724816913645583</c:v>
                </c:pt>
                <c:pt idx="99">
                  <c:v>4.5729465361922328</c:v>
                </c:pt>
                <c:pt idx="100">
                  <c:v>4.5796241468328436</c:v>
                </c:pt>
                <c:pt idx="101">
                  <c:v>4.5862574626099368</c:v>
                </c:pt>
                <c:pt idx="102">
                  <c:v>4.5928470672990604</c:v>
                </c:pt>
                <c:pt idx="103">
                  <c:v>4.5993935332106366</c:v>
                </c:pt>
                <c:pt idx="104">
                  <c:v>4.5990313820286817</c:v>
                </c:pt>
                <c:pt idx="105">
                  <c:v>4.5986690996457318</c:v>
                </c:pt>
                <c:pt idx="106">
                  <c:v>4.5983066859666888</c:v>
                </c:pt>
                <c:pt idx="107">
                  <c:v>4.5979441408963515</c:v>
                </c:pt>
                <c:pt idx="108">
                  <c:v>4.5997555532865926</c:v>
                </c:pt>
                <c:pt idx="109">
                  <c:v>4.6015636903939798</c:v>
                </c:pt>
                <c:pt idx="110">
                  <c:v>4.603368564041463</c:v>
                </c:pt>
                <c:pt idx="111">
                  <c:v>4.6051701859880918</c:v>
                </c:pt>
                <c:pt idx="112">
                  <c:v>4.6053026772107417</c:v>
                </c:pt>
                <c:pt idx="113">
                  <c:v>4.6054351508817932</c:v>
                </c:pt>
                <c:pt idx="114">
                  <c:v>4.605567607005896</c:v>
                </c:pt>
                <c:pt idx="115">
                  <c:v>4.6057000455876969</c:v>
                </c:pt>
                <c:pt idx="116">
                  <c:v>4.6070883451439952</c:v>
                </c:pt>
                <c:pt idx="117">
                  <c:v>4.6084747199963916</c:v>
                </c:pt>
                <c:pt idx="118">
                  <c:v>4.6098591754742229</c:v>
                </c:pt>
                <c:pt idx="119">
                  <c:v>4.6112417168847193</c:v>
                </c:pt>
                <c:pt idx="120">
                  <c:v>4.6135202271595013</c:v>
                </c:pt>
                <c:pt idx="121">
                  <c:v>4.6157935576252225</c:v>
                </c:pt>
                <c:pt idx="122">
                  <c:v>4.6180617317793224</c:v>
                </c:pt>
                <c:pt idx="123">
                  <c:v>4.6203247729597114</c:v>
                </c:pt>
                <c:pt idx="124">
                  <c:v>4.6191371916667041</c:v>
                </c:pt>
                <c:pt idx="125">
                  <c:v>4.6179481983473067</c:v>
                </c:pt>
                <c:pt idx="126">
                  <c:v>4.6167577896397418</c:v>
                </c:pt>
                <c:pt idx="127">
                  <c:v>4.6155659621702121</c:v>
                </c:pt>
                <c:pt idx="128">
                  <c:v>4.6170814642137294</c:v>
                </c:pt>
                <c:pt idx="129">
                  <c:v>4.6185946729858234</c:v>
                </c:pt>
                <c:pt idx="130">
                  <c:v>4.6201055954164048</c:v>
                </c:pt>
                <c:pt idx="131">
                  <c:v>4.6216142384040246</c:v>
                </c:pt>
                <c:pt idx="132">
                  <c:v>4.6238594486257538</c:v>
                </c:pt>
                <c:pt idx="133">
                  <c:v>4.6260996291691212</c:v>
                </c:pt>
                <c:pt idx="134">
                  <c:v>4.6283348025185509</c:v>
                </c:pt>
                <c:pt idx="135">
                  <c:v>4.6305649910080335</c:v>
                </c:pt>
                <c:pt idx="136">
                  <c:v>4.632792648714295</c:v>
                </c:pt>
                <c:pt idx="137">
                  <c:v>4.6350153549897515</c:v>
                </c:pt>
                <c:pt idx="138">
                  <c:v>4.6372331317967559</c:v>
                </c:pt>
                <c:pt idx="139">
                  <c:v>4.639446000951863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F-4906-AB16-C6F2F0931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712464"/>
        <c:axId val="561709512"/>
      </c:lineChart>
      <c:catAx>
        <c:axId val="5617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09512"/>
        <c:crosses val="autoZero"/>
        <c:auto val="1"/>
        <c:lblAlgn val="ctr"/>
        <c:lblOffset val="100"/>
        <c:noMultiLvlLbl val="0"/>
      </c:catAx>
      <c:valAx>
        <c:axId val="56170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1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TFP!$B$1:$B$2</c:f>
              <c:strCache>
                <c:ptCount val="2"/>
                <c:pt idx="0">
                  <c:v>paper</c:v>
                </c:pt>
                <c:pt idx="1">
                  <c:v>TFP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TFP!$B$3:$B$142</c:f>
              <c:numCache>
                <c:formatCode>0.0000</c:formatCode>
                <c:ptCount val="140"/>
                <c:pt idx="0">
                  <c:v>4.3735999999999997</c:v>
                </c:pt>
                <c:pt idx="1">
                  <c:v>4.3768000000000002</c:v>
                </c:pt>
                <c:pt idx="2">
                  <c:v>4.3810000000000002</c:v>
                </c:pt>
                <c:pt idx="3">
                  <c:v>4.3860000000000001</c:v>
                </c:pt>
                <c:pt idx="4">
                  <c:v>4.391</c:v>
                </c:pt>
                <c:pt idx="5">
                  <c:v>4.3948</c:v>
                </c:pt>
                <c:pt idx="6">
                  <c:v>4.3970000000000002</c:v>
                </c:pt>
                <c:pt idx="7">
                  <c:v>4.3975</c:v>
                </c:pt>
                <c:pt idx="8">
                  <c:v>4.3971</c:v>
                </c:pt>
                <c:pt idx="9">
                  <c:v>4.3973000000000004</c:v>
                </c:pt>
                <c:pt idx="10">
                  <c:v>4.3986000000000001</c:v>
                </c:pt>
                <c:pt idx="11">
                  <c:v>4.4012000000000002</c:v>
                </c:pt>
                <c:pt idx="12">
                  <c:v>4.4043000000000001</c:v>
                </c:pt>
                <c:pt idx="13">
                  <c:v>4.4066999999999998</c:v>
                </c:pt>
                <c:pt idx="14">
                  <c:v>4.4076000000000004</c:v>
                </c:pt>
                <c:pt idx="15">
                  <c:v>4.4073000000000002</c:v>
                </c:pt>
                <c:pt idx="16">
                  <c:v>4.4066000000000001</c:v>
                </c:pt>
                <c:pt idx="17">
                  <c:v>4.4071999999999996</c:v>
                </c:pt>
                <c:pt idx="18">
                  <c:v>4.4097</c:v>
                </c:pt>
                <c:pt idx="19">
                  <c:v>4.4135999999999997</c:v>
                </c:pt>
                <c:pt idx="20">
                  <c:v>4.4173999999999998</c:v>
                </c:pt>
                <c:pt idx="21">
                  <c:v>4.4184999999999999</c:v>
                </c:pt>
                <c:pt idx="22">
                  <c:v>4.4161000000000001</c:v>
                </c:pt>
                <c:pt idx="23">
                  <c:v>4.4107000000000003</c:v>
                </c:pt>
                <c:pt idx="24">
                  <c:v>4.4047000000000001</c:v>
                </c:pt>
                <c:pt idx="25">
                  <c:v>4.4020000000000001</c:v>
                </c:pt>
                <c:pt idx="26">
                  <c:v>4.4044999999999996</c:v>
                </c:pt>
                <c:pt idx="27">
                  <c:v>4.4119000000000002</c:v>
                </c:pt>
                <c:pt idx="28">
                  <c:v>4.4221000000000004</c:v>
                </c:pt>
                <c:pt idx="29">
                  <c:v>4.4307999999999996</c:v>
                </c:pt>
                <c:pt idx="30">
                  <c:v>4.4356999999999998</c:v>
                </c:pt>
                <c:pt idx="31">
                  <c:v>4.4363000000000001</c:v>
                </c:pt>
                <c:pt idx="32">
                  <c:v>4.4340000000000002</c:v>
                </c:pt>
                <c:pt idx="33">
                  <c:v>4.4321000000000002</c:v>
                </c:pt>
                <c:pt idx="34">
                  <c:v>4.4321999999999999</c:v>
                </c:pt>
                <c:pt idx="35">
                  <c:v>4.4348000000000001</c:v>
                </c:pt>
                <c:pt idx="36">
                  <c:v>4.4387999999999996</c:v>
                </c:pt>
                <c:pt idx="37">
                  <c:v>4.4416000000000002</c:v>
                </c:pt>
                <c:pt idx="38">
                  <c:v>4.4420000000000002</c:v>
                </c:pt>
                <c:pt idx="39">
                  <c:v>4.4401000000000002</c:v>
                </c:pt>
                <c:pt idx="40">
                  <c:v>4.4371</c:v>
                </c:pt>
                <c:pt idx="41">
                  <c:v>4.4356</c:v>
                </c:pt>
                <c:pt idx="42">
                  <c:v>4.4370000000000003</c:v>
                </c:pt>
                <c:pt idx="43">
                  <c:v>4.4413999999999998</c:v>
                </c:pt>
                <c:pt idx="44">
                  <c:v>4.4477000000000002</c:v>
                </c:pt>
                <c:pt idx="45">
                  <c:v>4.4535999999999998</c:v>
                </c:pt>
                <c:pt idx="46">
                  <c:v>4.4579000000000004</c:v>
                </c:pt>
                <c:pt idx="47">
                  <c:v>4.46</c:v>
                </c:pt>
                <c:pt idx="48">
                  <c:v>4.4607000000000001</c:v>
                </c:pt>
                <c:pt idx="49">
                  <c:v>4.4614000000000003</c:v>
                </c:pt>
                <c:pt idx="50">
                  <c:v>4.4630999999999998</c:v>
                </c:pt>
                <c:pt idx="51">
                  <c:v>4.4661</c:v>
                </c:pt>
                <c:pt idx="52">
                  <c:v>4.4703999999999997</c:v>
                </c:pt>
                <c:pt idx="53">
                  <c:v>4.4749999999999996</c:v>
                </c:pt>
                <c:pt idx="54">
                  <c:v>4.4795999999999996</c:v>
                </c:pt>
                <c:pt idx="55">
                  <c:v>4.4839000000000002</c:v>
                </c:pt>
                <c:pt idx="56">
                  <c:v>4.4882</c:v>
                </c:pt>
                <c:pt idx="57">
                  <c:v>4.4927999999999999</c:v>
                </c:pt>
                <c:pt idx="58">
                  <c:v>4.4978999999999996</c:v>
                </c:pt>
                <c:pt idx="59">
                  <c:v>4.5031999999999996</c:v>
                </c:pt>
                <c:pt idx="60">
                  <c:v>4.5083000000000002</c:v>
                </c:pt>
                <c:pt idx="61">
                  <c:v>4.5122</c:v>
                </c:pt>
                <c:pt idx="62">
                  <c:v>4.5145999999999997</c:v>
                </c:pt>
                <c:pt idx="63">
                  <c:v>4.5156999999999998</c:v>
                </c:pt>
                <c:pt idx="64">
                  <c:v>4.5164</c:v>
                </c:pt>
                <c:pt idx="65">
                  <c:v>4.5180999999999996</c:v>
                </c:pt>
                <c:pt idx="66">
                  <c:v>4.5213999999999999</c:v>
                </c:pt>
                <c:pt idx="67">
                  <c:v>4.5266999999999999</c:v>
                </c:pt>
                <c:pt idx="68">
                  <c:v>4.5334000000000003</c:v>
                </c:pt>
                <c:pt idx="69">
                  <c:v>4.5407000000000002</c:v>
                </c:pt>
                <c:pt idx="70">
                  <c:v>4.5479000000000003</c:v>
                </c:pt>
                <c:pt idx="71">
                  <c:v>4.5547000000000004</c:v>
                </c:pt>
                <c:pt idx="72">
                  <c:v>4.5610999999999997</c:v>
                </c:pt>
                <c:pt idx="73">
                  <c:v>4.5674999999999999</c:v>
                </c:pt>
                <c:pt idx="74">
                  <c:v>4.5740999999999996</c:v>
                </c:pt>
                <c:pt idx="75">
                  <c:v>4.5808</c:v>
                </c:pt>
                <c:pt idx="76">
                  <c:v>4.5872000000000002</c:v>
                </c:pt>
                <c:pt idx="77">
                  <c:v>4.593</c:v>
                </c:pt>
                <c:pt idx="78">
                  <c:v>4.5975999999999999</c:v>
                </c:pt>
                <c:pt idx="79">
                  <c:v>4.6010999999999997</c:v>
                </c:pt>
                <c:pt idx="80">
                  <c:v>4.6033999999999997</c:v>
                </c:pt>
                <c:pt idx="81">
                  <c:v>4.6048999999999998</c:v>
                </c:pt>
                <c:pt idx="82">
                  <c:v>4.6058000000000003</c:v>
                </c:pt>
                <c:pt idx="83">
                  <c:v>4.6064999999999996</c:v>
                </c:pt>
                <c:pt idx="84">
                  <c:v>4.6073000000000004</c:v>
                </c:pt>
                <c:pt idx="85">
                  <c:v>4.6085000000000003</c:v>
                </c:pt>
                <c:pt idx="86">
                  <c:v>4.6101000000000001</c:v>
                </c:pt>
                <c:pt idx="87">
                  <c:v>4.6120000000000001</c:v>
                </c:pt>
                <c:pt idx="88">
                  <c:v>4.6135999999999999</c:v>
                </c:pt>
                <c:pt idx="89">
                  <c:v>4.6140999999999996</c:v>
                </c:pt>
                <c:pt idx="90">
                  <c:v>4.6131000000000002</c:v>
                </c:pt>
                <c:pt idx="91">
                  <c:v>4.6104000000000003</c:v>
                </c:pt>
                <c:pt idx="92">
                  <c:v>4.6064999999999996</c:v>
                </c:pt>
                <c:pt idx="93">
                  <c:v>4.6021000000000001</c:v>
                </c:pt>
                <c:pt idx="94">
                  <c:v>4.5979999999999999</c:v>
                </c:pt>
                <c:pt idx="95">
                  <c:v>4.5949</c:v>
                </c:pt>
                <c:pt idx="96">
                  <c:v>4.5937000000000001</c:v>
                </c:pt>
                <c:pt idx="97">
                  <c:v>4.5952999999999999</c:v>
                </c:pt>
                <c:pt idx="98">
                  <c:v>4.5998000000000001</c:v>
                </c:pt>
                <c:pt idx="99">
                  <c:v>4.6067999999999998</c:v>
                </c:pt>
                <c:pt idx="100">
                  <c:v>4.6147999999999998</c:v>
                </c:pt>
                <c:pt idx="101">
                  <c:v>4.6218000000000004</c:v>
                </c:pt>
                <c:pt idx="102">
                  <c:v>4.6266999999999996</c:v>
                </c:pt>
                <c:pt idx="103">
                  <c:v>4.6291000000000002</c:v>
                </c:pt>
                <c:pt idx="104">
                  <c:v>4.6296999999999997</c:v>
                </c:pt>
                <c:pt idx="105">
                  <c:v>4.6296999999999997</c:v>
                </c:pt>
                <c:pt idx="106">
                  <c:v>4.6300999999999997</c:v>
                </c:pt>
                <c:pt idx="107">
                  <c:v>4.6315</c:v>
                </c:pt>
                <c:pt idx="108">
                  <c:v>4.6338999999999997</c:v>
                </c:pt>
                <c:pt idx="109">
                  <c:v>4.6369999999999996</c:v>
                </c:pt>
                <c:pt idx="110">
                  <c:v>4.6402999999999999</c:v>
                </c:pt>
                <c:pt idx="111">
                  <c:v>4.6436999999999999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D-4C8C-8063-B3DBFFCFB397}"/>
            </c:ext>
          </c:extLst>
        </c:ser>
        <c:ser>
          <c:idx val="1"/>
          <c:order val="1"/>
          <c:tx>
            <c:strRef>
              <c:f>TFP!$G$1:$G$2</c:f>
              <c:strCache>
                <c:ptCount val="2"/>
                <c:pt idx="0">
                  <c:v>rescale</c:v>
                </c:pt>
                <c:pt idx="1">
                  <c:v>ln(PBS)+0.0332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TFP!$G$3:$G$142</c:f>
              <c:numCache>
                <c:formatCode>General</c:formatCode>
                <c:ptCount val="140"/>
                <c:pt idx="8" formatCode="0.0000">
                  <c:v>4.4047216500287343</c:v>
                </c:pt>
                <c:pt idx="9" formatCode="0.0000">
                  <c:v>4.4047216500287343</c:v>
                </c:pt>
                <c:pt idx="10" formatCode="0.0000">
                  <c:v>4.4047216500287343</c:v>
                </c:pt>
                <c:pt idx="11" formatCode="0.0000">
                  <c:v>4.4047216500287343</c:v>
                </c:pt>
                <c:pt idx="12" formatCode="0.0000">
                  <c:v>4.4065768327662118</c:v>
                </c:pt>
                <c:pt idx="13" formatCode="0.0000">
                  <c:v>4.408428580172882</c:v>
                </c:pt>
                <c:pt idx="14" formatCode="0.0000">
                  <c:v>4.4102769049479678</c:v>
                </c:pt>
                <c:pt idx="15" formatCode="0.0000">
                  <c:v>4.4121218197204026</c:v>
                </c:pt>
                <c:pt idx="16" formatCode="0.0000">
                  <c:v>4.4129772316627891</c:v>
                </c:pt>
                <c:pt idx="17" formatCode="0.0000">
                  <c:v>4.4138319125009344</c:v>
                </c:pt>
                <c:pt idx="18" formatCode="0.0000">
                  <c:v>4.414685863483494</c:v>
                </c:pt>
                <c:pt idx="19" formatCode="0.0000">
                  <c:v>4.4155390858559267</c:v>
                </c:pt>
                <c:pt idx="20" formatCode="0.0000">
                  <c:v>4.4161574513296138</c:v>
                </c:pt>
                <c:pt idx="21" formatCode="0.0000">
                  <c:v>4.416775434663732</c:v>
                </c:pt>
                <c:pt idx="22" formatCode="0.0000">
                  <c:v>4.4173930363303002</c:v>
                </c:pt>
                <c:pt idx="23" formatCode="0.0000">
                  <c:v>4.418010256800466</c:v>
                </c:pt>
                <c:pt idx="24" formatCode="0.0000">
                  <c:v>4.4159232669692488</c:v>
                </c:pt>
                <c:pt idx="25" formatCode="0.0000">
                  <c:v>4.4138319125009344</c:v>
                </c:pt>
                <c:pt idx="26" formatCode="0.0000">
                  <c:v>4.4117361751012441</c:v>
                </c:pt>
                <c:pt idx="27" formatCode="0.0000">
                  <c:v>4.4096360363606371</c:v>
                </c:pt>
                <c:pt idx="28" formatCode="0.0000">
                  <c:v>4.4172776548931747</c:v>
                </c:pt>
                <c:pt idx="29" formatCode="0.0000">
                  <c:v>4.4248613216573585</c:v>
                </c:pt>
                <c:pt idx="30" formatCode="0.0000">
                  <c:v>4.4323879090196119</c:v>
                </c:pt>
                <c:pt idx="31" formatCode="0.0000">
                  <c:v>4.4398582697954092</c:v>
                </c:pt>
                <c:pt idx="32" formatCode="0.0000">
                  <c:v>4.4389950398282956</c:v>
                </c:pt>
                <c:pt idx="33" formatCode="0.0000">
                  <c:v>4.4381310640513538</c:v>
                </c:pt>
                <c:pt idx="34" formatCode="0.0000">
                  <c:v>4.4372663411747473</c:v>
                </c:pt>
                <c:pt idx="35" formatCode="0.0000">
                  <c:v>4.4364008699052881</c:v>
                </c:pt>
                <c:pt idx="36" formatCode="0.0000">
                  <c:v>4.4366272492139629</c:v>
                </c:pt>
                <c:pt idx="37" formatCode="0.0000">
                  <c:v>4.4368535772866435</c:v>
                </c:pt>
                <c:pt idx="38" formatCode="0.0000">
                  <c:v>4.4370798541465195</c:v>
                </c:pt>
                <c:pt idx="39" formatCode="0.0000">
                  <c:v>4.4373060798167607</c:v>
                </c:pt>
                <c:pt idx="40" formatCode="0.0000">
                  <c:v>4.4374436244616771</c:v>
                </c:pt>
                <c:pt idx="41" formatCode="0.0000">
                  <c:v>4.4375811501906659</c:v>
                </c:pt>
                <c:pt idx="42" formatCode="0.0000">
                  <c:v>4.4377186570089284</c:v>
                </c:pt>
                <c:pt idx="43" formatCode="0.0000">
                  <c:v>4.4378561449216658</c:v>
                </c:pt>
                <c:pt idx="44" formatCode="0.0000">
                  <c:v>4.4414790058179472</c:v>
                </c:pt>
                <c:pt idx="45" formatCode="0.0000">
                  <c:v>4.4450887889577944</c:v>
                </c:pt>
                <c:pt idx="46" formatCode="0.0000">
                  <c:v>4.4486855884175469</c:v>
                </c:pt>
                <c:pt idx="47" formatCode="0.0000">
                  <c:v>4.4522694972620558</c:v>
                </c:pt>
                <c:pt idx="48" formatCode="0.0000">
                  <c:v>4.4552192853836106</c:v>
                </c:pt>
                <c:pt idx="49" formatCode="0.0000">
                  <c:v>4.458160397840305</c:v>
                </c:pt>
                <c:pt idx="50" formatCode="0.0000">
                  <c:v>4.4610928855147707</c:v>
                </c:pt>
                <c:pt idx="51" formatCode="0.0000">
                  <c:v>4.4640167988433133</c:v>
                </c:pt>
                <c:pt idx="52" formatCode="0.0000">
                  <c:v>4.4681333143551534</c:v>
                </c:pt>
                <c:pt idx="53" formatCode="0.0000">
                  <c:v>4.4722329536146539</c:v>
                </c:pt>
                <c:pt idx="54" formatCode="0.0000">
                  <c:v>4.4763158544303305</c:v>
                </c:pt>
                <c:pt idx="55" formatCode="0.0000">
                  <c:v>4.480382152929578</c:v>
                </c:pt>
                <c:pt idx="56" formatCode="0.0000">
                  <c:v>4.486427483450611</c:v>
                </c:pt>
                <c:pt idx="57" formatCode="0.0000">
                  <c:v>4.4924364874464198</c:v>
                </c:pt>
                <c:pt idx="58" formatCode="0.0000">
                  <c:v>4.4984095988843746</c:v>
                </c:pt>
                <c:pt idx="59" formatCode="0.0000">
                  <c:v>4.5043472440015444</c:v>
                </c:pt>
                <c:pt idx="60" formatCode="0.0000">
                  <c:v>4.5085433515779556</c:v>
                </c:pt>
                <c:pt idx="61" formatCode="0.0000">
                  <c:v>4.5127219253835431</c:v>
                </c:pt>
                <c:pt idx="62" formatCode="0.0000">
                  <c:v>4.5168831113412926</c:v>
                </c:pt>
                <c:pt idx="63" formatCode="0.0000">
                  <c:v>4.5210270535600934</c:v>
                </c:pt>
                <c:pt idx="64" formatCode="0.0000">
                  <c:v>4.5228330638787044</c:v>
                </c:pt>
                <c:pt idx="65" formatCode="0.0000">
                  <c:v>4.5246358184031594</c:v>
                </c:pt>
                <c:pt idx="66" formatCode="0.0000">
                  <c:v>4.526435328851135</c:v>
                </c:pt>
                <c:pt idx="67" formatCode="0.0000">
                  <c:v>4.5282316068771653</c:v>
                </c:pt>
                <c:pt idx="68" formatCode="0.0000">
                  <c:v>4.5325651270911145</c:v>
                </c:pt>
                <c:pt idx="69" formatCode="0.0000">
                  <c:v>4.5368799489083633</c:v>
                </c:pt>
                <c:pt idx="70" formatCode="0.0000">
                  <c:v>4.5411762329966585</c:v>
                </c:pt>
                <c:pt idx="71" formatCode="0.0000">
                  <c:v>4.5454541379617703</c:v>
                </c:pt>
                <c:pt idx="72" formatCode="0.0000">
                  <c:v>4.5516024156875785</c:v>
                </c:pt>
                <c:pt idx="73" formatCode="0.0000">
                  <c:v>4.5577131229702843</c:v>
                </c:pt>
                <c:pt idx="74" formatCode="0.0000">
                  <c:v>4.5637867161878951</c:v>
                </c:pt>
                <c:pt idx="75" formatCode="0.0000">
                  <c:v>4.5698236434529811</c:v>
                </c:pt>
                <c:pt idx="76" formatCode="0.0000">
                  <c:v>4.5751348153809124</c:v>
                </c:pt>
                <c:pt idx="77" formatCode="0.0000">
                  <c:v>4.5804179277252564</c:v>
                </c:pt>
                <c:pt idx="78" formatCode="0.0000">
                  <c:v>4.5856732754131171</c:v>
                </c:pt>
                <c:pt idx="79" formatCode="0.0000">
                  <c:v>4.5909011487460427</c:v>
                </c:pt>
                <c:pt idx="80" formatCode="0.0000">
                  <c:v>4.5945933092669256</c:v>
                </c:pt>
                <c:pt idx="81" formatCode="0.0000">
                  <c:v>4.5982718878697462</c:v>
                </c:pt>
                <c:pt idx="82" formatCode="0.0000">
                  <c:v>4.6019369841128013</c:v>
                </c:pt>
                <c:pt idx="83" formatCode="0.0000">
                  <c:v>4.6055886964637116</c:v>
                </c:pt>
                <c:pt idx="84" formatCode="0.0000">
                  <c:v>4.6065931001738152</c:v>
                </c:pt>
                <c:pt idx="85" formatCode="0.0000">
                  <c:v>4.6075964960692746</c:v>
                </c:pt>
                <c:pt idx="86" formatCode="0.0000">
                  <c:v>4.6085988861705358</c:v>
                </c:pt>
                <c:pt idx="87" formatCode="0.0000">
                  <c:v>4.6096002724919778</c:v>
                </c:pt>
                <c:pt idx="88" formatCode="0.0000">
                  <c:v>4.6109784339961193</c:v>
                </c:pt>
                <c:pt idx="89" formatCode="0.0000">
                  <c:v>4.6123546987848094</c:v>
                </c:pt>
                <c:pt idx="90" formatCode="0.0000">
                  <c:v>4.6137290720716404</c:v>
                </c:pt>
                <c:pt idx="91" formatCode="0.0000">
                  <c:v>4.6151015590487372</c:v>
                </c:pt>
                <c:pt idx="92" formatCode="0.0000">
                  <c:v>4.6123444351637009</c:v>
                </c:pt>
                <c:pt idx="93" formatCode="0.0000">
                  <c:v>4.6095796885248292</c:v>
                </c:pt>
                <c:pt idx="94" formatCode="0.0000">
                  <c:v>4.6068072768652426</c:v>
                </c:pt>
                <c:pt idx="95" formatCode="0.0000">
                  <c:v>4.6040271575655449</c:v>
                </c:pt>
                <c:pt idx="96" formatCode="0.0000">
                  <c:v>4.6055421957700675</c:v>
                </c:pt>
                <c:pt idx="97" formatCode="0.0000">
                  <c:v>4.6070549421056608</c:v>
                </c:pt>
                <c:pt idx="98" formatCode="0.0000">
                  <c:v>4.6085654034958852</c:v>
                </c:pt>
                <c:pt idx="99" formatCode="0.0000">
                  <c:v>4.6100735868329776</c:v>
                </c:pt>
                <c:pt idx="100" formatCode="0.0000">
                  <c:v>4.6164082791248173</c:v>
                </c:pt>
                <c:pt idx="101" formatCode="0.0000">
                  <c:v>4.6227030955590074</c:v>
                </c:pt>
                <c:pt idx="102" formatCode="0.0000">
                  <c:v>4.6289585350208577</c:v>
                </c:pt>
                <c:pt idx="103" formatCode="0.0000">
                  <c:v>4.6351750870915502</c:v>
                </c:pt>
                <c:pt idx="104" formatCode="0.0000">
                  <c:v>4.6343696946826833</c:v>
                </c:pt>
                <c:pt idx="105" formatCode="0.0000">
                  <c:v>4.6335636530940043</c:v>
                </c:pt>
                <c:pt idx="106" formatCode="0.0000">
                  <c:v>4.6327569612781367</c:v>
                </c:pt>
                <c:pt idx="107" formatCode="0.0000">
                  <c:v>4.6319496181851685</c:v>
                </c:pt>
                <c:pt idx="108" formatCode="0.0000">
                  <c:v>4.633558628990869</c:v>
                </c:pt>
                <c:pt idx="109" formatCode="0.0000">
                  <c:v>4.6351650550391428</c:v>
                </c:pt>
                <c:pt idx="110" formatCode="0.0000">
                  <c:v>4.6367689046211176</c:v>
                </c:pt>
                <c:pt idx="111" formatCode="0.0000">
                  <c:v>4.6383701859880917</c:v>
                </c:pt>
                <c:pt idx="112" formatCode="0.0000">
                  <c:v>4.6390024860442711</c:v>
                </c:pt>
                <c:pt idx="113" formatCode="0.0000">
                  <c:v>4.6396343865497132</c:v>
                </c:pt>
                <c:pt idx="114" formatCode="0.0000">
                  <c:v>4.6402658880090506</c:v>
                </c:pt>
                <c:pt idx="115" formatCode="0.0000">
                  <c:v>4.6408969909259614</c:v>
                </c:pt>
                <c:pt idx="116" formatCode="0.0000">
                  <c:v>4.6424095168954826</c:v>
                </c:pt>
                <c:pt idx="117" formatCode="0.0000">
                  <c:v>4.6439197585847927</c:v>
                </c:pt>
                <c:pt idx="118" formatCode="0.0000">
                  <c:v>4.645427722883122</c:v>
                </c:pt>
                <c:pt idx="119" formatCode="0.0000">
                  <c:v>4.6469334166485794</c:v>
                </c:pt>
                <c:pt idx="120" formatCode="0.0000">
                  <c:v>4.6493991428358248</c:v>
                </c:pt>
                <c:pt idx="121" formatCode="0.0000">
                  <c:v>4.6518588041686462</c:v>
                </c:pt>
                <c:pt idx="122" formatCode="0.0000">
                  <c:v>4.6543124304088437</c:v>
                </c:pt>
                <c:pt idx="123" formatCode="0.0000">
                  <c:v>4.6567600510996821</c:v>
                </c:pt>
                <c:pt idx="124" formatCode="0.0000">
                  <c:v>4.655944843004602</c:v>
                </c:pt>
                <c:pt idx="125" formatCode="0.0000">
                  <c:v>4.6551289698030462</c:v>
                </c:pt>
                <c:pt idx="126" formatCode="0.0000">
                  <c:v>4.6543124304088437</c:v>
                </c:pt>
                <c:pt idx="127" formatCode="0.0000">
                  <c:v>4.6534952237331604</c:v>
                </c:pt>
                <c:pt idx="128" formatCode="0.0000">
                  <c:v>4.6552887564267875</c:v>
                </c:pt>
                <c:pt idx="129" formatCode="0.0000">
                  <c:v>4.6570790781190681</c:v>
                </c:pt>
                <c:pt idx="130" formatCode="0.0000">
                  <c:v>4.6588662002869121</c:v>
                </c:pt>
                <c:pt idx="131" formatCode="0.0000">
                  <c:v>4.6606501343458069</c:v>
                </c:pt>
                <c:pt idx="132" formatCode="0.0000">
                  <c:v>4.6626627185571232</c:v>
                </c:pt>
                <c:pt idx="133" formatCode="0.0000">
                  <c:v>4.6646712604074621</c:v>
                </c:pt>
                <c:pt idx="134" formatCode="0.0000">
                  <c:v>4.6666757761027862</c:v>
                </c:pt>
                <c:pt idx="135" formatCode="0.0000">
                  <c:v>4.6686762817517984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D-4C8C-8063-B3DBFFCFB397}"/>
            </c:ext>
          </c:extLst>
        </c:ser>
        <c:ser>
          <c:idx val="2"/>
          <c:order val="2"/>
          <c:tx>
            <c:strRef>
              <c:f>TFP!$L$1:$L$2</c:f>
              <c:strCache>
                <c:ptCount val="2"/>
                <c:pt idx="0">
                  <c:v>rescale</c:v>
                </c:pt>
                <c:pt idx="1">
                  <c:v>ln(MFPNFBS)+0.0281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TFP!$L$3:$L$142</c:f>
              <c:numCache>
                <c:formatCode>0.0000</c:formatCode>
                <c:ptCount val="140"/>
                <c:pt idx="0">
                  <c:v>4.3878486599234261</c:v>
                </c:pt>
                <c:pt idx="1">
                  <c:v>4.3892946805681632</c:v>
                </c:pt>
                <c:pt idx="2">
                  <c:v>4.3907386132560617</c:v>
                </c:pt>
                <c:pt idx="3">
                  <c:v>4.3921804640081668</c:v>
                </c:pt>
                <c:pt idx="4">
                  <c:v>4.3961534362007484</c:v>
                </c:pt>
                <c:pt idx="5">
                  <c:v>4.4001106863280164</c:v>
                </c:pt>
                <c:pt idx="6">
                  <c:v>4.4040523383321153</c:v>
                </c:pt>
                <c:pt idx="7">
                  <c:v>4.4079785146953245</c:v>
                </c:pt>
                <c:pt idx="8">
                  <c:v>4.4078551344673889</c:v>
                </c:pt>
                <c:pt idx="9">
                  <c:v>4.4077317390148938</c:v>
                </c:pt>
                <c:pt idx="10">
                  <c:v>4.4076083283340823</c:v>
                </c:pt>
                <c:pt idx="11">
                  <c:v>4.407484902421194</c:v>
                </c:pt>
                <c:pt idx="12">
                  <c:v>4.4100885164043371</c:v>
                </c:pt>
                <c:pt idx="13">
                  <c:v>4.4126853691814674</c:v>
                </c:pt>
                <c:pt idx="14">
                  <c:v>4.4152754957773839</c:v>
                </c:pt>
                <c:pt idx="15">
                  <c:v>4.4178589309454317</c:v>
                </c:pt>
                <c:pt idx="16">
                  <c:v>4.418243391310444</c:v>
                </c:pt>
                <c:pt idx="17">
                  <c:v>4.4186277039224873</c:v>
                </c:pt>
                <c:pt idx="18">
                  <c:v>4.419011868895085</c:v>
                </c:pt>
                <c:pt idx="19">
                  <c:v>4.4193958863416283</c:v>
                </c:pt>
                <c:pt idx="20">
                  <c:v>4.4196064139617723</c:v>
                </c:pt>
                <c:pt idx="21">
                  <c:v>4.4198168972693654</c:v>
                </c:pt>
                <c:pt idx="22">
                  <c:v>4.4200273362830593</c:v>
                </c:pt>
                <c:pt idx="23">
                  <c:v>4.4202377310214915</c:v>
                </c:pt>
                <c:pt idx="24">
                  <c:v>4.4191140814880745</c:v>
                </c:pt>
                <c:pt idx="25">
                  <c:v>4.4179891679459473</c:v>
                </c:pt>
                <c:pt idx="26">
                  <c:v>4.4168629875481065</c:v>
                </c:pt>
                <c:pt idx="27">
                  <c:v>4.415735537437917</c:v>
                </c:pt>
                <c:pt idx="28">
                  <c:v>4.4228824505421791</c:v>
                </c:pt>
                <c:pt idx="29">
                  <c:v>4.4299786475288645</c:v>
                </c:pt>
                <c:pt idx="30">
                  <c:v>4.4370248431153181</c:v>
                </c:pt>
                <c:pt idx="31">
                  <c:v>4.4440217370162944</c:v>
                </c:pt>
                <c:pt idx="32">
                  <c:v>4.443000116661878</c:v>
                </c:pt>
                <c:pt idx="33">
                  <c:v>4.4419774515318569</c:v>
                </c:pt>
                <c:pt idx="34">
                  <c:v>4.4409537394871341</c:v>
                </c:pt>
                <c:pt idx="35">
                  <c:v>4.4399289783820333</c:v>
                </c:pt>
                <c:pt idx="36">
                  <c:v>4.441084033239127</c:v>
                </c:pt>
                <c:pt idx="37">
                  <c:v>4.4422377554835908</c:v>
                </c:pt>
                <c:pt idx="38">
                  <c:v>4.4433901481868112</c:v>
                </c:pt>
                <c:pt idx="39">
                  <c:v>4.4445412144095693</c:v>
                </c:pt>
                <c:pt idx="40">
                  <c:v>4.4450936180586131</c:v>
                </c:pt>
                <c:pt idx="41">
                  <c:v>4.4456457167263306</c:v>
                </c:pt>
                <c:pt idx="42">
                  <c:v>4.4461975107492959</c:v>
                </c:pt>
                <c:pt idx="43">
                  <c:v>4.4467490004635257</c:v>
                </c:pt>
                <c:pt idx="44">
                  <c:v>4.4492284499963421</c:v>
                </c:pt>
                <c:pt idx="45">
                  <c:v>4.4517017670611834</c:v>
                </c:pt>
                <c:pt idx="46">
                  <c:v>4.454168981918313</c:v>
                </c:pt>
                <c:pt idx="47">
                  <c:v>4.456630124604569</c:v>
                </c:pt>
                <c:pt idx="48">
                  <c:v>4.4589334457709757</c:v>
                </c:pt>
                <c:pt idx="49">
                  <c:v>4.4612314738383594</c:v>
                </c:pt>
                <c:pt idx="50">
                  <c:v>4.4635242330783438</c:v>
                </c:pt>
                <c:pt idx="51">
                  <c:v>4.4658117475959891</c:v>
                </c:pt>
                <c:pt idx="52">
                  <c:v>4.469599921472601</c:v>
                </c:pt>
                <c:pt idx="53">
                  <c:v>4.4733737992270584</c:v>
                </c:pt>
                <c:pt idx="54">
                  <c:v>4.4771334883575662</c:v>
                </c:pt>
                <c:pt idx="55">
                  <c:v>4.4808790951543864</c:v>
                </c:pt>
                <c:pt idx="56">
                  <c:v>4.4861585735464473</c:v>
                </c:pt>
                <c:pt idx="57">
                  <c:v>4.4914103253642024</c:v>
                </c:pt>
                <c:pt idx="58">
                  <c:v>4.496634640313693</c:v>
                </c:pt>
                <c:pt idx="59">
                  <c:v>4.5018318035839808</c:v>
                </c:pt>
                <c:pt idx="60">
                  <c:v>4.5055004044815812</c:v>
                </c:pt>
                <c:pt idx="61">
                  <c:v>4.5091555959255842</c:v>
                </c:pt>
                <c:pt idx="62">
                  <c:v>4.5127974755874396</c:v>
                </c:pt>
                <c:pt idx="63">
                  <c:v>4.5164261400753443</c:v>
                </c:pt>
                <c:pt idx="64">
                  <c:v>4.5176954537493526</c:v>
                </c:pt>
                <c:pt idx="65">
                  <c:v>4.5189631583084129</c:v>
                </c:pt>
                <c:pt idx="66">
                  <c:v>4.5202292578271273</c:v>
                </c:pt>
                <c:pt idx="67">
                  <c:v>4.521493756364638</c:v>
                </c:pt>
                <c:pt idx="68">
                  <c:v>4.5265413848014475</c:v>
                </c:pt>
                <c:pt idx="69">
                  <c:v>4.5315636625925073</c:v>
                </c:pt>
                <c:pt idx="70">
                  <c:v>4.5365608431023849</c:v>
                </c:pt>
                <c:pt idx="71">
                  <c:v>4.5415331759161868</c:v>
                </c:pt>
                <c:pt idx="72">
                  <c:v>4.5473721737851118</c:v>
                </c:pt>
                <c:pt idx="73">
                  <c:v>4.5531772755812758</c:v>
                </c:pt>
                <c:pt idx="74">
                  <c:v>4.5589488725758125</c:v>
                </c:pt>
                <c:pt idx="75">
                  <c:v>4.5646873493039006</c:v>
                </c:pt>
                <c:pt idx="76">
                  <c:v>4.5701907230205121</c:v>
                </c:pt>
                <c:pt idx="77">
                  <c:v>4.5756639753087294</c:v>
                </c:pt>
                <c:pt idx="78">
                  <c:v>4.5811074340996916</c:v>
                </c:pt>
                <c:pt idx="79">
                  <c:v>4.5865214219982553</c:v>
                </c:pt>
                <c:pt idx="80">
                  <c:v>4.5902372118249257</c:v>
                </c:pt>
                <c:pt idx="81">
                  <c:v>4.5939392456561778</c:v>
                </c:pt>
                <c:pt idx="82">
                  <c:v>4.5976276249669032</c:v>
                </c:pt>
                <c:pt idx="83">
                  <c:v>4.6013024501132778</c:v>
                </c:pt>
                <c:pt idx="84">
                  <c:v>4.6024788479952168</c:v>
                </c:pt>
                <c:pt idx="85">
                  <c:v>4.6036538635911386</c:v>
                </c:pt>
                <c:pt idx="86">
                  <c:v>4.604827500145646</c:v>
                </c:pt>
                <c:pt idx="87">
                  <c:v>4.6059997608919323</c:v>
                </c:pt>
                <c:pt idx="88">
                  <c:v>4.6072630292271128</c:v>
                </c:pt>
                <c:pt idx="89">
                  <c:v>4.6085247037286354</c:v>
                </c:pt>
                <c:pt idx="90">
                  <c:v>4.609784788413231</c:v>
                </c:pt>
                <c:pt idx="91">
                  <c:v>4.6110432872824667</c:v>
                </c:pt>
                <c:pt idx="92">
                  <c:v>4.6081043224058309</c:v>
                </c:pt>
                <c:pt idx="93">
                  <c:v>4.6051566945481985</c:v>
                </c:pt>
                <c:pt idx="94">
                  <c:v>4.6022003524880253</c:v>
                </c:pt>
                <c:pt idx="95">
                  <c:v>4.5992352445481322</c:v>
                </c:pt>
                <c:pt idx="96">
                  <c:v>4.5997007385232189</c:v>
                </c:pt>
                <c:pt idx="97">
                  <c:v>4.6001660159144784</c:v>
                </c:pt>
                <c:pt idx="98">
                  <c:v>4.6006310769233618</c:v>
                </c:pt>
                <c:pt idx="99">
                  <c:v>4.6010959217510363</c:v>
                </c:pt>
                <c:pt idx="100">
                  <c:v>4.6077735323916471</c:v>
                </c:pt>
                <c:pt idx="101">
                  <c:v>4.6144068481687404</c:v>
                </c:pt>
                <c:pt idx="102">
                  <c:v>4.620996452857864</c:v>
                </c:pt>
                <c:pt idx="103">
                  <c:v>4.6275429187694401</c:v>
                </c:pt>
                <c:pt idx="104">
                  <c:v>4.6271807675874852</c:v>
                </c:pt>
                <c:pt idx="105">
                  <c:v>4.6268184852045353</c:v>
                </c:pt>
                <c:pt idx="106">
                  <c:v>4.6264560715254923</c:v>
                </c:pt>
                <c:pt idx="107">
                  <c:v>4.626093526455155</c:v>
                </c:pt>
                <c:pt idx="108">
                  <c:v>4.6279049388453961</c:v>
                </c:pt>
                <c:pt idx="109">
                  <c:v>4.6297130759527834</c:v>
                </c:pt>
                <c:pt idx="110">
                  <c:v>4.6315179496002665</c:v>
                </c:pt>
                <c:pt idx="111">
                  <c:v>4.6333195715468953</c:v>
                </c:pt>
                <c:pt idx="112">
                  <c:v>4.6334520627695452</c:v>
                </c:pt>
                <c:pt idx="113">
                  <c:v>4.6335845364405968</c:v>
                </c:pt>
                <c:pt idx="114">
                  <c:v>4.6337169925646995</c:v>
                </c:pt>
                <c:pt idx="115">
                  <c:v>4.6338494311465004</c:v>
                </c:pt>
                <c:pt idx="116">
                  <c:v>4.6352377307027988</c:v>
                </c:pt>
                <c:pt idx="117">
                  <c:v>4.6366241055551951</c:v>
                </c:pt>
                <c:pt idx="118">
                  <c:v>4.6380085610330264</c:v>
                </c:pt>
                <c:pt idx="119">
                  <c:v>4.6393911024435228</c:v>
                </c:pt>
                <c:pt idx="120">
                  <c:v>4.6416696127183048</c:v>
                </c:pt>
                <c:pt idx="121">
                  <c:v>4.643942943184026</c:v>
                </c:pt>
                <c:pt idx="122">
                  <c:v>4.646211117338126</c:v>
                </c:pt>
                <c:pt idx="123">
                  <c:v>4.648474158518515</c:v>
                </c:pt>
                <c:pt idx="124">
                  <c:v>4.6472865772255076</c:v>
                </c:pt>
                <c:pt idx="125">
                  <c:v>4.6460975839061103</c:v>
                </c:pt>
                <c:pt idx="126">
                  <c:v>4.6449071751985453</c:v>
                </c:pt>
                <c:pt idx="127">
                  <c:v>4.6437153477290156</c:v>
                </c:pt>
                <c:pt idx="128">
                  <c:v>4.645230849772533</c:v>
                </c:pt>
                <c:pt idx="129">
                  <c:v>4.6467440585446269</c:v>
                </c:pt>
                <c:pt idx="130">
                  <c:v>4.6482549809752083</c:v>
                </c:pt>
                <c:pt idx="131">
                  <c:v>4.6497636239628282</c:v>
                </c:pt>
                <c:pt idx="132">
                  <c:v>4.6520088341845574</c:v>
                </c:pt>
                <c:pt idx="133">
                  <c:v>4.6542490147279247</c:v>
                </c:pt>
                <c:pt idx="134">
                  <c:v>4.6564841880773544</c:v>
                </c:pt>
                <c:pt idx="135">
                  <c:v>4.6587143765668371</c:v>
                </c:pt>
                <c:pt idx="136">
                  <c:v>4.6609420342730985</c:v>
                </c:pt>
                <c:pt idx="137">
                  <c:v>4.663164740548555</c:v>
                </c:pt>
                <c:pt idx="138">
                  <c:v>4.6653825173555594</c:v>
                </c:pt>
                <c:pt idx="139">
                  <c:v>4.6675953865106665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DD-4C8C-8063-B3DBFFCFB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030032"/>
        <c:axId val="615029376"/>
      </c:lineChart>
      <c:catAx>
        <c:axId val="61503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29376"/>
        <c:crosses val="autoZero"/>
        <c:auto val="1"/>
        <c:lblAlgn val="ctr"/>
        <c:lblOffset val="100"/>
        <c:noMultiLvlLbl val="0"/>
      </c:catAx>
      <c:valAx>
        <c:axId val="6150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3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Government</a:t>
            </a:r>
            <a:r>
              <a:rPr lang="en-US" altLang="ko-KR" baseline="0"/>
              <a:t> Spending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government!$D$1:$D$2</c:f>
              <c:strCache>
                <c:ptCount val="2"/>
                <c:pt idx="0">
                  <c:v>observed</c:v>
                </c:pt>
                <c:pt idx="1">
                  <c:v>&gt; ln, per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government!$D$3:$D$143</c:f>
              <c:numCache>
                <c:formatCode>General</c:formatCode>
                <c:ptCount val="141"/>
                <c:pt idx="0">
                  <c:v>-4.4956738733621187</c:v>
                </c:pt>
                <c:pt idx="1">
                  <c:v>-4.4761088686735686</c:v>
                </c:pt>
                <c:pt idx="2">
                  <c:v>-4.456193544023944</c:v>
                </c:pt>
                <c:pt idx="3">
                  <c:v>-4.4550311570080288</c:v>
                </c:pt>
                <c:pt idx="4">
                  <c:v>-4.4520931341328636</c:v>
                </c:pt>
                <c:pt idx="5">
                  <c:v>-4.4342127337890647</c:v>
                </c:pt>
                <c:pt idx="6">
                  <c:v>-4.4155171399625592</c:v>
                </c:pt>
                <c:pt idx="7">
                  <c:v>-4.4225821676094288</c:v>
                </c:pt>
                <c:pt idx="8">
                  <c:v>-4.4202353078234564</c:v>
                </c:pt>
                <c:pt idx="9">
                  <c:v>-4.4153940156828853</c:v>
                </c:pt>
                <c:pt idx="10">
                  <c:v>-4.417021433624984</c:v>
                </c:pt>
                <c:pt idx="11">
                  <c:v>-4.4046009258507377</c:v>
                </c:pt>
                <c:pt idx="12">
                  <c:v>-4.415702659495075</c:v>
                </c:pt>
                <c:pt idx="13">
                  <c:v>-4.415012453331963</c:v>
                </c:pt>
                <c:pt idx="14">
                  <c:v>-4.4173379007819475</c:v>
                </c:pt>
                <c:pt idx="15">
                  <c:v>-4.4003514225997424</c:v>
                </c:pt>
                <c:pt idx="16">
                  <c:v>-4.4075561933888743</c:v>
                </c:pt>
                <c:pt idx="17">
                  <c:v>-4.3944712681634028</c:v>
                </c:pt>
                <c:pt idx="18">
                  <c:v>-4.3877911270282093</c:v>
                </c:pt>
                <c:pt idx="19">
                  <c:v>-4.3850108371208965</c:v>
                </c:pt>
                <c:pt idx="20">
                  <c:v>-4.3771460594965115</c:v>
                </c:pt>
                <c:pt idx="21">
                  <c:v>-4.3776727839496195</c:v>
                </c:pt>
                <c:pt idx="22">
                  <c:v>-4.378390246072029</c:v>
                </c:pt>
                <c:pt idx="23">
                  <c:v>-4.3744354930126494</c:v>
                </c:pt>
                <c:pt idx="24">
                  <c:v>-4.370621930353165</c:v>
                </c:pt>
                <c:pt idx="25">
                  <c:v>-4.3685788495832725</c:v>
                </c:pt>
                <c:pt idx="26">
                  <c:v>-4.3738233723469913</c:v>
                </c:pt>
                <c:pt idx="27">
                  <c:v>-4.3839333058828593</c:v>
                </c:pt>
                <c:pt idx="28">
                  <c:v>-4.3773192888042347</c:v>
                </c:pt>
                <c:pt idx="29">
                  <c:v>-4.3815016305262553</c:v>
                </c:pt>
                <c:pt idx="30">
                  <c:v>-4.3778374706242706</c:v>
                </c:pt>
                <c:pt idx="31">
                  <c:v>-4.3810118737502668</c:v>
                </c:pt>
                <c:pt idx="32">
                  <c:v>-4.3960245967546907</c:v>
                </c:pt>
                <c:pt idx="33">
                  <c:v>-4.3982473693783639</c:v>
                </c:pt>
                <c:pt idx="34">
                  <c:v>-4.3994582239338076</c:v>
                </c:pt>
                <c:pt idx="35">
                  <c:v>-4.3987643545100097</c:v>
                </c:pt>
                <c:pt idx="36">
                  <c:v>-4.4135849227239525</c:v>
                </c:pt>
                <c:pt idx="37">
                  <c:v>-4.4108723624258639</c:v>
                </c:pt>
                <c:pt idx="38">
                  <c:v>-4.3968390724491062</c:v>
                </c:pt>
                <c:pt idx="39">
                  <c:v>-4.4083685801886858</c:v>
                </c:pt>
                <c:pt idx="40">
                  <c:v>-4.4062991962231237</c:v>
                </c:pt>
                <c:pt idx="41">
                  <c:v>-4.4050330114309491</c:v>
                </c:pt>
                <c:pt idx="42">
                  <c:v>-4.4102357116575099</c:v>
                </c:pt>
                <c:pt idx="43">
                  <c:v>-4.4234896619604003</c:v>
                </c:pt>
                <c:pt idx="44">
                  <c:v>-4.4190416131001262</c:v>
                </c:pt>
                <c:pt idx="45">
                  <c:v>-4.409179616066238</c:v>
                </c:pt>
                <c:pt idx="46">
                  <c:v>-4.4120298254833887</c:v>
                </c:pt>
                <c:pt idx="47">
                  <c:v>-4.4081737206059293</c:v>
                </c:pt>
                <c:pt idx="48">
                  <c:v>-4.4180314251881372</c:v>
                </c:pt>
                <c:pt idx="49">
                  <c:v>-4.4073260876571299</c:v>
                </c:pt>
                <c:pt idx="50">
                  <c:v>-4.4053232118491348</c:v>
                </c:pt>
                <c:pt idx="51">
                  <c:v>-4.4031094932177037</c:v>
                </c:pt>
                <c:pt idx="52">
                  <c:v>-4.4089458687733094</c:v>
                </c:pt>
                <c:pt idx="53">
                  <c:v>-4.3940876573450858</c:v>
                </c:pt>
                <c:pt idx="54">
                  <c:v>-4.3893985286423689</c:v>
                </c:pt>
                <c:pt idx="55">
                  <c:v>-4.3865035849430134</c:v>
                </c:pt>
                <c:pt idx="56">
                  <c:v>-4.3834971947190846</c:v>
                </c:pt>
                <c:pt idx="57">
                  <c:v>-4.3824246601871648</c:v>
                </c:pt>
                <c:pt idx="58">
                  <c:v>-4.3733137827680233</c:v>
                </c:pt>
                <c:pt idx="59">
                  <c:v>-4.3607855137549691</c:v>
                </c:pt>
                <c:pt idx="60">
                  <c:v>-4.3818118987207759</c:v>
                </c:pt>
                <c:pt idx="61">
                  <c:v>-4.3751791080030715</c:v>
                </c:pt>
                <c:pt idx="62">
                  <c:v>-4.382701799454952</c:v>
                </c:pt>
                <c:pt idx="63">
                  <c:v>-4.3797102247858657</c:v>
                </c:pt>
                <c:pt idx="64">
                  <c:v>-4.3670030873763857</c:v>
                </c:pt>
                <c:pt idx="65">
                  <c:v>-4.3526981563954408</c:v>
                </c:pt>
                <c:pt idx="66">
                  <c:v>-4.3568762085725643</c:v>
                </c:pt>
                <c:pt idx="67">
                  <c:v>-4.3436964085388317</c:v>
                </c:pt>
                <c:pt idx="68">
                  <c:v>-4.3290906515427068</c:v>
                </c:pt>
                <c:pt idx="69">
                  <c:v>-4.3239282039357922</c:v>
                </c:pt>
                <c:pt idx="70">
                  <c:v>-4.3216550028719807</c:v>
                </c:pt>
                <c:pt idx="71">
                  <c:v>-4.3170683757918935</c:v>
                </c:pt>
                <c:pt idx="72">
                  <c:v>-4.3230429571868267</c:v>
                </c:pt>
                <c:pt idx="73">
                  <c:v>-4.31664201773666</c:v>
                </c:pt>
                <c:pt idx="74">
                  <c:v>-4.3176392073565291</c:v>
                </c:pt>
                <c:pt idx="75">
                  <c:v>-4.3150123519231496</c:v>
                </c:pt>
                <c:pt idx="76">
                  <c:v>-4.3108742779692433</c:v>
                </c:pt>
                <c:pt idx="77">
                  <c:v>-4.3109814545401006</c:v>
                </c:pt>
                <c:pt idx="78">
                  <c:v>-4.3123177582539478</c:v>
                </c:pt>
                <c:pt idx="79">
                  <c:v>-4.3161618939239146</c:v>
                </c:pt>
                <c:pt idx="80">
                  <c:v>-4.3139365841254449</c:v>
                </c:pt>
                <c:pt idx="81">
                  <c:v>-4.3173288256392732</c:v>
                </c:pt>
                <c:pt idx="82">
                  <c:v>-4.3173378893461134</c:v>
                </c:pt>
                <c:pt idx="83">
                  <c:v>-4.3199716523698193</c:v>
                </c:pt>
                <c:pt idx="84">
                  <c:v>-4.3098495090194726</c:v>
                </c:pt>
                <c:pt idx="85">
                  <c:v>-4.3130798755768414</c:v>
                </c:pt>
                <c:pt idx="86">
                  <c:v>-4.3177218502814654</c:v>
                </c:pt>
                <c:pt idx="87">
                  <c:v>-4.3127240594942489</c:v>
                </c:pt>
                <c:pt idx="88">
                  <c:v>-4.3153469613486308</c:v>
                </c:pt>
                <c:pt idx="89">
                  <c:v>-4.3090874212647332</c:v>
                </c:pt>
                <c:pt idx="90">
                  <c:v>-4.3077138934875689</c:v>
                </c:pt>
                <c:pt idx="91">
                  <c:v>-4.3031222713903299</c:v>
                </c:pt>
                <c:pt idx="92">
                  <c:v>-4.3003638044718446</c:v>
                </c:pt>
                <c:pt idx="93">
                  <c:v>-4.2944880842101298</c:v>
                </c:pt>
                <c:pt idx="94">
                  <c:v>-4.2896807797646206</c:v>
                </c:pt>
                <c:pt idx="95">
                  <c:v>-4.2862061082644045</c:v>
                </c:pt>
                <c:pt idx="96">
                  <c:v>-4.2755936260530838</c:v>
                </c:pt>
                <c:pt idx="97">
                  <c:v>-4.2636333849498236</c:v>
                </c:pt>
                <c:pt idx="98">
                  <c:v>-4.2636897899058956</c:v>
                </c:pt>
                <c:pt idx="99">
                  <c:v>-4.2645729234947503</c:v>
                </c:pt>
                <c:pt idx="100">
                  <c:v>-4.2695218899619292</c:v>
                </c:pt>
                <c:pt idx="101">
                  <c:v>-4.2682583578611748</c:v>
                </c:pt>
                <c:pt idx="102">
                  <c:v>-4.2776052882664803</c:v>
                </c:pt>
                <c:pt idx="103">
                  <c:v>-4.2864175712284389</c:v>
                </c:pt>
                <c:pt idx="104">
                  <c:v>-4.2992723542265994</c:v>
                </c:pt>
                <c:pt idx="105">
                  <c:v>-4.3079793611576758</c:v>
                </c:pt>
                <c:pt idx="106">
                  <c:v>-4.3246478303524647</c:v>
                </c:pt>
                <c:pt idx="107">
                  <c:v>-4.3276854813223808</c:v>
                </c:pt>
                <c:pt idx="108">
                  <c:v>-4.3403046641220575</c:v>
                </c:pt>
                <c:pt idx="109">
                  <c:v>-4.3477412712461883</c:v>
                </c:pt>
                <c:pt idx="110">
                  <c:v>-4.3517274866387217</c:v>
                </c:pt>
                <c:pt idx="111">
                  <c:v>-4.3641279889386375</c:v>
                </c:pt>
                <c:pt idx="112">
                  <c:v>-4.3758264712771116</c:v>
                </c:pt>
                <c:pt idx="113">
                  <c:v>-4.379776400347331</c:v>
                </c:pt>
                <c:pt idx="114">
                  <c:v>-4.3876041802981369</c:v>
                </c:pt>
                <c:pt idx="115">
                  <c:v>-4.3979381846238939</c:v>
                </c:pt>
                <c:pt idx="116">
                  <c:v>-4.4041988674923767</c:v>
                </c:pt>
                <c:pt idx="117">
                  <c:v>-4.4051237595003316</c:v>
                </c:pt>
                <c:pt idx="118">
                  <c:v>-4.4009040016213241</c:v>
                </c:pt>
                <c:pt idx="119">
                  <c:v>-4.4038409243685335</c:v>
                </c:pt>
                <c:pt idx="120">
                  <c:v>-4.4029721713655148</c:v>
                </c:pt>
                <c:pt idx="121">
                  <c:v>-4.3953457800230673</c:v>
                </c:pt>
                <c:pt idx="122">
                  <c:v>-4.3927727005803261</c:v>
                </c:pt>
                <c:pt idx="123">
                  <c:v>-4.3926257040311851</c:v>
                </c:pt>
                <c:pt idx="124">
                  <c:v>-4.3865576843486114</c:v>
                </c:pt>
                <c:pt idx="125">
                  <c:v>-4.3906731188511943</c:v>
                </c:pt>
                <c:pt idx="126">
                  <c:v>-4.389040201504903</c:v>
                </c:pt>
                <c:pt idx="127">
                  <c:v>-4.3890779677945613</c:v>
                </c:pt>
                <c:pt idx="128">
                  <c:v>-4.3885814462262713</c:v>
                </c:pt>
                <c:pt idx="129">
                  <c:v>-4.3872702646149619</c:v>
                </c:pt>
                <c:pt idx="130">
                  <c:v>-4.3898395503555028</c:v>
                </c:pt>
                <c:pt idx="131">
                  <c:v>-4.3861500255089041</c:v>
                </c:pt>
                <c:pt idx="132">
                  <c:v>-4.3853273585756778</c:v>
                </c:pt>
                <c:pt idx="133">
                  <c:v>-4.3810287485379851</c:v>
                </c:pt>
                <c:pt idx="134">
                  <c:v>-4.3782700675845598</c:v>
                </c:pt>
                <c:pt idx="135">
                  <c:v>-4.3816700477837403</c:v>
                </c:pt>
                <c:pt idx="136">
                  <c:v>-4.3733100902117688</c:v>
                </c:pt>
                <c:pt idx="137">
                  <c:v>-4.3634250725265176</c:v>
                </c:pt>
                <c:pt idx="138">
                  <c:v>-4.3614336774805631</c:v>
                </c:pt>
                <c:pt idx="139">
                  <c:v>-4.3574506323870992</c:v>
                </c:pt>
                <c:pt idx="140">
                  <c:v>-4.3541860694070218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B-4541-B517-4700915E61EE}"/>
            </c:ext>
          </c:extLst>
        </c:ser>
        <c:ser>
          <c:idx val="1"/>
          <c:order val="1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B-4541-B517-4700915E6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7673416"/>
        <c:axId val="517674400"/>
      </c:lineChart>
      <c:catAx>
        <c:axId val="51767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4400"/>
        <c:crosses val="autoZero"/>
        <c:auto val="1"/>
        <c:lblAlgn val="ctr"/>
        <c:lblOffset val="100"/>
        <c:noMultiLvlLbl val="0"/>
      </c:catAx>
      <c:valAx>
        <c:axId val="51767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673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government!$E$1:$E$2</c:f>
              <c:strCache>
                <c:ptCount val="2"/>
                <c:pt idx="0">
                  <c:v>paper</c:v>
                </c:pt>
                <c:pt idx="1">
                  <c:v>Gov. Consumption &amp;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government!$E$3:$E$143</c:f>
              <c:numCache>
                <c:formatCode>0.0000</c:formatCode>
                <c:ptCount val="141"/>
                <c:pt idx="0">
                  <c:v>-4.5650000000000004</c:v>
                </c:pt>
                <c:pt idx="1">
                  <c:v>-4.5444000000000004</c:v>
                </c:pt>
                <c:pt idx="2">
                  <c:v>-4.5237999999999996</c:v>
                </c:pt>
                <c:pt idx="3">
                  <c:v>-4.5233999999999996</c:v>
                </c:pt>
                <c:pt idx="4">
                  <c:v>-4.5201000000000002</c:v>
                </c:pt>
                <c:pt idx="5">
                  <c:v>-4.5026999999999999</c:v>
                </c:pt>
                <c:pt idx="6">
                  <c:v>-4.4829999999999997</c:v>
                </c:pt>
                <c:pt idx="7">
                  <c:v>-4.4916999999999998</c:v>
                </c:pt>
                <c:pt idx="8">
                  <c:v>-4.4889999999999999</c:v>
                </c:pt>
                <c:pt idx="9">
                  <c:v>-4.4828000000000001</c:v>
                </c:pt>
                <c:pt idx="10">
                  <c:v>-4.4831000000000003</c:v>
                </c:pt>
                <c:pt idx="11">
                  <c:v>-4.4734999999999996</c:v>
                </c:pt>
                <c:pt idx="12">
                  <c:v>-4.4831000000000003</c:v>
                </c:pt>
                <c:pt idx="13">
                  <c:v>-4.4817999999999998</c:v>
                </c:pt>
                <c:pt idx="14">
                  <c:v>-4.4835000000000003</c:v>
                </c:pt>
                <c:pt idx="15">
                  <c:v>-4.4671000000000003</c:v>
                </c:pt>
                <c:pt idx="16">
                  <c:v>-4.4744000000000002</c:v>
                </c:pt>
                <c:pt idx="17">
                  <c:v>-4.4603999999999999</c:v>
                </c:pt>
                <c:pt idx="18">
                  <c:v>-4.4542999999999999</c:v>
                </c:pt>
                <c:pt idx="19">
                  <c:v>-4.4512</c:v>
                </c:pt>
                <c:pt idx="20">
                  <c:v>-4.4436</c:v>
                </c:pt>
                <c:pt idx="21">
                  <c:v>-4.4432999999999998</c:v>
                </c:pt>
                <c:pt idx="22">
                  <c:v>-4.4462000000000002</c:v>
                </c:pt>
                <c:pt idx="23">
                  <c:v>-4.4398</c:v>
                </c:pt>
                <c:pt idx="24">
                  <c:v>-4.4370000000000003</c:v>
                </c:pt>
                <c:pt idx="25">
                  <c:v>-4.4355000000000002</c:v>
                </c:pt>
                <c:pt idx="26">
                  <c:v>-4.4416000000000002</c:v>
                </c:pt>
                <c:pt idx="27">
                  <c:v>-4.4481999999999999</c:v>
                </c:pt>
                <c:pt idx="28">
                  <c:v>-4.4427000000000003</c:v>
                </c:pt>
                <c:pt idx="29">
                  <c:v>-4.4462000000000002</c:v>
                </c:pt>
                <c:pt idx="30">
                  <c:v>-4.4436999999999998</c:v>
                </c:pt>
                <c:pt idx="31">
                  <c:v>-4.4489999999999998</c:v>
                </c:pt>
                <c:pt idx="32">
                  <c:v>-4.4629000000000003</c:v>
                </c:pt>
                <c:pt idx="33">
                  <c:v>-4.4641000000000002</c:v>
                </c:pt>
                <c:pt idx="34">
                  <c:v>-4.4645999999999999</c:v>
                </c:pt>
                <c:pt idx="35">
                  <c:v>-4.4652000000000003</c:v>
                </c:pt>
                <c:pt idx="36">
                  <c:v>-4.4801000000000002</c:v>
                </c:pt>
                <c:pt idx="37">
                  <c:v>-4.4764999999999997</c:v>
                </c:pt>
                <c:pt idx="38">
                  <c:v>-4.4625000000000004</c:v>
                </c:pt>
                <c:pt idx="39">
                  <c:v>-4.4743000000000004</c:v>
                </c:pt>
                <c:pt idx="40">
                  <c:v>-4.4737</c:v>
                </c:pt>
                <c:pt idx="41">
                  <c:v>-4.4706000000000001</c:v>
                </c:pt>
                <c:pt idx="42">
                  <c:v>-4.4759000000000002</c:v>
                </c:pt>
                <c:pt idx="43">
                  <c:v>-4.4877000000000002</c:v>
                </c:pt>
                <c:pt idx="44">
                  <c:v>-4.4877000000000002</c:v>
                </c:pt>
                <c:pt idx="45">
                  <c:v>-4.4743000000000004</c:v>
                </c:pt>
                <c:pt idx="46">
                  <c:v>-4.4760999999999997</c:v>
                </c:pt>
                <c:pt idx="47">
                  <c:v>-4.4718</c:v>
                </c:pt>
                <c:pt idx="48">
                  <c:v>-4.4767999999999999</c:v>
                </c:pt>
                <c:pt idx="49">
                  <c:v>-4.4684999999999997</c:v>
                </c:pt>
                <c:pt idx="50">
                  <c:v>-4.4695999999999998</c:v>
                </c:pt>
                <c:pt idx="51">
                  <c:v>-4.4709000000000003</c:v>
                </c:pt>
                <c:pt idx="52">
                  <c:v>-4.4789000000000003</c:v>
                </c:pt>
                <c:pt idx="53">
                  <c:v>-4.4612999999999996</c:v>
                </c:pt>
                <c:pt idx="54">
                  <c:v>-4.4550999999999998</c:v>
                </c:pt>
                <c:pt idx="55">
                  <c:v>-4.4489999999999998</c:v>
                </c:pt>
                <c:pt idx="56">
                  <c:v>-4.4490999999999996</c:v>
                </c:pt>
                <c:pt idx="57">
                  <c:v>-4.4462000000000002</c:v>
                </c:pt>
                <c:pt idx="58">
                  <c:v>-4.4375</c:v>
                </c:pt>
                <c:pt idx="59">
                  <c:v>-4.4257</c:v>
                </c:pt>
                <c:pt idx="60">
                  <c:v>-4.4478999999999997</c:v>
                </c:pt>
                <c:pt idx="61">
                  <c:v>-4.4389000000000003</c:v>
                </c:pt>
                <c:pt idx="62">
                  <c:v>-4.4440999999999997</c:v>
                </c:pt>
                <c:pt idx="63">
                  <c:v>-4.444</c:v>
                </c:pt>
                <c:pt idx="64">
                  <c:v>-4.4318</c:v>
                </c:pt>
                <c:pt idx="65">
                  <c:v>-4.4153000000000002</c:v>
                </c:pt>
                <c:pt idx="66">
                  <c:v>-4.4192</c:v>
                </c:pt>
                <c:pt idx="67">
                  <c:v>-4.4078999999999997</c:v>
                </c:pt>
                <c:pt idx="68">
                  <c:v>-4.3958000000000004</c:v>
                </c:pt>
                <c:pt idx="69">
                  <c:v>-4.3887</c:v>
                </c:pt>
                <c:pt idx="70">
                  <c:v>-4.3841000000000001</c:v>
                </c:pt>
                <c:pt idx="71">
                  <c:v>-4.3800999999999997</c:v>
                </c:pt>
                <c:pt idx="72">
                  <c:v>-4.3903999999999996</c:v>
                </c:pt>
                <c:pt idx="73">
                  <c:v>-4.3779000000000003</c:v>
                </c:pt>
                <c:pt idx="74">
                  <c:v>-4.3811999999999998</c:v>
                </c:pt>
                <c:pt idx="75">
                  <c:v>-4.3792</c:v>
                </c:pt>
                <c:pt idx="76">
                  <c:v>-4.3768000000000002</c:v>
                </c:pt>
                <c:pt idx="77">
                  <c:v>-4.3738999999999999</c:v>
                </c:pt>
                <c:pt idx="78">
                  <c:v>-4.3731999999999998</c:v>
                </c:pt>
                <c:pt idx="79">
                  <c:v>-4.3810000000000002</c:v>
                </c:pt>
                <c:pt idx="80">
                  <c:v>-4.3815999999999997</c:v>
                </c:pt>
                <c:pt idx="81">
                  <c:v>-4.3826999999999998</c:v>
                </c:pt>
                <c:pt idx="82">
                  <c:v>-4.3781999999999996</c:v>
                </c:pt>
                <c:pt idx="83">
                  <c:v>-4.3853</c:v>
                </c:pt>
                <c:pt idx="84">
                  <c:v>-4.3798000000000004</c:v>
                </c:pt>
                <c:pt idx="85">
                  <c:v>-4.3789999999999996</c:v>
                </c:pt>
                <c:pt idx="86">
                  <c:v>-4.38</c:v>
                </c:pt>
                <c:pt idx="87">
                  <c:v>-4.3766999999999996</c:v>
                </c:pt>
                <c:pt idx="88">
                  <c:v>-4.383</c:v>
                </c:pt>
                <c:pt idx="89">
                  <c:v>-4.3773999999999997</c:v>
                </c:pt>
                <c:pt idx="90">
                  <c:v>-4.3733000000000004</c:v>
                </c:pt>
                <c:pt idx="91">
                  <c:v>-4.3723999999999998</c:v>
                </c:pt>
                <c:pt idx="92">
                  <c:v>-4.3677000000000001</c:v>
                </c:pt>
                <c:pt idx="93">
                  <c:v>-4.3625999999999996</c:v>
                </c:pt>
                <c:pt idx="94">
                  <c:v>-4.3517999999999999</c:v>
                </c:pt>
                <c:pt idx="95">
                  <c:v>-4.3483000000000001</c:v>
                </c:pt>
                <c:pt idx="96">
                  <c:v>-4.3472</c:v>
                </c:pt>
                <c:pt idx="97">
                  <c:v>-4.3314000000000004</c:v>
                </c:pt>
                <c:pt idx="98">
                  <c:v>-4.3285999999999998</c:v>
                </c:pt>
                <c:pt idx="99">
                  <c:v>-4.3334000000000001</c:v>
                </c:pt>
                <c:pt idx="100">
                  <c:v>-4.3417000000000003</c:v>
                </c:pt>
                <c:pt idx="101">
                  <c:v>-4.3368000000000002</c:v>
                </c:pt>
                <c:pt idx="102">
                  <c:v>-4.3402000000000003</c:v>
                </c:pt>
                <c:pt idx="103">
                  <c:v>-4.3531000000000004</c:v>
                </c:pt>
                <c:pt idx="104">
                  <c:v>-4.3731999999999998</c:v>
                </c:pt>
                <c:pt idx="105">
                  <c:v>-4.3784000000000001</c:v>
                </c:pt>
                <c:pt idx="106">
                  <c:v>-4.3871000000000002</c:v>
                </c:pt>
                <c:pt idx="107">
                  <c:v>-4.3933</c:v>
                </c:pt>
                <c:pt idx="108">
                  <c:v>-4.4051</c:v>
                </c:pt>
                <c:pt idx="109">
                  <c:v>-4.4066000000000001</c:v>
                </c:pt>
                <c:pt idx="110">
                  <c:v>-4.4005000000000001</c:v>
                </c:pt>
                <c:pt idx="111">
                  <c:v>-4.4199000000000002</c:v>
                </c:pt>
                <c:pt idx="112">
                  <c:v>-4.4333</c:v>
                </c:pt>
                <c:pt idx="113">
                  <c:v>-4.4364999999999997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A7-4190-BADB-899D4B4AE1AA}"/>
            </c:ext>
          </c:extLst>
        </c:ser>
        <c:ser>
          <c:idx val="1"/>
          <c:order val="1"/>
          <c:tx>
            <c:strRef>
              <c:f>government!$H$1:$H$2</c:f>
              <c:strCache>
                <c:ptCount val="2"/>
                <c:pt idx="0">
                  <c:v>rescale</c:v>
                </c:pt>
                <c:pt idx="1">
                  <c:v>D - 0.0654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government!$H$3:$H$143</c:f>
              <c:numCache>
                <c:formatCode>General</c:formatCode>
                <c:ptCount val="141"/>
                <c:pt idx="0">
                  <c:v>-4.561073873362119</c:v>
                </c:pt>
                <c:pt idx="1">
                  <c:v>-4.541508868673569</c:v>
                </c:pt>
                <c:pt idx="2">
                  <c:v>-4.5215935440239443</c:v>
                </c:pt>
                <c:pt idx="3">
                  <c:v>-4.5204311570080291</c:v>
                </c:pt>
                <c:pt idx="4">
                  <c:v>-4.5174931341328639</c:v>
                </c:pt>
                <c:pt idx="5">
                  <c:v>-4.499612733789065</c:v>
                </c:pt>
                <c:pt idx="6">
                  <c:v>-4.4809171399625596</c:v>
                </c:pt>
                <c:pt idx="7">
                  <c:v>-4.4879821676094291</c:v>
                </c:pt>
                <c:pt idx="8">
                  <c:v>-4.4856353078234568</c:v>
                </c:pt>
                <c:pt idx="9">
                  <c:v>-4.4807940156828856</c:v>
                </c:pt>
                <c:pt idx="10">
                  <c:v>-4.4824214336249844</c:v>
                </c:pt>
                <c:pt idx="11">
                  <c:v>-4.470000925850738</c:v>
                </c:pt>
                <c:pt idx="12">
                  <c:v>-4.4811026594950754</c:v>
                </c:pt>
                <c:pt idx="13">
                  <c:v>-4.4804124533319634</c:v>
                </c:pt>
                <c:pt idx="14">
                  <c:v>-4.4827379007819479</c:v>
                </c:pt>
                <c:pt idx="15">
                  <c:v>-4.4657514225997428</c:v>
                </c:pt>
                <c:pt idx="16">
                  <c:v>-4.4729561933888746</c:v>
                </c:pt>
                <c:pt idx="17">
                  <c:v>-4.4598712681634032</c:v>
                </c:pt>
                <c:pt idx="18">
                  <c:v>-4.4531911270282096</c:v>
                </c:pt>
                <c:pt idx="19">
                  <c:v>-4.4504108371208968</c:v>
                </c:pt>
                <c:pt idx="20">
                  <c:v>-4.4425460594965118</c:v>
                </c:pt>
                <c:pt idx="21">
                  <c:v>-4.4430727839496198</c:v>
                </c:pt>
                <c:pt idx="22">
                  <c:v>-4.4437902460720293</c:v>
                </c:pt>
                <c:pt idx="23">
                  <c:v>-4.4398354930126498</c:v>
                </c:pt>
                <c:pt idx="24">
                  <c:v>-4.4360219303531654</c:v>
                </c:pt>
                <c:pt idx="25">
                  <c:v>-4.4339788495832728</c:v>
                </c:pt>
                <c:pt idx="26">
                  <c:v>-4.4392233723469916</c:v>
                </c:pt>
                <c:pt idx="27">
                  <c:v>-4.4493333058828597</c:v>
                </c:pt>
                <c:pt idx="28">
                  <c:v>-4.4427192888042351</c:v>
                </c:pt>
                <c:pt idx="29">
                  <c:v>-4.4469016305262556</c:v>
                </c:pt>
                <c:pt idx="30">
                  <c:v>-4.443237470624271</c:v>
                </c:pt>
                <c:pt idx="31">
                  <c:v>-4.4464118737502671</c:v>
                </c:pt>
                <c:pt idx="32">
                  <c:v>-4.4614245967546911</c:v>
                </c:pt>
                <c:pt idx="33">
                  <c:v>-4.4636473693783643</c:v>
                </c:pt>
                <c:pt idx="34">
                  <c:v>-4.4648582239338079</c:v>
                </c:pt>
                <c:pt idx="35">
                  <c:v>-4.46416435451001</c:v>
                </c:pt>
                <c:pt idx="36">
                  <c:v>-4.4789849227239529</c:v>
                </c:pt>
                <c:pt idx="37">
                  <c:v>-4.4762723624258642</c:v>
                </c:pt>
                <c:pt idx="38">
                  <c:v>-4.4622390724491066</c:v>
                </c:pt>
                <c:pt idx="39">
                  <c:v>-4.4737685801886862</c:v>
                </c:pt>
                <c:pt idx="40">
                  <c:v>-4.4716991962231241</c:v>
                </c:pt>
                <c:pt idx="41">
                  <c:v>-4.4704330114309494</c:v>
                </c:pt>
                <c:pt idx="42">
                  <c:v>-4.4756357116575103</c:v>
                </c:pt>
                <c:pt idx="43">
                  <c:v>-4.4888896619604006</c:v>
                </c:pt>
                <c:pt idx="44">
                  <c:v>-4.4844416131001266</c:v>
                </c:pt>
                <c:pt idx="45">
                  <c:v>-4.4745796160662383</c:v>
                </c:pt>
                <c:pt idx="46">
                  <c:v>-4.4774298254833891</c:v>
                </c:pt>
                <c:pt idx="47">
                  <c:v>-4.4735737206059296</c:v>
                </c:pt>
                <c:pt idx="48">
                  <c:v>-4.4834314251881375</c:v>
                </c:pt>
                <c:pt idx="49">
                  <c:v>-4.4727260876571302</c:v>
                </c:pt>
                <c:pt idx="50">
                  <c:v>-4.4707232118491351</c:v>
                </c:pt>
                <c:pt idx="51">
                  <c:v>-4.4685094932177041</c:v>
                </c:pt>
                <c:pt idx="52">
                  <c:v>-4.4743458687733098</c:v>
                </c:pt>
                <c:pt idx="53">
                  <c:v>-4.4594876573450861</c:v>
                </c:pt>
                <c:pt idx="54">
                  <c:v>-4.4547985286423692</c:v>
                </c:pt>
                <c:pt idx="55">
                  <c:v>-4.4519035849430137</c:v>
                </c:pt>
                <c:pt idx="56">
                  <c:v>-4.448897194719085</c:v>
                </c:pt>
                <c:pt idx="57">
                  <c:v>-4.4478246601871652</c:v>
                </c:pt>
                <c:pt idx="58">
                  <c:v>-4.4387137827680236</c:v>
                </c:pt>
                <c:pt idx="59">
                  <c:v>-4.4261855137549695</c:v>
                </c:pt>
                <c:pt idx="60">
                  <c:v>-4.4472118987207763</c:v>
                </c:pt>
                <c:pt idx="61">
                  <c:v>-4.4405791080030719</c:v>
                </c:pt>
                <c:pt idx="62">
                  <c:v>-4.4481017994549523</c:v>
                </c:pt>
                <c:pt idx="63">
                  <c:v>-4.445110224785866</c:v>
                </c:pt>
                <c:pt idx="64">
                  <c:v>-4.432403087376386</c:v>
                </c:pt>
                <c:pt idx="65">
                  <c:v>-4.4180981563954411</c:v>
                </c:pt>
                <c:pt idx="66">
                  <c:v>-4.4222762085725646</c:v>
                </c:pt>
                <c:pt idx="67">
                  <c:v>-4.409096408538832</c:v>
                </c:pt>
                <c:pt idx="68">
                  <c:v>-4.3944906515427071</c:v>
                </c:pt>
                <c:pt idx="69">
                  <c:v>-4.3893282039357926</c:v>
                </c:pt>
                <c:pt idx="70">
                  <c:v>-4.387055002871981</c:v>
                </c:pt>
                <c:pt idx="71">
                  <c:v>-4.3824683757918939</c:v>
                </c:pt>
                <c:pt idx="72">
                  <c:v>-4.3884429571868271</c:v>
                </c:pt>
                <c:pt idx="73">
                  <c:v>-4.3820420177366604</c:v>
                </c:pt>
                <c:pt idx="74">
                  <c:v>-4.3830392073565294</c:v>
                </c:pt>
                <c:pt idx="75">
                  <c:v>-4.3804123519231499</c:v>
                </c:pt>
                <c:pt idx="76">
                  <c:v>-4.3762742779692436</c:v>
                </c:pt>
                <c:pt idx="77">
                  <c:v>-4.376381454540101</c:v>
                </c:pt>
                <c:pt idx="78">
                  <c:v>-4.3777177582539482</c:v>
                </c:pt>
                <c:pt idx="79">
                  <c:v>-4.3815618939239149</c:v>
                </c:pt>
                <c:pt idx="80">
                  <c:v>-4.3793365841254452</c:v>
                </c:pt>
                <c:pt idx="81">
                  <c:v>-4.3827288256392736</c:v>
                </c:pt>
                <c:pt idx="82">
                  <c:v>-4.3827378893461137</c:v>
                </c:pt>
                <c:pt idx="83">
                  <c:v>-4.3853716523698196</c:v>
                </c:pt>
                <c:pt idx="84">
                  <c:v>-4.375249509019473</c:v>
                </c:pt>
                <c:pt idx="85">
                  <c:v>-4.3784798755768417</c:v>
                </c:pt>
                <c:pt idx="86">
                  <c:v>-4.3831218502814657</c:v>
                </c:pt>
                <c:pt idx="87">
                  <c:v>-4.3781240594942492</c:v>
                </c:pt>
                <c:pt idx="88">
                  <c:v>-4.3807469613486312</c:v>
                </c:pt>
                <c:pt idx="89">
                  <c:v>-4.3744874212647336</c:v>
                </c:pt>
                <c:pt idx="90">
                  <c:v>-4.3731138934875693</c:v>
                </c:pt>
                <c:pt idx="91">
                  <c:v>-4.3685222713903302</c:v>
                </c:pt>
                <c:pt idx="92">
                  <c:v>-4.365763804471845</c:v>
                </c:pt>
                <c:pt idx="93">
                  <c:v>-4.3598880842101302</c:v>
                </c:pt>
                <c:pt idx="94">
                  <c:v>-4.3550807797646209</c:v>
                </c:pt>
                <c:pt idx="95">
                  <c:v>-4.3516061082644049</c:v>
                </c:pt>
                <c:pt idx="96">
                  <c:v>-4.3409936260530841</c:v>
                </c:pt>
                <c:pt idx="97">
                  <c:v>-4.3290333849498239</c:v>
                </c:pt>
                <c:pt idx="98">
                  <c:v>-4.329089789905896</c:v>
                </c:pt>
                <c:pt idx="99">
                  <c:v>-4.3299729234947506</c:v>
                </c:pt>
                <c:pt idx="100">
                  <c:v>-4.3349218899619295</c:v>
                </c:pt>
                <c:pt idx="101">
                  <c:v>-4.3336583578611751</c:v>
                </c:pt>
                <c:pt idx="102">
                  <c:v>-4.3430052882664807</c:v>
                </c:pt>
                <c:pt idx="103">
                  <c:v>-4.3518175712284393</c:v>
                </c:pt>
                <c:pt idx="104">
                  <c:v>-4.3646723542265997</c:v>
                </c:pt>
                <c:pt idx="105">
                  <c:v>-4.3733793611576761</c:v>
                </c:pt>
                <c:pt idx="106">
                  <c:v>-4.390047830352465</c:v>
                </c:pt>
                <c:pt idx="107">
                  <c:v>-4.3930854813223812</c:v>
                </c:pt>
                <c:pt idx="108">
                  <c:v>-4.4057046641220579</c:v>
                </c:pt>
                <c:pt idx="109">
                  <c:v>-4.4131412712461886</c:v>
                </c:pt>
                <c:pt idx="110">
                  <c:v>-4.417127486638722</c:v>
                </c:pt>
                <c:pt idx="111">
                  <c:v>-4.4295279889386379</c:v>
                </c:pt>
                <c:pt idx="112">
                  <c:v>-4.4412264712771119</c:v>
                </c:pt>
                <c:pt idx="113">
                  <c:v>-4.4451764003473313</c:v>
                </c:pt>
                <c:pt idx="114">
                  <c:v>-4.4530041802981373</c:v>
                </c:pt>
                <c:pt idx="115">
                  <c:v>-4.4633381846238942</c:v>
                </c:pt>
                <c:pt idx="116">
                  <c:v>-4.469598867492377</c:v>
                </c:pt>
                <c:pt idx="117">
                  <c:v>-4.470523759500332</c:v>
                </c:pt>
                <c:pt idx="118">
                  <c:v>-4.4663040016213245</c:v>
                </c:pt>
                <c:pt idx="119">
                  <c:v>-4.4692409243685338</c:v>
                </c:pt>
                <c:pt idx="120">
                  <c:v>-4.4683721713655151</c:v>
                </c:pt>
                <c:pt idx="121">
                  <c:v>-4.4607457800230677</c:v>
                </c:pt>
                <c:pt idx="122">
                  <c:v>-4.4581727005803264</c:v>
                </c:pt>
                <c:pt idx="123">
                  <c:v>-4.4580257040311855</c:v>
                </c:pt>
                <c:pt idx="124">
                  <c:v>-4.4519576843486117</c:v>
                </c:pt>
                <c:pt idx="125">
                  <c:v>-4.4560731188511946</c:v>
                </c:pt>
                <c:pt idx="126">
                  <c:v>-4.4544402015049034</c:v>
                </c:pt>
                <c:pt idx="127">
                  <c:v>-4.4544779677945616</c:v>
                </c:pt>
                <c:pt idx="128">
                  <c:v>-4.4539814462262717</c:v>
                </c:pt>
                <c:pt idx="129">
                  <c:v>-4.4526702646149623</c:v>
                </c:pt>
                <c:pt idx="130">
                  <c:v>-4.4552395503555031</c:v>
                </c:pt>
                <c:pt idx="131">
                  <c:v>-4.4515500255089044</c:v>
                </c:pt>
                <c:pt idx="132">
                  <c:v>-4.4507273585756781</c:v>
                </c:pt>
                <c:pt idx="133">
                  <c:v>-4.4464287485379854</c:v>
                </c:pt>
                <c:pt idx="134">
                  <c:v>-4.4436700675845602</c:v>
                </c:pt>
                <c:pt idx="135">
                  <c:v>-4.4470700477837406</c:v>
                </c:pt>
                <c:pt idx="136">
                  <c:v>-4.4387100902117691</c:v>
                </c:pt>
                <c:pt idx="137">
                  <c:v>-4.4288250725265179</c:v>
                </c:pt>
                <c:pt idx="138">
                  <c:v>-4.4268336774805634</c:v>
                </c:pt>
                <c:pt idx="139">
                  <c:v>-4.4228506323870995</c:v>
                </c:pt>
                <c:pt idx="140">
                  <c:v>-4.4195860694070221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A7-4190-BADB-899D4B4AE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713248"/>
        <c:axId val="553709968"/>
      </c:lineChart>
      <c:catAx>
        <c:axId val="5537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09968"/>
        <c:crosses val="autoZero"/>
        <c:auto val="1"/>
        <c:lblAlgn val="ctr"/>
        <c:lblOffset val="100"/>
        <c:noMultiLvlLbl val="0"/>
      </c:catAx>
      <c:valAx>
        <c:axId val="5537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'consumption wedge'!$F$1:$F$2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wedge'!$F$3:$F$151</c:f>
              <c:numCache>
                <c:formatCode>General</c:formatCode>
                <c:ptCount val="149"/>
                <c:pt idx="4">
                  <c:v>-3.6421470463096961</c:v>
                </c:pt>
                <c:pt idx="5">
                  <c:v>-3.7551288331254318</c:v>
                </c:pt>
                <c:pt idx="6">
                  <c:v>-2.7566059201491688</c:v>
                </c:pt>
                <c:pt idx="7">
                  <c:v>-3.2084752814212192</c:v>
                </c:pt>
                <c:pt idx="8">
                  <c:v>-3.878063788977737</c:v>
                </c:pt>
                <c:pt idx="9">
                  <c:v>-2.6484580818592618</c:v>
                </c:pt>
                <c:pt idx="10">
                  <c:v>-1.9223030064681956</c:v>
                </c:pt>
                <c:pt idx="11">
                  <c:v>-2.5506230610424785</c:v>
                </c:pt>
                <c:pt idx="12">
                  <c:v>-1.0327779351226751</c:v>
                </c:pt>
                <c:pt idx="13">
                  <c:v>-2.4322218631409043</c:v>
                </c:pt>
                <c:pt idx="14">
                  <c:v>-1.8026870391750216</c:v>
                </c:pt>
                <c:pt idx="15">
                  <c:v>-2.5433424852352338</c:v>
                </c:pt>
                <c:pt idx="16">
                  <c:v>-1.4256361623510072</c:v>
                </c:pt>
                <c:pt idx="17">
                  <c:v>-2.2306138830312405</c:v>
                </c:pt>
                <c:pt idx="18">
                  <c:v>-2.6311416164141344</c:v>
                </c:pt>
                <c:pt idx="19">
                  <c:v>-3.6047219114103801</c:v>
                </c:pt>
                <c:pt idx="20">
                  <c:v>-4.4112555481011011</c:v>
                </c:pt>
                <c:pt idx="21">
                  <c:v>-5.0722944306336837</c:v>
                </c:pt>
                <c:pt idx="22">
                  <c:v>-3.6103185072484001</c:v>
                </c:pt>
                <c:pt idx="23">
                  <c:v>-2.9683737596896798</c:v>
                </c:pt>
                <c:pt idx="24">
                  <c:v>-2.5145199238089666</c:v>
                </c:pt>
                <c:pt idx="25">
                  <c:v>-1.8433160641240232</c:v>
                </c:pt>
                <c:pt idx="26">
                  <c:v>-3.0137860324311316</c:v>
                </c:pt>
                <c:pt idx="27">
                  <c:v>-1.5324735556109581</c:v>
                </c:pt>
                <c:pt idx="28">
                  <c:v>-2.345935916083064</c:v>
                </c:pt>
                <c:pt idx="29">
                  <c:v>-1.1457439964570604</c:v>
                </c:pt>
                <c:pt idx="30">
                  <c:v>-1.5111798801158649</c:v>
                </c:pt>
                <c:pt idx="31">
                  <c:v>-0.94250968783605726</c:v>
                </c:pt>
                <c:pt idx="32">
                  <c:v>-0.21548742652022224</c:v>
                </c:pt>
                <c:pt idx="33">
                  <c:v>-0.35223063025946466</c:v>
                </c:pt>
                <c:pt idx="34">
                  <c:v>0.64304524865466117</c:v>
                </c:pt>
                <c:pt idx="35">
                  <c:v>0.7448299278816517</c:v>
                </c:pt>
                <c:pt idx="36">
                  <c:v>0.62297122271453009</c:v>
                </c:pt>
                <c:pt idx="37">
                  <c:v>-0.29474210724943495</c:v>
                </c:pt>
                <c:pt idx="38">
                  <c:v>0.39315473954528724</c:v>
                </c:pt>
                <c:pt idx="39">
                  <c:v>-6.5709363983246227E-2</c:v>
                </c:pt>
                <c:pt idx="40">
                  <c:v>-0.12971535379693311</c:v>
                </c:pt>
                <c:pt idx="41">
                  <c:v>-0.60211945861227134</c:v>
                </c:pt>
                <c:pt idx="42">
                  <c:v>-1.548713453779571</c:v>
                </c:pt>
                <c:pt idx="43">
                  <c:v>-1.4043028203881036</c:v>
                </c:pt>
                <c:pt idx="44">
                  <c:v>-2.1010756994304436</c:v>
                </c:pt>
                <c:pt idx="45">
                  <c:v>-2.8710566828624051</c:v>
                </c:pt>
                <c:pt idx="46">
                  <c:v>-2.5285529583175315</c:v>
                </c:pt>
                <c:pt idx="47">
                  <c:v>-2.5523902009958133</c:v>
                </c:pt>
                <c:pt idx="48">
                  <c:v>-2.554868928177334</c:v>
                </c:pt>
                <c:pt idx="49">
                  <c:v>-2.2206672444648801</c:v>
                </c:pt>
                <c:pt idx="50">
                  <c:v>-2.2941799161686594</c:v>
                </c:pt>
                <c:pt idx="51">
                  <c:v>-2.5128775093490985</c:v>
                </c:pt>
                <c:pt idx="52">
                  <c:v>-2.2978511469284646</c:v>
                </c:pt>
                <c:pt idx="53">
                  <c:v>-3.2840231384867469</c:v>
                </c:pt>
                <c:pt idx="54">
                  <c:v>-2.7829361615143378</c:v>
                </c:pt>
                <c:pt idx="55">
                  <c:v>-2.6224388081928174</c:v>
                </c:pt>
                <c:pt idx="56">
                  <c:v>-2.7938352819747103</c:v>
                </c:pt>
                <c:pt idx="57">
                  <c:v>-2.6397384911686528</c:v>
                </c:pt>
                <c:pt idx="58">
                  <c:v>-2.8296179045365633</c:v>
                </c:pt>
                <c:pt idx="59">
                  <c:v>-2.6549687620824325</c:v>
                </c:pt>
                <c:pt idx="60">
                  <c:v>-2.4003967716165309</c:v>
                </c:pt>
                <c:pt idx="61">
                  <c:v>-2.2051691117994987</c:v>
                </c:pt>
                <c:pt idx="62">
                  <c:v>-2.3967123903772092</c:v>
                </c:pt>
                <c:pt idx="63">
                  <c:v>-2.2480583630675288</c:v>
                </c:pt>
                <c:pt idx="64">
                  <c:v>-2.6797738981916952</c:v>
                </c:pt>
                <c:pt idx="65">
                  <c:v>-3.1004374352343489</c:v>
                </c:pt>
                <c:pt idx="66">
                  <c:v>-3.5477653100932649</c:v>
                </c:pt>
                <c:pt idx="67">
                  <c:v>-3.0436452244982704</c:v>
                </c:pt>
                <c:pt idx="68">
                  <c:v>-2.6670439578064253</c:v>
                </c:pt>
                <c:pt idx="69">
                  <c:v>-1.2215230562708568</c:v>
                </c:pt>
                <c:pt idx="70">
                  <c:v>-0.52058546586898347</c:v>
                </c:pt>
                <c:pt idx="71">
                  <c:v>0.38243412613265804</c:v>
                </c:pt>
                <c:pt idx="72">
                  <c:v>0.62450861848504235</c:v>
                </c:pt>
                <c:pt idx="73">
                  <c:v>0.664698137300479</c:v>
                </c:pt>
                <c:pt idx="74">
                  <c:v>0.39039466540646828</c:v>
                </c:pt>
                <c:pt idx="75">
                  <c:v>0.19659692780513716</c:v>
                </c:pt>
                <c:pt idx="76">
                  <c:v>-0.23136461941696274</c:v>
                </c:pt>
                <c:pt idx="77">
                  <c:v>0.65864931876411514</c:v>
                </c:pt>
                <c:pt idx="78">
                  <c:v>0.33597932819457998</c:v>
                </c:pt>
                <c:pt idx="79">
                  <c:v>1.2372433556732121</c:v>
                </c:pt>
                <c:pt idx="80">
                  <c:v>1.830860013098734</c:v>
                </c:pt>
                <c:pt idx="81">
                  <c:v>1.0000974829933451</c:v>
                </c:pt>
                <c:pt idx="82">
                  <c:v>1.3076901077472725</c:v>
                </c:pt>
                <c:pt idx="83">
                  <c:v>0.84318217138072971</c:v>
                </c:pt>
                <c:pt idx="84">
                  <c:v>-0.26837187297668041</c:v>
                </c:pt>
                <c:pt idx="85">
                  <c:v>-1.2514105000918652</c:v>
                </c:pt>
                <c:pt idx="86">
                  <c:v>-0.4708678997173088</c:v>
                </c:pt>
                <c:pt idx="87">
                  <c:v>-1.1099821005503663</c:v>
                </c:pt>
                <c:pt idx="88">
                  <c:v>-0.82634333602402688</c:v>
                </c:pt>
                <c:pt idx="89">
                  <c:v>-1.7732306267841835</c:v>
                </c:pt>
                <c:pt idx="90">
                  <c:v>-2.7169644708805896</c:v>
                </c:pt>
                <c:pt idx="91">
                  <c:v>-2.4492856298386378</c:v>
                </c:pt>
                <c:pt idx="92">
                  <c:v>-2.8412405606615843</c:v>
                </c:pt>
                <c:pt idx="93">
                  <c:v>-2.7247568373515052</c:v>
                </c:pt>
                <c:pt idx="94">
                  <c:v>-1.844853130209656</c:v>
                </c:pt>
                <c:pt idx="95">
                  <c:v>-1.4599512442740381</c:v>
                </c:pt>
                <c:pt idx="96">
                  <c:v>-1.0860800862540376</c:v>
                </c:pt>
                <c:pt idx="97">
                  <c:v>0.79431405507770503</c:v>
                </c:pt>
                <c:pt idx="98">
                  <c:v>-0.62628210315963662</c:v>
                </c:pt>
                <c:pt idx="99">
                  <c:v>1.4889526624770832</c:v>
                </c:pt>
                <c:pt idx="100">
                  <c:v>2.1731318073327843</c:v>
                </c:pt>
                <c:pt idx="101">
                  <c:v>1.3346584921674287</c:v>
                </c:pt>
                <c:pt idx="102">
                  <c:v>2.210517455441452</c:v>
                </c:pt>
                <c:pt idx="103">
                  <c:v>0.26234910913964793</c:v>
                </c:pt>
                <c:pt idx="104">
                  <c:v>0.68951435829185392</c:v>
                </c:pt>
                <c:pt idx="105">
                  <c:v>1.0972354172120058</c:v>
                </c:pt>
                <c:pt idx="106">
                  <c:v>1.1786576491671585</c:v>
                </c:pt>
                <c:pt idx="107">
                  <c:v>2.019014089251181</c:v>
                </c:pt>
                <c:pt idx="108">
                  <c:v>2.0344982364713271</c:v>
                </c:pt>
                <c:pt idx="109">
                  <c:v>2.9581172340551021</c:v>
                </c:pt>
                <c:pt idx="110">
                  <c:v>2.3701176628233345</c:v>
                </c:pt>
                <c:pt idx="111">
                  <c:v>2.3489473811961536</c:v>
                </c:pt>
                <c:pt idx="112">
                  <c:v>2.1816086168511495</c:v>
                </c:pt>
                <c:pt idx="113">
                  <c:v>1.976217458573748</c:v>
                </c:pt>
                <c:pt idx="114">
                  <c:v>2.0379807072325784</c:v>
                </c:pt>
                <c:pt idx="115">
                  <c:v>2.1822440319967829</c:v>
                </c:pt>
                <c:pt idx="116">
                  <c:v>1.0870968490475974</c:v>
                </c:pt>
                <c:pt idx="117">
                  <c:v>2.342152229864447</c:v>
                </c:pt>
                <c:pt idx="118">
                  <c:v>2.0130190116210755</c:v>
                </c:pt>
                <c:pt idx="119">
                  <c:v>1.7837201806691461</c:v>
                </c:pt>
                <c:pt idx="120">
                  <c:v>2.3179201689681683</c:v>
                </c:pt>
                <c:pt idx="121">
                  <c:v>1.8853718918456552</c:v>
                </c:pt>
                <c:pt idx="122">
                  <c:v>1.8240799420054188</c:v>
                </c:pt>
                <c:pt idx="123">
                  <c:v>1.6152207261322271</c:v>
                </c:pt>
                <c:pt idx="124">
                  <c:v>2.625371706962687</c:v>
                </c:pt>
                <c:pt idx="125">
                  <c:v>2.1800690293771074</c:v>
                </c:pt>
                <c:pt idx="126">
                  <c:v>2.302085856899061</c:v>
                </c:pt>
                <c:pt idx="127">
                  <c:v>2.4104270550084461</c:v>
                </c:pt>
                <c:pt idx="128">
                  <c:v>2.2642058532462928</c:v>
                </c:pt>
                <c:pt idx="129">
                  <c:v>2.0684842517911806</c:v>
                </c:pt>
                <c:pt idx="130">
                  <c:v>1.8845440982236505</c:v>
                </c:pt>
                <c:pt idx="131">
                  <c:v>1.9340911348577627</c:v>
                </c:pt>
                <c:pt idx="132">
                  <c:v>0.58489486407760083</c:v>
                </c:pt>
                <c:pt idx="133">
                  <c:v>1.085665677247305</c:v>
                </c:pt>
                <c:pt idx="134">
                  <c:v>1.4277258408347038</c:v>
                </c:pt>
                <c:pt idx="135">
                  <c:v>1.7116037445787713</c:v>
                </c:pt>
                <c:pt idx="136">
                  <c:v>1.0586155481477011</c:v>
                </c:pt>
                <c:pt idx="137">
                  <c:v>0.44934744676985439</c:v>
                </c:pt>
                <c:pt idx="138">
                  <c:v>0.399453350248824</c:v>
                </c:pt>
                <c:pt idx="139">
                  <c:v>0.31164115834054762</c:v>
                </c:pt>
                <c:pt idx="140">
                  <c:v>5.4061469796828909E-2</c:v>
                </c:pt>
                <c:pt idx="141">
                  <c:v>0.69668955249113651</c:v>
                </c:pt>
                <c:pt idx="142">
                  <c:v>8.248840043916239E-2</c:v>
                </c:pt>
                <c:pt idx="143">
                  <c:v>0.68527434156351319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B-4B41-9AC8-495DBA09BD27}"/>
            </c:ext>
          </c:extLst>
        </c:ser>
        <c:ser>
          <c:idx val="1"/>
          <c:order val="1"/>
          <c:tx>
            <c:strRef>
              <c:f>'consumption wedge'!$H$1:$H$2</c:f>
              <c:strCache>
                <c:ptCount val="2"/>
                <c:pt idx="1">
                  <c:v>&gt;consumption wedge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wedge'!$H$3:$H$151</c:f>
              <c:numCache>
                <c:formatCode>General</c:formatCode>
                <c:ptCount val="149"/>
                <c:pt idx="4">
                  <c:v>-3.4613579688098417</c:v>
                </c:pt>
                <c:pt idx="5">
                  <c:v>-3.2998837105584267</c:v>
                </c:pt>
                <c:pt idx="6">
                  <c:v>-3.148015273738447</c:v>
                </c:pt>
                <c:pt idx="7">
                  <c:v>-3.3438300619034855</c:v>
                </c:pt>
                <c:pt idx="8">
                  <c:v>-3.2988157167074483</c:v>
                </c:pt>
                <c:pt idx="9">
                  <c:v>-2.4269093670044928</c:v>
                </c:pt>
                <c:pt idx="10">
                  <c:v>-1.9541624159216009</c:v>
                </c:pt>
                <c:pt idx="11">
                  <c:v>-2.2610151162077541</c:v>
                </c:pt>
                <c:pt idx="12">
                  <c:v>-1.8719834775903776</c:v>
                </c:pt>
                <c:pt idx="13">
                  <c:v>-2.2724772750963629</c:v>
                </c:pt>
                <c:pt idx="14">
                  <c:v>-2.271362586682435</c:v>
                </c:pt>
                <c:pt idx="15">
                  <c:v>-2.1939893852805148</c:v>
                </c:pt>
                <c:pt idx="16">
                  <c:v>-1.9566960091472074</c:v>
                </c:pt>
                <c:pt idx="17">
                  <c:v>-2.2387813413183633</c:v>
                </c:pt>
                <c:pt idx="18">
                  <c:v>-2.9359340173393256</c:v>
                </c:pt>
                <c:pt idx="19">
                  <c:v>-3.2873937381320606</c:v>
                </c:pt>
                <c:pt idx="20">
                  <c:v>-4.2719049767449331</c:v>
                </c:pt>
                <c:pt idx="21">
                  <c:v>-4.6533077751121361</c:v>
                </c:pt>
                <c:pt idx="22">
                  <c:v>-4.0913463599705597</c:v>
                </c:pt>
                <c:pt idx="23">
                  <c:v>-3.485619218154179</c:v>
                </c:pt>
                <c:pt idx="24">
                  <c:v>-2.9492736615733151</c:v>
                </c:pt>
                <c:pt idx="25">
                  <c:v>-2.4601584486196981</c:v>
                </c:pt>
                <c:pt idx="26">
                  <c:v>-2.4453922339035983</c:v>
                </c:pt>
                <c:pt idx="27">
                  <c:v>-1.9051096903311082</c:v>
                </c:pt>
                <c:pt idx="28">
                  <c:v>-1.0690655968012552</c:v>
                </c:pt>
                <c:pt idx="29">
                  <c:v>-0.91597270037283574</c:v>
                </c:pt>
                <c:pt idx="30">
                  <c:v>-0.91228013986975887</c:v>
                </c:pt>
                <c:pt idx="31">
                  <c:v>-0.67016852441034169</c:v>
                </c:pt>
                <c:pt idx="32">
                  <c:v>5.6092772932880841E-2</c:v>
                </c:pt>
                <c:pt idx="33">
                  <c:v>-2.0027451375859151E-3</c:v>
                </c:pt>
                <c:pt idx="34">
                  <c:v>0.46618311111406019</c:v>
                </c:pt>
                <c:pt idx="35">
                  <c:v>0.67808871957293348</c:v>
                </c:pt>
                <c:pt idx="36">
                  <c:v>0.64270544400775176</c:v>
                </c:pt>
                <c:pt idx="37">
                  <c:v>0.51323982395210521</c:v>
                </c:pt>
                <c:pt idx="38">
                  <c:v>0.34259540781615971</c:v>
                </c:pt>
                <c:pt idx="39">
                  <c:v>0.19622917123995887</c:v>
                </c:pt>
                <c:pt idx="40">
                  <c:v>-0.1658571530326447</c:v>
                </c:pt>
                <c:pt idx="41">
                  <c:v>-0.71700430724196407</c:v>
                </c:pt>
                <c:pt idx="42">
                  <c:v>-1.3796780630063843</c:v>
                </c:pt>
                <c:pt idx="43">
                  <c:v>-1.836534095909903</c:v>
                </c:pt>
                <c:pt idx="44">
                  <c:v>-2.3063727067372142</c:v>
                </c:pt>
                <c:pt idx="45">
                  <c:v>-2.585179204420307</c:v>
                </c:pt>
                <c:pt idx="46">
                  <c:v>-2.3206119997847718</c:v>
                </c:pt>
                <c:pt idx="47">
                  <c:v>-2.4072373851795725</c:v>
                </c:pt>
                <c:pt idx="48">
                  <c:v>-2.2982336367559308</c:v>
                </c:pt>
                <c:pt idx="49">
                  <c:v>-2.1965555955626548</c:v>
                </c:pt>
                <c:pt idx="50">
                  <c:v>-2.3093799647151192</c:v>
                </c:pt>
                <c:pt idx="51">
                  <c:v>-2.3774902387698194</c:v>
                </c:pt>
                <c:pt idx="52">
                  <c:v>-2.3324017109305428</c:v>
                </c:pt>
                <c:pt idx="53">
                  <c:v>-2.7593938068543156</c:v>
                </c:pt>
                <c:pt idx="54">
                  <c:v>-2.8401961919555019</c:v>
                </c:pt>
                <c:pt idx="55">
                  <c:v>-2.7901368618169498</c:v>
                </c:pt>
                <c:pt idx="56">
                  <c:v>-2.8693737280653275</c:v>
                </c:pt>
                <c:pt idx="57">
                  <c:v>-2.6938423004781109</c:v>
                </c:pt>
                <c:pt idx="58">
                  <c:v>-2.7377091896239714</c:v>
                </c:pt>
                <c:pt idx="59">
                  <c:v>-2.2735540364354545</c:v>
                </c:pt>
                <c:pt idx="60">
                  <c:v>-2.2397285783686161</c:v>
                </c:pt>
                <c:pt idx="61">
                  <c:v>-2.3175719841153963</c:v>
                </c:pt>
                <c:pt idx="62">
                  <c:v>-2.6334609343720117</c:v>
                </c:pt>
                <c:pt idx="63">
                  <c:v>-2.6220072413966844</c:v>
                </c:pt>
                <c:pt idx="64">
                  <c:v>-2.8184141535048002</c:v>
                </c:pt>
                <c:pt idx="65">
                  <c:v>-3.2350084144635916</c:v>
                </c:pt>
                <c:pt idx="66">
                  <c:v>-3.4214061851233102</c:v>
                </c:pt>
                <c:pt idx="67">
                  <c:v>-3.3111432575233968</c:v>
                </c:pt>
                <c:pt idx="68">
                  <c:v>-2.5227201107204889</c:v>
                </c:pt>
                <c:pt idx="69">
                  <c:v>-1.3177914437153215</c:v>
                </c:pt>
                <c:pt idx="70">
                  <c:v>-0.47733491002770467</c:v>
                </c:pt>
                <c:pt idx="71">
                  <c:v>0.68417296662470761</c:v>
                </c:pt>
                <c:pt idx="72">
                  <c:v>0.97626167804305553</c:v>
                </c:pt>
                <c:pt idx="73">
                  <c:v>0.80432912168515447</c:v>
                </c:pt>
                <c:pt idx="74">
                  <c:v>0.61226556518103603</c:v>
                </c:pt>
                <c:pt idx="75">
                  <c:v>0.69025061773073659</c:v>
                </c:pt>
                <c:pt idx="76">
                  <c:v>0.54972008557099272</c:v>
                </c:pt>
                <c:pt idx="77">
                  <c:v>0.42566755670903067</c:v>
                </c:pt>
                <c:pt idx="78">
                  <c:v>0.46069107664949982</c:v>
                </c:pt>
                <c:pt idx="79">
                  <c:v>0.62986597554504087</c:v>
                </c:pt>
                <c:pt idx="80">
                  <c:v>1.0791187942682079</c:v>
                </c:pt>
                <c:pt idx="81">
                  <c:v>1.0963832432522524</c:v>
                </c:pt>
                <c:pt idx="82">
                  <c:v>1.0236128669309119</c:v>
                </c:pt>
                <c:pt idx="83">
                  <c:v>0.64730612780450336</c:v>
                </c:pt>
                <c:pt idx="84">
                  <c:v>-2.2883050067368238E-2</c:v>
                </c:pt>
                <c:pt idx="85">
                  <c:v>-0.57139619634452021</c:v>
                </c:pt>
                <c:pt idx="86">
                  <c:v>-1.0173277164745254</c:v>
                </c:pt>
                <c:pt idx="87">
                  <c:v>-1.5071771430427039</c:v>
                </c:pt>
                <c:pt idx="88">
                  <c:v>-1.6215225329792693</c:v>
                </c:pt>
                <c:pt idx="89">
                  <c:v>-1.7146230251049888</c:v>
                </c:pt>
                <c:pt idx="90">
                  <c:v>-2.1694657071618773</c:v>
                </c:pt>
                <c:pt idx="91">
                  <c:v>-2.2049855208957636</c:v>
                </c:pt>
                <c:pt idx="92">
                  <c:v>-2.5309569794883191</c:v>
                </c:pt>
                <c:pt idx="93">
                  <c:v>-2.6864043472718424</c:v>
                </c:pt>
                <c:pt idx="94">
                  <c:v>-2.3430339572246162</c:v>
                </c:pt>
                <c:pt idx="95">
                  <c:v>-1.7292815407368933</c:v>
                </c:pt>
                <c:pt idx="96">
                  <c:v>-0.5268454129772504</c:v>
                </c:pt>
                <c:pt idx="97">
                  <c:v>0.66695584069973446</c:v>
                </c:pt>
                <c:pt idx="98">
                  <c:v>0.35953964513826264</c:v>
                </c:pt>
                <c:pt idx="99">
                  <c:v>1.5519348682603074</c:v>
                </c:pt>
                <c:pt idx="100">
                  <c:v>1.9522552286198147</c:v>
                </c:pt>
                <c:pt idx="101">
                  <c:v>1.6142692323266594</c:v>
                </c:pt>
                <c:pt idx="102">
                  <c:v>1.9043930124803987</c:v>
                </c:pt>
                <c:pt idx="103">
                  <c:v>1.536298752460441</c:v>
                </c:pt>
                <c:pt idx="104">
                  <c:v>1.1367614311001528</c:v>
                </c:pt>
                <c:pt idx="105">
                  <c:v>1.0222975672130374</c:v>
                </c:pt>
                <c:pt idx="106">
                  <c:v>0.77632064755623897</c:v>
                </c:pt>
                <c:pt idx="107">
                  <c:v>1.2325334102962993</c:v>
                </c:pt>
                <c:pt idx="108">
                  <c:v>1.6093601192438189</c:v>
                </c:pt>
                <c:pt idx="109">
                  <c:v>2.1108433537564864</c:v>
                </c:pt>
                <c:pt idx="110">
                  <c:v>2.393368014597308</c:v>
                </c:pt>
                <c:pt idx="111">
                  <c:v>2.45594048602924</c:v>
                </c:pt>
                <c:pt idx="112">
                  <c:v>2.44935152608865</c:v>
                </c:pt>
                <c:pt idx="113">
                  <c:v>2.1694679309098186</c:v>
                </c:pt>
                <c:pt idx="114">
                  <c:v>2.1100823520679102</c:v>
                </c:pt>
                <c:pt idx="115">
                  <c:v>2.0734170678383013</c:v>
                </c:pt>
                <c:pt idx="116">
                  <c:v>1.8277295138762861</c:v>
                </c:pt>
                <c:pt idx="117">
                  <c:v>1.9382414161707162</c:v>
                </c:pt>
                <c:pt idx="118">
                  <c:v>1.9481034126899166</c:v>
                </c:pt>
                <c:pt idx="119">
                  <c:v>1.8288310400946139</c:v>
                </c:pt>
                <c:pt idx="120">
                  <c:v>2.1320497114172499</c:v>
                </c:pt>
                <c:pt idx="121">
                  <c:v>1.9923567106313378</c:v>
                </c:pt>
                <c:pt idx="122">
                  <c:v>1.9480129256032708</c:v>
                </c:pt>
                <c:pt idx="123">
                  <c:v>1.8974960008927511</c:v>
                </c:pt>
                <c:pt idx="124">
                  <c:v>1.9729584309664538</c:v>
                </c:pt>
                <c:pt idx="125">
                  <c:v>2.0424885455682551</c:v>
                </c:pt>
                <c:pt idx="126">
                  <c:v>2.164242537768013</c:v>
                </c:pt>
                <c:pt idx="127">
                  <c:v>2.3513763350012651</c:v>
                </c:pt>
                <c:pt idx="128">
                  <c:v>2.1215648339500515</c:v>
                </c:pt>
                <c:pt idx="129">
                  <c:v>2.1459746523308176</c:v>
                </c:pt>
                <c:pt idx="130">
                  <c:v>2.0818554048846138</c:v>
                </c:pt>
                <c:pt idx="131">
                  <c:v>1.9818125863748648</c:v>
                </c:pt>
                <c:pt idx="132">
                  <c:v>1.3941486774766476</c:v>
                </c:pt>
                <c:pt idx="133">
                  <c:v>1.0449809305748126</c:v>
                </c:pt>
                <c:pt idx="134">
                  <c:v>0.91573680907011124</c:v>
                </c:pt>
                <c:pt idx="135">
                  <c:v>0.99977580592687243</c:v>
                </c:pt>
                <c:pt idx="136">
                  <c:v>1.062386572821139</c:v>
                </c:pt>
                <c:pt idx="137">
                  <c:v>0.81143272671984068</c:v>
                </c:pt>
                <c:pt idx="138">
                  <c:v>0.55934261843806343</c:v>
                </c:pt>
                <c:pt idx="139">
                  <c:v>0.17280997023587652</c:v>
                </c:pt>
                <c:pt idx="140">
                  <c:v>-2.0479674245321711E-2</c:v>
                </c:pt>
                <c:pt idx="141">
                  <c:v>0.20763556780349912</c:v>
                </c:pt>
                <c:pt idx="142">
                  <c:v>0.39492643222183155</c:v>
                </c:pt>
                <c:pt idx="143">
                  <c:v>0.88640232669809915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B-4B41-9AC8-495DBA09BD27}"/>
            </c:ext>
          </c:extLst>
        </c:ser>
        <c:ser>
          <c:idx val="2"/>
          <c:order val="2"/>
          <c:tx>
            <c:strRef>
              <c:f>'consumption wedge'!$I$1:$I$2</c:f>
              <c:strCache>
                <c:ptCount val="2"/>
                <c:pt idx="0">
                  <c:v>paper</c:v>
                </c:pt>
                <c:pt idx="1">
                  <c:v>Consumption Wedge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'consumption wedge'!$I$3:$I$151</c:f>
              <c:numCache>
                <c:formatCode>General</c:formatCode>
                <c:ptCount val="149"/>
                <c:pt idx="4" formatCode="0.0000">
                  <c:v>-3.8980999999999999</c:v>
                </c:pt>
                <c:pt idx="5" formatCode="0.0000">
                  <c:v>-2.9967999999999999</c:v>
                </c:pt>
                <c:pt idx="6" formatCode="0.0000">
                  <c:v>-3.0655000000000001</c:v>
                </c:pt>
                <c:pt idx="7" formatCode="0.0000">
                  <c:v>-3.6143999999999998</c:v>
                </c:pt>
                <c:pt idx="8" formatCode="0.0000">
                  <c:v>-3.6143999999999998</c:v>
                </c:pt>
                <c:pt idx="9" formatCode="0.0000">
                  <c:v>-3.2519</c:v>
                </c:pt>
                <c:pt idx="10" formatCode="0.0000">
                  <c:v>-1.9335</c:v>
                </c:pt>
                <c:pt idx="11" formatCode="0.0000">
                  <c:v>-1.9482999999999999</c:v>
                </c:pt>
                <c:pt idx="12" formatCode="0.0000">
                  <c:v>-1.7656000000000001</c:v>
                </c:pt>
                <c:pt idx="13" formatCode="0.0000">
                  <c:v>-1.4342999999999999</c:v>
                </c:pt>
                <c:pt idx="14" formatCode="0.0000">
                  <c:v>-1.6667000000000001</c:v>
                </c:pt>
                <c:pt idx="15" formatCode="0.0000">
                  <c:v>-1.5679000000000001</c:v>
                </c:pt>
                <c:pt idx="16" formatCode="0.0000">
                  <c:v>-1.8001</c:v>
                </c:pt>
                <c:pt idx="17" formatCode="0.0000">
                  <c:v>-1.9383999999999999</c:v>
                </c:pt>
                <c:pt idx="18" formatCode="0.0000">
                  <c:v>-2.2589999999999999</c:v>
                </c:pt>
                <c:pt idx="19" formatCode="0.0000">
                  <c:v>-2.7854999999999999</c:v>
                </c:pt>
                <c:pt idx="20" formatCode="0.0000">
                  <c:v>-3.6046</c:v>
                </c:pt>
                <c:pt idx="21" formatCode="0.0000">
                  <c:v>-3.8443000000000001</c:v>
                </c:pt>
                <c:pt idx="22" formatCode="0.0000">
                  <c:v>-3.6046</c:v>
                </c:pt>
                <c:pt idx="23" formatCode="0.0000">
                  <c:v>-3.4969000000000001</c:v>
                </c:pt>
                <c:pt idx="24" formatCode="0.0000">
                  <c:v>-3.0556999999999999</c:v>
                </c:pt>
                <c:pt idx="25" formatCode="0.0000">
                  <c:v>-3.3107000000000002</c:v>
                </c:pt>
                <c:pt idx="26" formatCode="0.0000">
                  <c:v>-2.3475999999999999</c:v>
                </c:pt>
                <c:pt idx="27" formatCode="0.0000">
                  <c:v>-1.6223000000000001</c:v>
                </c:pt>
                <c:pt idx="28" formatCode="0.0000">
                  <c:v>-2.0173000000000001</c:v>
                </c:pt>
                <c:pt idx="29" formatCode="0.0000">
                  <c:v>-1.1867000000000001</c:v>
                </c:pt>
                <c:pt idx="30" formatCode="0.0000">
                  <c:v>-1.1025</c:v>
                </c:pt>
                <c:pt idx="31" formatCode="0.0000">
                  <c:v>-0.46710000000000002</c:v>
                </c:pt>
                <c:pt idx="32" formatCode="0.0000">
                  <c:v>0.15049999999999999</c:v>
                </c:pt>
                <c:pt idx="33" formatCode="0.0000">
                  <c:v>0.53490000000000004</c:v>
                </c:pt>
                <c:pt idx="34" formatCode="0.0000">
                  <c:v>1.0002</c:v>
                </c:pt>
                <c:pt idx="35" formatCode="0.0000">
                  <c:v>1.0402</c:v>
                </c:pt>
                <c:pt idx="36" formatCode="0.0000">
                  <c:v>1.0402</c:v>
                </c:pt>
                <c:pt idx="37" formatCode="0.0000">
                  <c:v>1.1705000000000001</c:v>
                </c:pt>
                <c:pt idx="38" formatCode="0.0000">
                  <c:v>1.2005999999999999</c:v>
                </c:pt>
                <c:pt idx="39" formatCode="0.0000">
                  <c:v>1.0002</c:v>
                </c:pt>
                <c:pt idx="40" formatCode="0.0000">
                  <c:v>0.87</c:v>
                </c:pt>
                <c:pt idx="41" formatCode="0.0000">
                  <c:v>0.2303</c:v>
                </c:pt>
                <c:pt idx="42" formatCode="0.0000">
                  <c:v>-0.22819999999999999</c:v>
                </c:pt>
                <c:pt idx="43" formatCode="0.0000">
                  <c:v>-0.72550000000000003</c:v>
                </c:pt>
                <c:pt idx="44" formatCode="0.0000">
                  <c:v>-1.5382</c:v>
                </c:pt>
                <c:pt idx="45" formatCode="0.0000">
                  <c:v>-1.5679000000000001</c:v>
                </c:pt>
                <c:pt idx="46" formatCode="0.0000">
                  <c:v>-1.6173</c:v>
                </c:pt>
                <c:pt idx="47" formatCode="0.0000">
                  <c:v>-1.8050999999999999</c:v>
                </c:pt>
                <c:pt idx="48" formatCode="0.0000">
                  <c:v>-1.6272</c:v>
                </c:pt>
                <c:pt idx="49" formatCode="0.0000">
                  <c:v>-1.4195</c:v>
                </c:pt>
                <c:pt idx="50" formatCode="0.0000">
                  <c:v>-1.3996999999999999</c:v>
                </c:pt>
                <c:pt idx="51" formatCode="0.0000">
                  <c:v>-1.1917</c:v>
                </c:pt>
                <c:pt idx="52" formatCode="0.0000">
                  <c:v>-1.2808999999999999</c:v>
                </c:pt>
                <c:pt idx="53" formatCode="0.0000">
                  <c:v>-1.6963999999999999</c:v>
                </c:pt>
                <c:pt idx="54" formatCode="0.0000">
                  <c:v>-1.7062999999999999</c:v>
                </c:pt>
                <c:pt idx="55" formatCode="0.0000">
                  <c:v>-1.9532</c:v>
                </c:pt>
                <c:pt idx="56" formatCode="0.0000">
                  <c:v>-2.4066999999999998</c:v>
                </c:pt>
                <c:pt idx="57" formatCode="0.0000">
                  <c:v>-2.1208999999999998</c:v>
                </c:pt>
                <c:pt idx="58" formatCode="0.0000">
                  <c:v>-2.0617000000000001</c:v>
                </c:pt>
                <c:pt idx="59" formatCode="0.0000">
                  <c:v>-1.6223000000000001</c:v>
                </c:pt>
                <c:pt idx="60" formatCode="0.0000">
                  <c:v>-1.6272</c:v>
                </c:pt>
                <c:pt idx="61" formatCode="0.0000">
                  <c:v>-1.4689000000000001</c:v>
                </c:pt>
                <c:pt idx="62" formatCode="0.0000">
                  <c:v>-1.7161999999999999</c:v>
                </c:pt>
                <c:pt idx="63" formatCode="0.0000">
                  <c:v>-1.7557</c:v>
                </c:pt>
                <c:pt idx="64" formatCode="0.0000">
                  <c:v>-2.1652999999999998</c:v>
                </c:pt>
                <c:pt idx="65" formatCode="0.0000">
                  <c:v>-2.702</c:v>
                </c:pt>
                <c:pt idx="66" formatCode="0.0000">
                  <c:v>-2.7265000000000001</c:v>
                </c:pt>
                <c:pt idx="67" formatCode="0.0000">
                  <c:v>-2.6331000000000002</c:v>
                </c:pt>
                <c:pt idx="68" formatCode="0.0000">
                  <c:v>-2.0320999999999998</c:v>
                </c:pt>
                <c:pt idx="69" formatCode="0.0000">
                  <c:v>-0.78500000000000003</c:v>
                </c:pt>
                <c:pt idx="70" formatCode="0.0000">
                  <c:v>4.0800000000000003E-2</c:v>
                </c:pt>
                <c:pt idx="71" formatCode="0.0000">
                  <c:v>0.87</c:v>
                </c:pt>
                <c:pt idx="72" formatCode="0.0000">
                  <c:v>1.3611</c:v>
                </c:pt>
                <c:pt idx="73" formatCode="0.0000">
                  <c:v>1.5218</c:v>
                </c:pt>
                <c:pt idx="74" formatCode="0.0000">
                  <c:v>1.4414</c:v>
                </c:pt>
                <c:pt idx="75" formatCode="0.0000">
                  <c:v>1.8333999999999999</c:v>
                </c:pt>
                <c:pt idx="76" formatCode="0.0000">
                  <c:v>1.9339999999999999</c:v>
                </c:pt>
                <c:pt idx="77" formatCode="0.0000">
                  <c:v>1.6759999999999999</c:v>
                </c:pt>
                <c:pt idx="78" formatCode="0.0000">
                  <c:v>1.5318000000000001</c:v>
                </c:pt>
                <c:pt idx="79" formatCode="0.0000">
                  <c:v>2.1857000000000002</c:v>
                </c:pt>
                <c:pt idx="80" formatCode="0.0000">
                  <c:v>1.6423000000000001</c:v>
                </c:pt>
                <c:pt idx="81" formatCode="0.0000">
                  <c:v>2.2664</c:v>
                </c:pt>
                <c:pt idx="82" formatCode="0.0000">
                  <c:v>1.9339999999999999</c:v>
                </c:pt>
                <c:pt idx="83" formatCode="0.0000">
                  <c:v>1.4113</c:v>
                </c:pt>
                <c:pt idx="84" formatCode="0.0000">
                  <c:v>0.79990000000000006</c:v>
                </c:pt>
                <c:pt idx="85" formatCode="0.0000">
                  <c:v>0.42</c:v>
                </c:pt>
                <c:pt idx="86" formatCode="0.0000">
                  <c:v>3.49E-2</c:v>
                </c:pt>
                <c:pt idx="87" formatCode="0.0000">
                  <c:v>-0.50080000000000002</c:v>
                </c:pt>
                <c:pt idx="88" formatCode="0.0000">
                  <c:v>-0.91410000000000002</c:v>
                </c:pt>
                <c:pt idx="89" formatCode="0.0000">
                  <c:v>-1.3139000000000001</c:v>
                </c:pt>
                <c:pt idx="90" formatCode="0.0000">
                  <c:v>-1.4556</c:v>
                </c:pt>
                <c:pt idx="91" formatCode="0.0000">
                  <c:v>-1.4294</c:v>
                </c:pt>
                <c:pt idx="92" formatCode="0.0000">
                  <c:v>-1.6173</c:v>
                </c:pt>
                <c:pt idx="93" formatCode="0.0000">
                  <c:v>-1.647</c:v>
                </c:pt>
                <c:pt idx="94" formatCode="0.0000">
                  <c:v>-1.5679000000000001</c:v>
                </c:pt>
                <c:pt idx="95" formatCode="0.0000">
                  <c:v>-1.0033000000000001</c:v>
                </c:pt>
                <c:pt idx="96" formatCode="0.0000">
                  <c:v>0.31009999999999999</c:v>
                </c:pt>
                <c:pt idx="97" formatCode="0.0000">
                  <c:v>1.5017</c:v>
                </c:pt>
                <c:pt idx="98" formatCode="0.0000">
                  <c:v>1.6524000000000001</c:v>
                </c:pt>
                <c:pt idx="99" formatCode="0.0000">
                  <c:v>2.7458</c:v>
                </c:pt>
                <c:pt idx="100" formatCode="0.0000">
                  <c:v>2.3168000000000002</c:v>
                </c:pt>
                <c:pt idx="101" formatCode="0.0000">
                  <c:v>2.3925000000000001</c:v>
                </c:pt>
                <c:pt idx="102" formatCode="0.0000">
                  <c:v>2.2768000000000002</c:v>
                </c:pt>
                <c:pt idx="103" formatCode="0.0000">
                  <c:v>2.42</c:v>
                </c:pt>
                <c:pt idx="104" formatCode="0.0000">
                  <c:v>2.569</c:v>
                </c:pt>
                <c:pt idx="105" formatCode="0.0000">
                  <c:v>2.4580000000000002</c:v>
                </c:pt>
                <c:pt idx="106" formatCode="0.0000">
                  <c:v>2.2843</c:v>
                </c:pt>
                <c:pt idx="107" formatCode="0.0000">
                  <c:v>2.2059000000000002</c:v>
                </c:pt>
                <c:pt idx="108" formatCode="0.0000">
                  <c:v>2.3370000000000002</c:v>
                </c:pt>
                <c:pt idx="109" formatCode="0.0000">
                  <c:v>2.7824</c:v>
                </c:pt>
                <c:pt idx="110" formatCode="0.0000">
                  <c:v>2.9226999999999999</c:v>
                </c:pt>
                <c:pt idx="111" formatCode="0.0000">
                  <c:v>3.0366</c:v>
                </c:pt>
                <c:pt idx="112" formatCode="0.0000">
                  <c:v>3.0188000000000001</c:v>
                </c:pt>
                <c:pt idx="113" formatCode="0.0000">
                  <c:v>3.1049000000000002</c:v>
                </c:pt>
                <c:pt idx="114" formatCode="0.0000">
                  <c:v>3.1656</c:v>
                </c:pt>
                <c:pt idx="115" formatCode="0.0000">
                  <c:v>3.0440999999999998</c:v>
                </c:pt>
                <c:pt idx="116" formatCode="0.0000">
                  <c:v>3.1276000000000002</c:v>
                </c:pt>
                <c:pt idx="117" formatCode="0.0000">
                  <c:v>3.1859000000000002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7B-4B41-9AC8-495DBA09B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9033088"/>
        <c:axId val="579031776"/>
      </c:lineChart>
      <c:catAx>
        <c:axId val="57903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1776"/>
        <c:crosses val="autoZero"/>
        <c:auto val="1"/>
        <c:lblAlgn val="ctr"/>
        <c:lblOffset val="100"/>
        <c:noMultiLvlLbl val="0"/>
      </c:catAx>
      <c:valAx>
        <c:axId val="5790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0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20</xdr:col>
      <xdr:colOff>21772</xdr:colOff>
      <xdr:row>25</xdr:row>
      <xdr:rowOff>76200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3DFD5412-5E71-4C35-B925-7E1C0CEA4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14</xdr:row>
      <xdr:rowOff>174171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BD274C6C-D182-41B6-B478-FF4F5DFEB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27</xdr:col>
      <xdr:colOff>304800</xdr:colOff>
      <xdr:row>14</xdr:row>
      <xdr:rowOff>174171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78793C7-BDE5-4A74-BE86-499919228B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</xdr:row>
      <xdr:rowOff>0</xdr:rowOff>
    </xdr:from>
    <xdr:to>
      <xdr:col>22</xdr:col>
      <xdr:colOff>304800</xdr:colOff>
      <xdr:row>17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AB5FFEDA-AB27-46C2-85C9-94536C3A0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0</xdr:rowOff>
    </xdr:from>
    <xdr:to>
      <xdr:col>22</xdr:col>
      <xdr:colOff>304800</xdr:colOff>
      <xdr:row>33</xdr:row>
      <xdr:rowOff>152400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D59341A4-9201-4E72-9CC8-26037444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16</xdr:row>
      <xdr:rowOff>0</xdr:rowOff>
    </xdr:from>
    <xdr:to>
      <xdr:col>33</xdr:col>
      <xdr:colOff>598714</xdr:colOff>
      <xdr:row>30</xdr:row>
      <xdr:rowOff>152400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2D5CC2E-4617-4EA9-A4BB-7722D9973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596900</xdr:colOff>
      <xdr:row>14</xdr:row>
      <xdr:rowOff>88900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5F167664-DD3D-4145-9CC5-EFB0DD7D34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0</xdr:colOff>
      <xdr:row>1</xdr:row>
      <xdr:rowOff>0</xdr:rowOff>
    </xdr:from>
    <xdr:to>
      <xdr:col>42</xdr:col>
      <xdr:colOff>306614</xdr:colOff>
      <xdr:row>14</xdr:row>
      <xdr:rowOff>152400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B91F2744-715B-4D11-B21F-72EC4BA2F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1</xdr:row>
      <xdr:rowOff>0</xdr:rowOff>
    </xdr:from>
    <xdr:to>
      <xdr:col>32</xdr:col>
      <xdr:colOff>304800</xdr:colOff>
      <xdr:row>14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868B5A6-88A8-46D6-B84C-DD9E2A55A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0</xdr:colOff>
      <xdr:row>1</xdr:row>
      <xdr:rowOff>0</xdr:rowOff>
    </xdr:from>
    <xdr:to>
      <xdr:col>40</xdr:col>
      <xdr:colOff>304800</xdr:colOff>
      <xdr:row>14</xdr:row>
      <xdr:rowOff>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E6C0FEA-C90F-4B03-BE2A-BDC8997C6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15</xdr:row>
      <xdr:rowOff>0</xdr:rowOff>
    </xdr:from>
    <xdr:to>
      <xdr:col>32</xdr:col>
      <xdr:colOff>304800</xdr:colOff>
      <xdr:row>29</xdr:row>
      <xdr:rowOff>152400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7E5A4D4A-4E06-4552-BEE2-120694923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0</xdr:rowOff>
    </xdr:from>
    <xdr:to>
      <xdr:col>18</xdr:col>
      <xdr:colOff>304800</xdr:colOff>
      <xdr:row>28</xdr:row>
      <xdr:rowOff>152400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BC8D4907-72B1-4A73-AE3C-3732C8C0A3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29</xdr:row>
      <xdr:rowOff>0</xdr:rowOff>
    </xdr:from>
    <xdr:to>
      <xdr:col>18</xdr:col>
      <xdr:colOff>304800</xdr:colOff>
      <xdr:row>43</xdr:row>
      <xdr:rowOff>152400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id="{B6F23F80-ADBB-4FFC-AB4B-B89C93850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13</xdr:col>
      <xdr:colOff>217715</xdr:colOff>
      <xdr:row>16</xdr:row>
      <xdr:rowOff>152400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35C3B92-6C50-46D5-BB75-D449673E3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38100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7C330F51-1BD9-49B6-8F52-E1FDC5B14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5</xdr:row>
      <xdr:rowOff>0</xdr:rowOff>
    </xdr:from>
    <xdr:to>
      <xdr:col>35</xdr:col>
      <xdr:colOff>304800</xdr:colOff>
      <xdr:row>20</xdr:row>
      <xdr:rowOff>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2721002-5EBC-4F1B-A558-C36D47EEA5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14</xdr:row>
      <xdr:rowOff>0</xdr:rowOff>
    </xdr:from>
    <xdr:to>
      <xdr:col>21</xdr:col>
      <xdr:colOff>304800</xdr:colOff>
      <xdr:row>29</xdr:row>
      <xdr:rowOff>28575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03DC02B-BEAB-4309-8E13-662E91F40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21</xdr:col>
      <xdr:colOff>304800</xdr:colOff>
      <xdr:row>45</xdr:row>
      <xdr:rowOff>28575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57305681-D25D-4B27-8B0A-F2EEE7550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18</xdr:col>
      <xdr:colOff>312420</xdr:colOff>
      <xdr:row>15</xdr:row>
      <xdr:rowOff>83820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D575A6-4052-415B-BA02-E23F478BC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19</xdr:col>
      <xdr:colOff>304800</xdr:colOff>
      <xdr:row>30</xdr:row>
      <xdr:rowOff>152400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4885D60-2206-4FBA-B41E-91850D06FF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20</xdr:row>
      <xdr:rowOff>57150</xdr:rowOff>
    </xdr:from>
    <xdr:to>
      <xdr:col>21</xdr:col>
      <xdr:colOff>142875</xdr:colOff>
      <xdr:row>35</xdr:row>
      <xdr:rowOff>85725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id="{049C009E-F36B-43B5-9207-7F8A5C470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ederalreserve.gov/econresdata/notes/feds-notes/2016/updating-the-recession-risk-and-the-excess-bond-premium-20161006.html" TargetMode="External"/><Relationship Id="rId2" Type="http://schemas.openxmlformats.org/officeDocument/2006/relationships/hyperlink" Target="https://www.federalreserve.gov/econresdata/notes/feds-notes/2016/files/ebp_csv.csv*" TargetMode="External"/><Relationship Id="rId1" Type="http://schemas.openxmlformats.org/officeDocument/2006/relationships/hyperlink" Target="https://onlinelibrary.wiley.com/doi/abs/10.1111/j.1468-2354.2009.00535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s://www.bls.gov/cps/cps_flows.htm" TargetMode="External"/><Relationship Id="rId1" Type="http://schemas.openxmlformats.org/officeDocument/2006/relationships/hyperlink" Target="https://data.bls.gov/PDQWeb/l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7E4C-7FC9-4012-A4AF-8D0F7E0151E1}">
  <dimension ref="A1:H36"/>
  <sheetViews>
    <sheetView zoomScale="70" zoomScaleNormal="70" workbookViewId="0">
      <selection activeCell="H19" sqref="H19"/>
    </sheetView>
  </sheetViews>
  <sheetFormatPr defaultRowHeight="14.4" x14ac:dyDescent="0.3"/>
  <cols>
    <col min="1" max="1" width="26.77734375" style="14" customWidth="1"/>
    <col min="2" max="2" width="45.88671875" style="14" customWidth="1"/>
    <col min="3" max="3" width="16.5546875" style="14" customWidth="1"/>
    <col min="4" max="4" width="8.88671875" style="14"/>
    <col min="5" max="5" width="39" style="14" customWidth="1"/>
    <col min="6" max="6" width="8.88671875" style="14"/>
    <col min="7" max="7" width="11.77734375" style="34" customWidth="1"/>
    <col min="8" max="8" width="53.21875" style="6" customWidth="1"/>
  </cols>
  <sheetData>
    <row r="1" spans="1:8" s="9" customFormat="1" x14ac:dyDescent="0.3">
      <c r="A1" s="16" t="s">
        <v>68</v>
      </c>
      <c r="B1" s="16" t="s">
        <v>27</v>
      </c>
      <c r="C1" s="16" t="s">
        <v>25</v>
      </c>
      <c r="D1" s="16" t="s">
        <v>26</v>
      </c>
      <c r="E1" s="16" t="s">
        <v>70</v>
      </c>
      <c r="F1" s="16" t="s">
        <v>28</v>
      </c>
      <c r="G1" s="33" t="s">
        <v>87</v>
      </c>
      <c r="H1" s="17" t="s">
        <v>65</v>
      </c>
    </row>
    <row r="2" spans="1:8" s="10" customFormat="1" ht="13.8" x14ac:dyDescent="0.3">
      <c r="A2" s="18" t="s">
        <v>0</v>
      </c>
      <c r="B2" s="12" t="s">
        <v>48</v>
      </c>
      <c r="C2" s="14" t="s">
        <v>29</v>
      </c>
      <c r="D2" s="12" t="s">
        <v>23</v>
      </c>
      <c r="E2" s="18" t="s">
        <v>16</v>
      </c>
      <c r="F2" s="14" t="s">
        <v>81</v>
      </c>
      <c r="G2" s="34" t="s">
        <v>91</v>
      </c>
      <c r="H2" s="6"/>
    </row>
    <row r="3" spans="1:8" s="10" customFormat="1" ht="27.6" x14ac:dyDescent="0.3">
      <c r="A3" s="18" t="s">
        <v>1</v>
      </c>
      <c r="B3" s="13" t="s">
        <v>49</v>
      </c>
      <c r="C3" s="14" t="s">
        <v>29</v>
      </c>
      <c r="D3" s="13" t="s">
        <v>24</v>
      </c>
      <c r="E3" s="18" t="s">
        <v>17</v>
      </c>
      <c r="F3" s="14" t="s">
        <v>80</v>
      </c>
      <c r="G3" s="34" t="s">
        <v>91</v>
      </c>
      <c r="H3" s="6"/>
    </row>
    <row r="4" spans="1:8" s="10" customFormat="1" ht="27.6" x14ac:dyDescent="0.3">
      <c r="A4" s="18" t="s">
        <v>2</v>
      </c>
      <c r="B4" s="14" t="s">
        <v>50</v>
      </c>
      <c r="C4" s="14" t="s">
        <v>29</v>
      </c>
      <c r="D4" s="14" t="s">
        <v>30</v>
      </c>
      <c r="E4" s="31"/>
      <c r="F4" s="14" t="s">
        <v>80</v>
      </c>
      <c r="G4" s="34" t="s">
        <v>485</v>
      </c>
      <c r="H4" s="6"/>
    </row>
    <row r="5" spans="1:8" s="10" customFormat="1" ht="27.6" x14ac:dyDescent="0.3">
      <c r="A5" s="18" t="s">
        <v>3</v>
      </c>
      <c r="B5" s="14" t="s">
        <v>51</v>
      </c>
      <c r="C5" s="14" t="s">
        <v>29</v>
      </c>
      <c r="D5" s="14" t="s">
        <v>31</v>
      </c>
      <c r="E5" s="32"/>
      <c r="F5" s="14" t="s">
        <v>81</v>
      </c>
      <c r="G5" s="34" t="s">
        <v>91</v>
      </c>
      <c r="H5" s="6"/>
    </row>
    <row r="6" spans="1:8" s="10" customFormat="1" ht="27.6" x14ac:dyDescent="0.3">
      <c r="A6" s="18" t="s">
        <v>4</v>
      </c>
      <c r="B6" s="24" t="s">
        <v>52</v>
      </c>
      <c r="C6" s="14" t="s">
        <v>29</v>
      </c>
      <c r="D6" s="15" t="s">
        <v>32</v>
      </c>
      <c r="E6" s="32"/>
      <c r="F6" s="14" t="s">
        <v>81</v>
      </c>
      <c r="G6" s="34" t="s">
        <v>91</v>
      </c>
      <c r="H6" s="6"/>
    </row>
    <row r="7" spans="1:8" s="10" customFormat="1" ht="41.4" x14ac:dyDescent="0.3">
      <c r="A7" s="18" t="s">
        <v>5</v>
      </c>
      <c r="B7" s="14" t="s">
        <v>53</v>
      </c>
      <c r="C7" s="14" t="s">
        <v>29</v>
      </c>
      <c r="D7" s="14" t="s">
        <v>33</v>
      </c>
      <c r="E7" s="14" t="s">
        <v>20</v>
      </c>
      <c r="F7" s="14" t="s">
        <v>80</v>
      </c>
      <c r="G7" s="34" t="s">
        <v>91</v>
      </c>
      <c r="H7" s="6"/>
    </row>
    <row r="8" spans="1:8" s="10" customFormat="1" ht="41.4" x14ac:dyDescent="0.3">
      <c r="A8" s="112" t="s">
        <v>6</v>
      </c>
      <c r="B8" s="13" t="s">
        <v>54</v>
      </c>
      <c r="C8" s="14" t="s">
        <v>29</v>
      </c>
      <c r="D8" s="13" t="s">
        <v>34</v>
      </c>
      <c r="E8" s="14" t="s">
        <v>76</v>
      </c>
      <c r="F8" s="111" t="s">
        <v>80</v>
      </c>
      <c r="G8" s="34" t="s">
        <v>91</v>
      </c>
      <c r="H8" s="6"/>
    </row>
    <row r="9" spans="1:8" s="10" customFormat="1" ht="13.8" x14ac:dyDescent="0.3">
      <c r="A9" s="112"/>
      <c r="B9" s="13" t="s">
        <v>56</v>
      </c>
      <c r="C9" s="14" t="s">
        <v>29</v>
      </c>
      <c r="D9" s="13" t="s">
        <v>36</v>
      </c>
      <c r="E9" s="18" t="s">
        <v>75</v>
      </c>
      <c r="F9" s="111"/>
      <c r="G9" s="34" t="s">
        <v>91</v>
      </c>
      <c r="H9" s="6"/>
    </row>
    <row r="10" spans="1:8" s="10" customFormat="1" ht="41.4" x14ac:dyDescent="0.3">
      <c r="A10" s="112"/>
      <c r="B10" s="13" t="s">
        <v>55</v>
      </c>
      <c r="C10" s="14" t="s">
        <v>29</v>
      </c>
      <c r="D10" s="13" t="s">
        <v>35</v>
      </c>
      <c r="E10" s="14"/>
      <c r="F10" s="111"/>
      <c r="G10" s="34" t="s">
        <v>91</v>
      </c>
      <c r="H10" s="6"/>
    </row>
    <row r="11" spans="1:8" s="10" customFormat="1" ht="41.4" x14ac:dyDescent="0.3">
      <c r="A11" s="112"/>
      <c r="B11" s="13" t="s">
        <v>57</v>
      </c>
      <c r="C11" s="14" t="s">
        <v>29</v>
      </c>
      <c r="D11" s="13" t="s">
        <v>37</v>
      </c>
      <c r="E11" s="14"/>
      <c r="F11" s="111"/>
      <c r="G11" s="34" t="s">
        <v>91</v>
      </c>
      <c r="H11" s="6"/>
    </row>
    <row r="12" spans="1:8" s="11" customFormat="1" ht="41.4" x14ac:dyDescent="0.3">
      <c r="A12" s="112" t="s">
        <v>7</v>
      </c>
      <c r="B12" s="13" t="s">
        <v>58</v>
      </c>
      <c r="C12" s="14" t="s">
        <v>29</v>
      </c>
      <c r="D12" s="13" t="s">
        <v>38</v>
      </c>
      <c r="E12" s="14" t="s">
        <v>77</v>
      </c>
      <c r="F12" s="111" t="s">
        <v>80</v>
      </c>
      <c r="G12" s="34" t="s">
        <v>91</v>
      </c>
      <c r="H12" s="20"/>
    </row>
    <row r="13" spans="1:8" s="10" customFormat="1" ht="13.8" x14ac:dyDescent="0.3">
      <c r="A13" s="112"/>
      <c r="B13" s="13" t="s">
        <v>59</v>
      </c>
      <c r="C13" s="14" t="s">
        <v>29</v>
      </c>
      <c r="D13" s="13" t="s">
        <v>40</v>
      </c>
      <c r="E13" s="18" t="s">
        <v>75</v>
      </c>
      <c r="F13" s="111"/>
      <c r="G13" s="34" t="s">
        <v>91</v>
      </c>
      <c r="H13" s="6"/>
    </row>
    <row r="14" spans="1:8" s="10" customFormat="1" ht="41.4" x14ac:dyDescent="0.3">
      <c r="A14" s="112"/>
      <c r="B14" s="13" t="s">
        <v>60</v>
      </c>
      <c r="C14" s="14" t="s">
        <v>29</v>
      </c>
      <c r="D14" s="13" t="s">
        <v>39</v>
      </c>
      <c r="E14" s="14"/>
      <c r="F14" s="111"/>
      <c r="G14" s="34" t="s">
        <v>91</v>
      </c>
      <c r="H14" s="6"/>
    </row>
    <row r="15" spans="1:8" s="10" customFormat="1" ht="41.4" x14ac:dyDescent="0.3">
      <c r="A15" s="112"/>
      <c r="B15" s="13" t="s">
        <v>61</v>
      </c>
      <c r="C15" s="14" t="s">
        <v>29</v>
      </c>
      <c r="D15" s="13" t="s">
        <v>41</v>
      </c>
      <c r="E15" s="14"/>
      <c r="F15" s="111"/>
      <c r="G15" s="34" t="s">
        <v>91</v>
      </c>
      <c r="H15" s="6"/>
    </row>
    <row r="16" spans="1:8" s="10" customFormat="1" ht="27.6" x14ac:dyDescent="0.3">
      <c r="A16" s="18" t="s">
        <v>8</v>
      </c>
      <c r="B16" s="14" t="s">
        <v>62</v>
      </c>
      <c r="C16" s="14" t="s">
        <v>29</v>
      </c>
      <c r="D16" s="14" t="s">
        <v>42</v>
      </c>
      <c r="E16" s="32"/>
      <c r="F16" s="14" t="s">
        <v>81</v>
      </c>
      <c r="G16" s="34" t="s">
        <v>91</v>
      </c>
      <c r="H16" s="6"/>
    </row>
    <row r="17" spans="1:8" s="10" customFormat="1" ht="27.6" x14ac:dyDescent="0.3">
      <c r="A17" s="18" t="s">
        <v>9</v>
      </c>
      <c r="B17" s="57"/>
      <c r="C17" s="19" t="s">
        <v>82</v>
      </c>
      <c r="D17" s="14"/>
      <c r="E17" s="32"/>
      <c r="F17" s="14" t="s">
        <v>81</v>
      </c>
      <c r="G17" s="34" t="s">
        <v>486</v>
      </c>
      <c r="H17" s="20" t="s">
        <v>510</v>
      </c>
    </row>
    <row r="18" spans="1:8" s="10" customFormat="1" ht="27.6" x14ac:dyDescent="0.3">
      <c r="A18" s="18" t="s">
        <v>10</v>
      </c>
      <c r="B18" s="57" t="s">
        <v>73</v>
      </c>
      <c r="C18" s="14" t="s">
        <v>29</v>
      </c>
      <c r="D18" s="14" t="s">
        <v>43</v>
      </c>
      <c r="E18" s="14" t="s">
        <v>20</v>
      </c>
      <c r="F18" s="14" t="s">
        <v>81</v>
      </c>
      <c r="G18" s="34" t="s">
        <v>91</v>
      </c>
      <c r="H18" t="s">
        <v>479</v>
      </c>
    </row>
    <row r="19" spans="1:8" s="10" customFormat="1" ht="86.4" x14ac:dyDescent="0.3">
      <c r="A19" s="18" t="s">
        <v>11</v>
      </c>
      <c r="B19" s="57" t="s">
        <v>44</v>
      </c>
      <c r="C19" s="79" t="s">
        <v>520</v>
      </c>
      <c r="D19" s="14"/>
      <c r="E19" s="32"/>
      <c r="F19" s="14" t="s">
        <v>80</v>
      </c>
      <c r="G19" s="34" t="s">
        <v>486</v>
      </c>
      <c r="H19" s="49" t="s">
        <v>521</v>
      </c>
    </row>
    <row r="20" spans="1:8" s="10" customFormat="1" ht="27.6" x14ac:dyDescent="0.3">
      <c r="A20" s="18" t="s">
        <v>12</v>
      </c>
      <c r="B20" s="57" t="s">
        <v>64</v>
      </c>
      <c r="C20" s="14" t="s">
        <v>63</v>
      </c>
      <c r="D20" s="14"/>
      <c r="E20" s="14" t="s">
        <v>20</v>
      </c>
      <c r="F20" s="14" t="s">
        <v>80</v>
      </c>
      <c r="H20" s="57" t="s">
        <v>509</v>
      </c>
    </row>
    <row r="21" spans="1:8" s="10" customFormat="1" ht="27.6" x14ac:dyDescent="0.3">
      <c r="A21" s="18" t="s">
        <v>13</v>
      </c>
      <c r="B21" s="13" t="s">
        <v>66</v>
      </c>
      <c r="C21" s="14" t="s">
        <v>29</v>
      </c>
      <c r="D21" s="13" t="s">
        <v>45</v>
      </c>
      <c r="E21" s="18" t="s">
        <v>16</v>
      </c>
      <c r="F21" s="14" t="s">
        <v>80</v>
      </c>
      <c r="G21" s="34" t="s">
        <v>91</v>
      </c>
      <c r="H21" s="6"/>
    </row>
    <row r="22" spans="1:8" s="10" customFormat="1" ht="41.4" x14ac:dyDescent="0.3">
      <c r="A22" s="18" t="s">
        <v>14</v>
      </c>
      <c r="B22" s="22" t="s">
        <v>50</v>
      </c>
      <c r="C22" s="22" t="s">
        <v>29</v>
      </c>
      <c r="D22" s="22" t="s">
        <v>30</v>
      </c>
      <c r="E22" s="14" t="s">
        <v>79</v>
      </c>
      <c r="F22" s="111" t="s">
        <v>81</v>
      </c>
      <c r="G22" s="34"/>
      <c r="H22" s="21" t="s">
        <v>72</v>
      </c>
    </row>
    <row r="23" spans="1:8" s="10" customFormat="1" ht="27.6" x14ac:dyDescent="0.3">
      <c r="A23" s="14"/>
      <c r="B23" s="57" t="s">
        <v>468</v>
      </c>
      <c r="C23" s="15" t="s">
        <v>469</v>
      </c>
      <c r="D23" s="23"/>
      <c r="E23" s="14" t="s">
        <v>78</v>
      </c>
      <c r="F23" s="111"/>
      <c r="G23" s="34" t="s">
        <v>486</v>
      </c>
      <c r="H23" s="6"/>
    </row>
    <row r="24" spans="1:8" s="10" customFormat="1" ht="13.8" x14ac:dyDescent="0.3">
      <c r="A24" s="18"/>
      <c r="B24" s="14"/>
      <c r="C24" s="14"/>
      <c r="D24" s="14"/>
      <c r="E24" s="14"/>
      <c r="F24" s="14"/>
      <c r="G24" s="34"/>
      <c r="H24" s="6"/>
    </row>
    <row r="30" spans="1:8" x14ac:dyDescent="0.3">
      <c r="A30" s="16" t="s">
        <v>71</v>
      </c>
    </row>
    <row r="31" spans="1:8" x14ac:dyDescent="0.3">
      <c r="A31" s="18" t="s">
        <v>46</v>
      </c>
      <c r="B31" s="13" t="s">
        <v>67</v>
      </c>
      <c r="C31" s="14" t="s">
        <v>29</v>
      </c>
      <c r="D31" s="13" t="s">
        <v>47</v>
      </c>
      <c r="G31" s="34" t="s">
        <v>91</v>
      </c>
      <c r="H31" s="6" t="s">
        <v>74</v>
      </c>
    </row>
    <row r="33" spans="1:7" x14ac:dyDescent="0.3">
      <c r="A33" s="110" t="s">
        <v>83</v>
      </c>
      <c r="B33" s="110"/>
      <c r="C33" s="110"/>
      <c r="D33" s="110"/>
      <c r="E33" s="110"/>
      <c r="F33" s="110"/>
      <c r="G33" s="110"/>
    </row>
    <row r="34" spans="1:7" x14ac:dyDescent="0.3">
      <c r="A34" s="110" t="s">
        <v>84</v>
      </c>
      <c r="B34" s="110"/>
      <c r="C34" s="110"/>
      <c r="D34" s="110"/>
      <c r="E34" s="110"/>
      <c r="F34" s="110"/>
      <c r="G34" s="110"/>
    </row>
    <row r="36" spans="1:7" x14ac:dyDescent="0.3">
      <c r="A36" s="56"/>
    </row>
  </sheetData>
  <mergeCells count="7">
    <mergeCell ref="A34:G34"/>
    <mergeCell ref="F8:F11"/>
    <mergeCell ref="F12:F15"/>
    <mergeCell ref="A8:A11"/>
    <mergeCell ref="A12:A15"/>
    <mergeCell ref="F22:F23"/>
    <mergeCell ref="A33:G33"/>
  </mergeCells>
  <hyperlinks>
    <hyperlink ref="C17" r:id="rId1" display="Fujita, S. and Ramey, G. (2009)" xr:uid="{1C252E3C-B7FF-4FD7-A824-7D113756862C}"/>
    <hyperlink ref="C19" r:id="rId2" xr:uid="{FFC20A5E-3279-4F25-84A0-035778D6D276}"/>
    <hyperlink ref="H19" r:id="rId3" xr:uid="{91E7FD82-1066-45BD-A2C8-DF672C8F58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2B6B-1CE0-4F67-84CE-0FA78F13CA5B}">
  <dimension ref="A1:P116"/>
  <sheetViews>
    <sheetView zoomScale="80" zoomScaleNormal="80" workbookViewId="0">
      <selection activeCell="I5" sqref="I5"/>
    </sheetView>
  </sheetViews>
  <sheetFormatPr defaultRowHeight="14.4" x14ac:dyDescent="0.3"/>
  <cols>
    <col min="1" max="16" width="11.77734375" style="3" customWidth="1"/>
  </cols>
  <sheetData>
    <row r="1" spans="1:16" s="6" customFormat="1" ht="55.2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pans="1:16" s="6" customFormat="1" ht="55.2" x14ac:dyDescent="0.3">
      <c r="A2" s="4" t="s">
        <v>15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19</v>
      </c>
      <c r="G2" s="7" t="s">
        <v>20</v>
      </c>
      <c r="H2" s="7" t="s">
        <v>16</v>
      </c>
      <c r="I2" s="7" t="s">
        <v>16</v>
      </c>
      <c r="J2" s="7" t="s">
        <v>19</v>
      </c>
      <c r="K2" s="7" t="s">
        <v>19</v>
      </c>
      <c r="L2" s="7" t="s">
        <v>20</v>
      </c>
      <c r="M2" s="7" t="s">
        <v>21</v>
      </c>
      <c r="N2" s="7" t="s">
        <v>20</v>
      </c>
      <c r="O2" s="7" t="s">
        <v>16</v>
      </c>
      <c r="P2" s="7" t="s">
        <v>21</v>
      </c>
    </row>
    <row r="3" spans="1:16" x14ac:dyDescent="0.3">
      <c r="A3" s="1">
        <v>1985</v>
      </c>
      <c r="B3" s="2">
        <v>-3.1692999999999998</v>
      </c>
      <c r="C3" s="2">
        <v>4.5621</v>
      </c>
      <c r="D3" s="2">
        <v>8.48</v>
      </c>
      <c r="E3" s="2">
        <v>7.2</v>
      </c>
      <c r="F3" s="2">
        <v>60</v>
      </c>
      <c r="G3" s="2">
        <v>4.3113999999999999</v>
      </c>
      <c r="H3" s="2">
        <v>-5.8971</v>
      </c>
      <c r="I3" s="2">
        <v>-6.3197999999999999</v>
      </c>
      <c r="J3" s="2">
        <v>64.8</v>
      </c>
      <c r="K3" s="2">
        <v>65.869600000000005</v>
      </c>
      <c r="L3" s="2">
        <v>8.5381</v>
      </c>
      <c r="M3" s="2">
        <v>0.98839999999999995</v>
      </c>
      <c r="N3" s="2">
        <v>4.3735999999999997</v>
      </c>
      <c r="O3" s="2">
        <v>-4.5650000000000004</v>
      </c>
      <c r="P3" s="2">
        <v>-3.8980999999999999</v>
      </c>
    </row>
    <row r="4" spans="1:16" x14ac:dyDescent="0.3">
      <c r="A4" s="1">
        <v>1985.25</v>
      </c>
      <c r="B4" s="2">
        <v>-3.1625999999999999</v>
      </c>
      <c r="C4" s="2">
        <v>4.3856000000000002</v>
      </c>
      <c r="D4" s="2">
        <v>7.92</v>
      </c>
      <c r="E4" s="2">
        <v>7.3</v>
      </c>
      <c r="F4" s="2">
        <v>60</v>
      </c>
      <c r="G4" s="2">
        <v>4.3121</v>
      </c>
      <c r="H4" s="2">
        <v>-5.8905000000000003</v>
      </c>
      <c r="I4" s="2">
        <v>-6.3068999999999997</v>
      </c>
      <c r="J4" s="2">
        <v>64.8</v>
      </c>
      <c r="K4" s="2">
        <v>63.1038</v>
      </c>
      <c r="L4" s="2">
        <v>8.5353999999999992</v>
      </c>
      <c r="M4" s="2">
        <v>1.1835</v>
      </c>
      <c r="N4" s="2">
        <v>4.3768000000000002</v>
      </c>
      <c r="O4" s="2">
        <v>-4.5444000000000004</v>
      </c>
      <c r="P4" s="2">
        <v>-2.9967999999999999</v>
      </c>
    </row>
    <row r="5" spans="1:16" x14ac:dyDescent="0.3">
      <c r="A5" s="1">
        <v>1985.5</v>
      </c>
      <c r="B5" s="2">
        <v>-3.1497999999999999</v>
      </c>
      <c r="C5" s="2">
        <v>4.0288000000000004</v>
      </c>
      <c r="D5" s="2">
        <v>7.9</v>
      </c>
      <c r="E5" s="2">
        <v>7.2</v>
      </c>
      <c r="F5" s="2">
        <v>60.1</v>
      </c>
      <c r="G5" s="2">
        <v>4.3205</v>
      </c>
      <c r="H5" s="2">
        <v>-5.8811999999999998</v>
      </c>
      <c r="I5" s="2">
        <v>-6.2944000000000004</v>
      </c>
      <c r="J5" s="2">
        <v>64.7</v>
      </c>
      <c r="K5" s="2">
        <v>65.699700000000007</v>
      </c>
      <c r="L5" s="2">
        <v>8.5456000000000003</v>
      </c>
      <c r="M5" s="2">
        <v>1.1918</v>
      </c>
      <c r="N5" s="2">
        <v>4.3810000000000002</v>
      </c>
      <c r="O5" s="2">
        <v>-4.5237999999999996</v>
      </c>
      <c r="P5" s="2">
        <v>-3.0655000000000001</v>
      </c>
    </row>
    <row r="6" spans="1:16" x14ac:dyDescent="0.3">
      <c r="A6" s="1">
        <v>1985.75</v>
      </c>
      <c r="B6" s="2">
        <v>-3.1453000000000002</v>
      </c>
      <c r="C6" s="2">
        <v>4.1695000000000002</v>
      </c>
      <c r="D6" s="2">
        <v>8.1</v>
      </c>
      <c r="E6" s="2">
        <v>7</v>
      </c>
      <c r="F6" s="2">
        <v>60.4</v>
      </c>
      <c r="G6" s="2">
        <v>4.3297999999999996</v>
      </c>
      <c r="H6" s="2">
        <v>-5.8754999999999997</v>
      </c>
      <c r="I6" s="2">
        <v>-6.2838000000000003</v>
      </c>
      <c r="J6" s="2">
        <v>65</v>
      </c>
      <c r="K6" s="2">
        <v>64.5535</v>
      </c>
      <c r="L6" s="2">
        <v>8.5512999999999995</v>
      </c>
      <c r="M6" s="2">
        <v>1.3775999999999999</v>
      </c>
      <c r="N6" s="2">
        <v>4.3860000000000001</v>
      </c>
      <c r="O6" s="2">
        <v>-4.5233999999999996</v>
      </c>
      <c r="P6" s="2">
        <v>-3.6143999999999998</v>
      </c>
    </row>
    <row r="7" spans="1:16" x14ac:dyDescent="0.3">
      <c r="A7" s="1">
        <v>1986</v>
      </c>
      <c r="B7" s="2">
        <v>-3.141</v>
      </c>
      <c r="C7" s="2">
        <v>4.1555999999999997</v>
      </c>
      <c r="D7" s="2">
        <v>7.83</v>
      </c>
      <c r="E7" s="2">
        <v>7</v>
      </c>
      <c r="F7" s="2">
        <v>60.5</v>
      </c>
      <c r="G7" s="2">
        <v>4.3392999999999997</v>
      </c>
      <c r="H7" s="2">
        <v>-5.8738000000000001</v>
      </c>
      <c r="I7" s="2">
        <v>-6.2827000000000002</v>
      </c>
      <c r="J7" s="2">
        <v>65</v>
      </c>
      <c r="K7" s="2">
        <v>69.590900000000005</v>
      </c>
      <c r="L7" s="2">
        <v>8.5548999999999999</v>
      </c>
      <c r="M7" s="2">
        <v>1.7479</v>
      </c>
      <c r="N7" s="2">
        <v>4.391</v>
      </c>
      <c r="O7" s="2">
        <v>-4.5201000000000002</v>
      </c>
      <c r="P7" s="2">
        <v>-3.6143999999999998</v>
      </c>
    </row>
    <row r="8" spans="1:16" x14ac:dyDescent="0.3">
      <c r="A8" s="1">
        <v>1986.25</v>
      </c>
      <c r="B8" s="2">
        <v>-3.1391</v>
      </c>
      <c r="C8" s="2">
        <v>3.9356</v>
      </c>
      <c r="D8" s="2">
        <v>6.92</v>
      </c>
      <c r="E8" s="2">
        <v>7.2</v>
      </c>
      <c r="F8" s="2">
        <v>60.6</v>
      </c>
      <c r="G8" s="2">
        <v>4.3555000000000001</v>
      </c>
      <c r="H8" s="2">
        <v>-5.8693</v>
      </c>
      <c r="I8" s="2">
        <v>-6.2865000000000002</v>
      </c>
      <c r="J8" s="2">
        <v>65.2</v>
      </c>
      <c r="K8" s="2">
        <v>65.342699999999994</v>
      </c>
      <c r="L8" s="2">
        <v>8.5501000000000005</v>
      </c>
      <c r="M8" s="2">
        <v>1.8867</v>
      </c>
      <c r="N8" s="2">
        <v>4.3948</v>
      </c>
      <c r="O8" s="2">
        <v>-4.5026999999999999</v>
      </c>
      <c r="P8" s="2">
        <v>-3.2519</v>
      </c>
    </row>
    <row r="9" spans="1:16" x14ac:dyDescent="0.3">
      <c r="A9" s="1">
        <v>1986.5</v>
      </c>
      <c r="B9" s="2">
        <v>-3.1320000000000001</v>
      </c>
      <c r="C9" s="2">
        <v>3.9901</v>
      </c>
      <c r="D9" s="2">
        <v>6.21</v>
      </c>
      <c r="E9" s="2">
        <v>7</v>
      </c>
      <c r="F9" s="2">
        <v>60.8</v>
      </c>
      <c r="G9" s="2">
        <v>4.3620000000000001</v>
      </c>
      <c r="H9" s="2">
        <v>-5.8651999999999997</v>
      </c>
      <c r="I9" s="2">
        <v>-6.2801</v>
      </c>
      <c r="J9" s="2">
        <v>65.400000000000006</v>
      </c>
      <c r="K9" s="2">
        <v>64.037999999999997</v>
      </c>
      <c r="L9" s="2">
        <v>8.5439000000000007</v>
      </c>
      <c r="M9" s="2">
        <v>2.1200999999999999</v>
      </c>
      <c r="N9" s="2">
        <v>4.3970000000000002</v>
      </c>
      <c r="O9" s="2">
        <v>-4.4829999999999997</v>
      </c>
      <c r="P9" s="2">
        <v>-1.9335</v>
      </c>
    </row>
    <row r="10" spans="1:16" x14ac:dyDescent="0.3">
      <c r="A10" s="1">
        <v>1986.75</v>
      </c>
      <c r="B10" s="2">
        <v>-3.1297000000000001</v>
      </c>
      <c r="C10" s="2">
        <v>3.8007</v>
      </c>
      <c r="D10" s="2">
        <v>6.27</v>
      </c>
      <c r="E10" s="2">
        <v>6.8</v>
      </c>
      <c r="F10" s="2">
        <v>60.9</v>
      </c>
      <c r="G10" s="2">
        <v>4.3686999999999996</v>
      </c>
      <c r="H10" s="2">
        <v>-5.8578000000000001</v>
      </c>
      <c r="I10" s="2">
        <v>-6.2866</v>
      </c>
      <c r="J10" s="2">
        <v>65.400000000000006</v>
      </c>
      <c r="K10" s="2">
        <v>68.608900000000006</v>
      </c>
      <c r="L10" s="2">
        <v>8.5356000000000005</v>
      </c>
      <c r="M10" s="2">
        <v>2.0139999999999998</v>
      </c>
      <c r="N10" s="2">
        <v>4.3975</v>
      </c>
      <c r="O10" s="2">
        <v>-4.4916999999999998</v>
      </c>
      <c r="P10" s="2">
        <v>-1.9482999999999999</v>
      </c>
    </row>
    <row r="11" spans="1:16" x14ac:dyDescent="0.3">
      <c r="A11" s="1">
        <v>1987</v>
      </c>
      <c r="B11" s="2">
        <v>-3.1263000000000001</v>
      </c>
      <c r="C11" s="2">
        <v>3.5314000000000001</v>
      </c>
      <c r="D11" s="2">
        <v>6.22</v>
      </c>
      <c r="E11" s="2">
        <v>6.6</v>
      </c>
      <c r="F11" s="2">
        <v>61.1</v>
      </c>
      <c r="G11" s="2">
        <v>4.3621999999999996</v>
      </c>
      <c r="H11" s="2">
        <v>-5.8491999999999997</v>
      </c>
      <c r="I11" s="2">
        <v>-6.2927</v>
      </c>
      <c r="J11" s="2">
        <v>65.5</v>
      </c>
      <c r="K11" s="2">
        <v>69.939599999999999</v>
      </c>
      <c r="L11" s="2">
        <v>8.5548000000000002</v>
      </c>
      <c r="M11" s="2">
        <v>1.9196</v>
      </c>
      <c r="N11" s="2">
        <v>4.3971</v>
      </c>
      <c r="O11" s="2">
        <v>-4.4889999999999999</v>
      </c>
      <c r="P11" s="2">
        <v>-1.7656000000000001</v>
      </c>
    </row>
    <row r="12" spans="1:16" x14ac:dyDescent="0.3">
      <c r="A12" s="1">
        <v>1987.25</v>
      </c>
      <c r="B12" s="2">
        <v>-3.1179999999999999</v>
      </c>
      <c r="C12" s="2">
        <v>3.9005000000000001</v>
      </c>
      <c r="D12" s="2">
        <v>6.65</v>
      </c>
      <c r="E12" s="2">
        <v>6.3</v>
      </c>
      <c r="F12" s="2">
        <v>61.4</v>
      </c>
      <c r="G12" s="2">
        <v>4.359</v>
      </c>
      <c r="H12" s="2">
        <v>-5.8426999999999998</v>
      </c>
      <c r="I12" s="2">
        <v>-6.282</v>
      </c>
      <c r="J12" s="2">
        <v>65.5</v>
      </c>
      <c r="K12" s="2">
        <v>71.329899999999995</v>
      </c>
      <c r="L12" s="2">
        <v>8.5355000000000008</v>
      </c>
      <c r="M12" s="2">
        <v>1.6975</v>
      </c>
      <c r="N12" s="2">
        <v>4.3973000000000004</v>
      </c>
      <c r="O12" s="2">
        <v>-4.4828000000000001</v>
      </c>
      <c r="P12" s="2">
        <v>-1.4342999999999999</v>
      </c>
    </row>
    <row r="13" spans="1:16" x14ac:dyDescent="0.3">
      <c r="A13" s="1">
        <v>1987.5</v>
      </c>
      <c r="B13" s="2">
        <v>-3.1116000000000001</v>
      </c>
      <c r="C13" s="2">
        <v>3.8925999999999998</v>
      </c>
      <c r="D13" s="2">
        <v>6.84</v>
      </c>
      <c r="E13" s="2">
        <v>6</v>
      </c>
      <c r="F13" s="2">
        <v>61.7</v>
      </c>
      <c r="G13" s="2">
        <v>4.3600000000000003</v>
      </c>
      <c r="H13" s="2">
        <v>-5.8387000000000002</v>
      </c>
      <c r="I13" s="2">
        <v>-6.2708000000000004</v>
      </c>
      <c r="J13" s="2">
        <v>65.599999999999994</v>
      </c>
      <c r="K13" s="2">
        <v>72.787899999999993</v>
      </c>
      <c r="L13" s="2">
        <v>8.5396000000000001</v>
      </c>
      <c r="M13" s="2">
        <v>1.6926000000000001</v>
      </c>
      <c r="N13" s="2">
        <v>4.3986000000000001</v>
      </c>
      <c r="O13" s="2">
        <v>-4.4831000000000003</v>
      </c>
      <c r="P13" s="2">
        <v>-1.6667000000000001</v>
      </c>
    </row>
    <row r="14" spans="1:16" x14ac:dyDescent="0.3">
      <c r="A14" s="1">
        <v>1987.75</v>
      </c>
      <c r="B14" s="2">
        <v>-3.0977000000000001</v>
      </c>
      <c r="C14" s="2">
        <v>4.0787000000000004</v>
      </c>
      <c r="D14" s="2">
        <v>6.92</v>
      </c>
      <c r="E14" s="2">
        <v>5.8</v>
      </c>
      <c r="F14" s="2">
        <v>61.9</v>
      </c>
      <c r="G14" s="2">
        <v>4.3636999999999997</v>
      </c>
      <c r="H14" s="2">
        <v>-5.8341000000000003</v>
      </c>
      <c r="I14" s="2">
        <v>-6.2385000000000002</v>
      </c>
      <c r="J14" s="2">
        <v>65.7</v>
      </c>
      <c r="K14" s="2">
        <v>73.6083</v>
      </c>
      <c r="L14" s="2">
        <v>8.5610999999999997</v>
      </c>
      <c r="M14" s="2">
        <v>1.5148999999999999</v>
      </c>
      <c r="N14" s="2">
        <v>4.4012000000000002</v>
      </c>
      <c r="O14" s="2">
        <v>-4.4734999999999996</v>
      </c>
      <c r="P14" s="2">
        <v>-1.5679000000000001</v>
      </c>
    </row>
    <row r="15" spans="1:16" x14ac:dyDescent="0.3">
      <c r="A15" s="1">
        <v>1988</v>
      </c>
      <c r="B15" s="2">
        <v>-3.0948000000000002</v>
      </c>
      <c r="C15" s="2">
        <v>4.2397999999999998</v>
      </c>
      <c r="D15" s="2">
        <v>6.66</v>
      </c>
      <c r="E15" s="2">
        <v>5.7</v>
      </c>
      <c r="F15" s="2">
        <v>62</v>
      </c>
      <c r="G15" s="2">
        <v>4.3741000000000003</v>
      </c>
      <c r="H15" s="2">
        <v>-5.8239999999999998</v>
      </c>
      <c r="I15" s="2">
        <v>-6.2587000000000002</v>
      </c>
      <c r="J15" s="2">
        <v>65.8</v>
      </c>
      <c r="K15" s="2">
        <v>70.030199999999994</v>
      </c>
      <c r="L15" s="2">
        <v>8.5844000000000005</v>
      </c>
      <c r="M15" s="2">
        <v>1.6448</v>
      </c>
      <c r="N15" s="2">
        <v>4.4043000000000001</v>
      </c>
      <c r="O15" s="2">
        <v>-4.4831000000000003</v>
      </c>
      <c r="P15" s="2">
        <v>-1.8001</v>
      </c>
    </row>
    <row r="16" spans="1:16" x14ac:dyDescent="0.3">
      <c r="A16" s="1">
        <v>1988.25</v>
      </c>
      <c r="B16" s="2">
        <v>-3.0840000000000001</v>
      </c>
      <c r="C16" s="2">
        <v>4.2442000000000002</v>
      </c>
      <c r="D16" s="2">
        <v>7.16</v>
      </c>
      <c r="E16" s="2">
        <v>5.5</v>
      </c>
      <c r="F16" s="2">
        <v>62.2</v>
      </c>
      <c r="G16" s="2">
        <v>4.3752000000000004</v>
      </c>
      <c r="H16" s="2">
        <v>-5.8178999999999998</v>
      </c>
      <c r="I16" s="2">
        <v>-6.2453000000000003</v>
      </c>
      <c r="J16" s="2">
        <v>65.8</v>
      </c>
      <c r="K16" s="2">
        <v>77.286299999999997</v>
      </c>
      <c r="L16" s="2">
        <v>8.5708000000000002</v>
      </c>
      <c r="M16" s="2">
        <v>1.4682999999999999</v>
      </c>
      <c r="N16" s="2">
        <v>4.4066999999999998</v>
      </c>
      <c r="O16" s="2">
        <v>-4.4817999999999998</v>
      </c>
      <c r="P16" s="2">
        <v>-1.9383999999999999</v>
      </c>
    </row>
    <row r="17" spans="1:16" x14ac:dyDescent="0.3">
      <c r="A17" s="1">
        <v>1988.5</v>
      </c>
      <c r="B17" s="2">
        <v>-3.0807000000000002</v>
      </c>
      <c r="C17" s="2">
        <v>4.4210000000000003</v>
      </c>
      <c r="D17" s="2">
        <v>7.98</v>
      </c>
      <c r="E17" s="2">
        <v>5.5</v>
      </c>
      <c r="F17" s="2">
        <v>62.4</v>
      </c>
      <c r="G17" s="2">
        <v>4.3765000000000001</v>
      </c>
      <c r="H17" s="2">
        <v>-5.8082000000000003</v>
      </c>
      <c r="I17" s="2">
        <v>-6.2484000000000002</v>
      </c>
      <c r="J17" s="2">
        <v>66</v>
      </c>
      <c r="K17" s="2">
        <v>76.0334</v>
      </c>
      <c r="L17" s="2">
        <v>8.5786999999999995</v>
      </c>
      <c r="M17" s="2">
        <v>1.3953</v>
      </c>
      <c r="N17" s="2">
        <v>4.4076000000000004</v>
      </c>
      <c r="O17" s="2">
        <v>-4.4835000000000003</v>
      </c>
      <c r="P17" s="2">
        <v>-2.2589999999999999</v>
      </c>
    </row>
    <row r="18" spans="1:16" x14ac:dyDescent="0.3">
      <c r="A18" s="1">
        <v>1988.75</v>
      </c>
      <c r="B18" s="2">
        <v>-3.0697999999999999</v>
      </c>
      <c r="C18" s="2">
        <v>4.4778000000000002</v>
      </c>
      <c r="D18" s="2">
        <v>8.4700000000000006</v>
      </c>
      <c r="E18" s="2">
        <v>5.3</v>
      </c>
      <c r="F18" s="2">
        <v>62.6</v>
      </c>
      <c r="G18" s="2">
        <v>4.3743999999999996</v>
      </c>
      <c r="H18" s="2">
        <v>-5.8014000000000001</v>
      </c>
      <c r="I18" s="2">
        <v>-6.2320000000000002</v>
      </c>
      <c r="J18" s="2">
        <v>66.099999999999994</v>
      </c>
      <c r="K18" s="2">
        <v>71.735799999999998</v>
      </c>
      <c r="L18" s="2">
        <v>8.5662000000000003</v>
      </c>
      <c r="M18" s="2">
        <v>1.4658</v>
      </c>
      <c r="N18" s="2">
        <v>4.4073000000000002</v>
      </c>
      <c r="O18" s="2">
        <v>-4.4671000000000003</v>
      </c>
      <c r="P18" s="2">
        <v>-2.7854999999999999</v>
      </c>
    </row>
    <row r="19" spans="1:16" x14ac:dyDescent="0.3">
      <c r="A19" s="1">
        <v>1989</v>
      </c>
      <c r="B19" s="2">
        <v>-3.0625</v>
      </c>
      <c r="C19" s="2">
        <v>4.5664999999999996</v>
      </c>
      <c r="D19" s="2">
        <v>9.44</v>
      </c>
      <c r="E19" s="2">
        <v>5.2</v>
      </c>
      <c r="F19" s="2">
        <v>62.9</v>
      </c>
      <c r="G19" s="2">
        <v>4.3684000000000003</v>
      </c>
      <c r="H19" s="2">
        <v>-5.7980999999999998</v>
      </c>
      <c r="I19" s="2">
        <v>-6.2140000000000004</v>
      </c>
      <c r="J19" s="2">
        <v>66.400000000000006</v>
      </c>
      <c r="K19" s="2">
        <v>75.519000000000005</v>
      </c>
      <c r="L19" s="2">
        <v>8.5791000000000004</v>
      </c>
      <c r="M19" s="2">
        <v>1.3802000000000001</v>
      </c>
      <c r="N19" s="2">
        <v>4.4066000000000001</v>
      </c>
      <c r="O19" s="2">
        <v>-4.4744000000000002</v>
      </c>
      <c r="P19" s="2">
        <v>-3.6046</v>
      </c>
    </row>
    <row r="20" spans="1:16" x14ac:dyDescent="0.3">
      <c r="A20" s="1">
        <v>1989.25</v>
      </c>
      <c r="B20" s="2">
        <v>-3.0569000000000002</v>
      </c>
      <c r="C20" s="2">
        <v>4.4359999999999999</v>
      </c>
      <c r="D20" s="2">
        <v>9.73</v>
      </c>
      <c r="E20" s="2">
        <v>5.2</v>
      </c>
      <c r="F20" s="2">
        <v>62.9</v>
      </c>
      <c r="G20" s="2">
        <v>4.3569000000000004</v>
      </c>
      <c r="H20" s="2">
        <v>-5.7969999999999997</v>
      </c>
      <c r="I20" s="2">
        <v>-6.2183999999999999</v>
      </c>
      <c r="J20" s="2">
        <v>66.400000000000006</v>
      </c>
      <c r="K20" s="2">
        <v>75.051199999999994</v>
      </c>
      <c r="L20" s="2">
        <v>8.5877999999999997</v>
      </c>
      <c r="M20" s="2">
        <v>1.6545000000000001</v>
      </c>
      <c r="N20" s="2">
        <v>4.4071999999999996</v>
      </c>
      <c r="O20" s="2">
        <v>-4.4603999999999999</v>
      </c>
      <c r="P20" s="2">
        <v>-3.8443000000000001</v>
      </c>
    </row>
    <row r="21" spans="1:16" x14ac:dyDescent="0.3">
      <c r="A21" s="1">
        <v>1989.5</v>
      </c>
      <c r="B21" s="2">
        <v>-3.0516999999999999</v>
      </c>
      <c r="C21" s="2">
        <v>4.2847999999999997</v>
      </c>
      <c r="D21" s="2">
        <v>9.08</v>
      </c>
      <c r="E21" s="2">
        <v>5.2</v>
      </c>
      <c r="F21" s="2">
        <v>63</v>
      </c>
      <c r="G21" s="2">
        <v>4.3582999999999998</v>
      </c>
      <c r="H21" s="2">
        <v>-5.7912999999999997</v>
      </c>
      <c r="I21" s="2">
        <v>-6.2191000000000001</v>
      </c>
      <c r="J21" s="2">
        <v>66.5</v>
      </c>
      <c r="K21" s="2">
        <v>76.697299999999998</v>
      </c>
      <c r="L21" s="2">
        <v>8.5963999999999992</v>
      </c>
      <c r="M21" s="2">
        <v>1.6032</v>
      </c>
      <c r="N21" s="2">
        <v>4.4097</v>
      </c>
      <c r="O21" s="2">
        <v>-4.4542999999999999</v>
      </c>
      <c r="P21" s="2">
        <v>-3.6046</v>
      </c>
    </row>
    <row r="22" spans="1:16" x14ac:dyDescent="0.3">
      <c r="A22" s="1">
        <v>1989.75</v>
      </c>
      <c r="B22" s="2">
        <v>-3.0518000000000001</v>
      </c>
      <c r="C22" s="2">
        <v>4.2858000000000001</v>
      </c>
      <c r="D22" s="2">
        <v>8.61</v>
      </c>
      <c r="E22" s="2">
        <v>5.4</v>
      </c>
      <c r="F22" s="2">
        <v>63</v>
      </c>
      <c r="G22" s="2">
        <v>4.3635999999999999</v>
      </c>
      <c r="H22" s="2">
        <v>-5.7835000000000001</v>
      </c>
      <c r="I22" s="2">
        <v>-6.2365000000000004</v>
      </c>
      <c r="J22" s="2">
        <v>66.5</v>
      </c>
      <c r="K22" s="2">
        <v>75.561000000000007</v>
      </c>
      <c r="L22" s="2">
        <v>8.5489999999999995</v>
      </c>
      <c r="M22" s="2">
        <v>1.3749</v>
      </c>
      <c r="N22" s="2">
        <v>4.4135999999999997</v>
      </c>
      <c r="O22" s="2">
        <v>-4.4512</v>
      </c>
      <c r="P22" s="2">
        <v>-3.4969000000000001</v>
      </c>
    </row>
    <row r="23" spans="1:16" x14ac:dyDescent="0.3">
      <c r="A23" s="1">
        <v>1990</v>
      </c>
      <c r="B23" s="2">
        <v>-3.0489000000000002</v>
      </c>
      <c r="C23" s="2">
        <v>4.4935999999999998</v>
      </c>
      <c r="D23" s="2">
        <v>8.25</v>
      </c>
      <c r="E23" s="2">
        <v>5.3</v>
      </c>
      <c r="F23" s="2">
        <v>63.2</v>
      </c>
      <c r="G23" s="2">
        <v>4.3681999999999999</v>
      </c>
      <c r="H23" s="2">
        <v>-5.7881</v>
      </c>
      <c r="I23" s="2">
        <v>-6.2241999999999997</v>
      </c>
      <c r="J23" s="2">
        <v>66.7</v>
      </c>
      <c r="K23" s="2">
        <v>76.656099999999995</v>
      </c>
      <c r="L23" s="2">
        <v>8.5668000000000006</v>
      </c>
      <c r="M23" s="2">
        <v>1.2444999999999999</v>
      </c>
      <c r="N23" s="2">
        <v>4.4173999999999998</v>
      </c>
      <c r="O23" s="2">
        <v>-4.4436</v>
      </c>
      <c r="P23" s="2">
        <v>-3.0556999999999999</v>
      </c>
    </row>
    <row r="24" spans="1:16" x14ac:dyDescent="0.3">
      <c r="A24" s="1">
        <v>1990.25</v>
      </c>
      <c r="B24" s="2">
        <v>-3.0472000000000001</v>
      </c>
      <c r="C24" s="2">
        <v>4.7192999999999996</v>
      </c>
      <c r="D24" s="2">
        <v>8.24</v>
      </c>
      <c r="E24" s="2">
        <v>5.3</v>
      </c>
      <c r="F24" s="2">
        <v>63</v>
      </c>
      <c r="G24" s="2">
        <v>4.3796999999999997</v>
      </c>
      <c r="H24" s="2">
        <v>-5.7813999999999997</v>
      </c>
      <c r="I24" s="2">
        <v>-6.2371999999999996</v>
      </c>
      <c r="J24" s="2">
        <v>66.5</v>
      </c>
      <c r="K24" s="2">
        <v>70.881600000000006</v>
      </c>
      <c r="L24" s="2">
        <v>8.5890000000000004</v>
      </c>
      <c r="M24" s="2">
        <v>0.94720000000000004</v>
      </c>
      <c r="N24" s="2">
        <v>4.4184999999999999</v>
      </c>
      <c r="O24" s="2">
        <v>-4.4432999999999998</v>
      </c>
      <c r="P24" s="2">
        <v>-3.3107000000000002</v>
      </c>
    </row>
    <row r="25" spans="1:16" x14ac:dyDescent="0.3">
      <c r="A25" s="1">
        <v>1990.5</v>
      </c>
      <c r="B25" s="2">
        <v>-3.0491999999999999</v>
      </c>
      <c r="C25" s="2">
        <v>5.2389000000000001</v>
      </c>
      <c r="D25" s="2">
        <v>8.16</v>
      </c>
      <c r="E25" s="2">
        <v>5.7</v>
      </c>
      <c r="F25" s="2">
        <v>62.7</v>
      </c>
      <c r="G25" s="2">
        <v>4.3773</v>
      </c>
      <c r="H25" s="2">
        <v>-5.7774999999999999</v>
      </c>
      <c r="I25" s="2">
        <v>-6.2561</v>
      </c>
      <c r="J25" s="2">
        <v>66.5</v>
      </c>
      <c r="K25" s="2">
        <v>67.9161</v>
      </c>
      <c r="L25" s="2">
        <v>8.5503</v>
      </c>
      <c r="M25" s="2">
        <v>0.9113</v>
      </c>
      <c r="N25" s="2">
        <v>4.4161000000000001</v>
      </c>
      <c r="O25" s="2">
        <v>-4.4462000000000002</v>
      </c>
      <c r="P25" s="2">
        <v>-2.3475999999999999</v>
      </c>
    </row>
    <row r="26" spans="1:16" x14ac:dyDescent="0.3">
      <c r="A26" s="1">
        <v>1990.75</v>
      </c>
      <c r="B26" s="2">
        <v>-3.0605000000000002</v>
      </c>
      <c r="C26" s="2">
        <v>5.1779000000000002</v>
      </c>
      <c r="D26" s="2">
        <v>7.74</v>
      </c>
      <c r="E26" s="2">
        <v>6.1</v>
      </c>
      <c r="F26" s="2">
        <v>62.3</v>
      </c>
      <c r="G26" s="2">
        <v>4.3701999999999996</v>
      </c>
      <c r="H26" s="2">
        <v>-5.7849000000000004</v>
      </c>
      <c r="I26" s="2">
        <v>-6.3064</v>
      </c>
      <c r="J26" s="2">
        <v>66.400000000000006</v>
      </c>
      <c r="K26" s="2">
        <v>66.920699999999997</v>
      </c>
      <c r="L26" s="2">
        <v>8.6023999999999994</v>
      </c>
      <c r="M26" s="2">
        <v>1.2843</v>
      </c>
      <c r="N26" s="2">
        <v>4.4107000000000003</v>
      </c>
      <c r="O26" s="2">
        <v>-4.4398</v>
      </c>
      <c r="P26" s="2">
        <v>-1.6223000000000001</v>
      </c>
    </row>
    <row r="27" spans="1:16" x14ac:dyDescent="0.3">
      <c r="A27" s="1">
        <v>1991</v>
      </c>
      <c r="B27" s="2">
        <v>-3.0672999999999999</v>
      </c>
      <c r="C27" s="2">
        <v>5.3525</v>
      </c>
      <c r="D27" s="2">
        <v>6.43</v>
      </c>
      <c r="E27" s="2">
        <v>6.6</v>
      </c>
      <c r="F27" s="2">
        <v>61.9</v>
      </c>
      <c r="G27" s="2">
        <v>4.3723999999999998</v>
      </c>
      <c r="H27" s="2">
        <v>-5.7870999999999997</v>
      </c>
      <c r="I27" s="2">
        <v>-6.3403999999999998</v>
      </c>
      <c r="J27" s="2">
        <v>66.2</v>
      </c>
      <c r="K27" s="2">
        <v>65.228399999999993</v>
      </c>
      <c r="L27" s="2">
        <v>8.5733999999999995</v>
      </c>
      <c r="M27" s="2">
        <v>1.2168000000000001</v>
      </c>
      <c r="N27" s="2">
        <v>4.4047000000000001</v>
      </c>
      <c r="O27" s="2">
        <v>-4.4370000000000003</v>
      </c>
      <c r="P27" s="2">
        <v>-2.0173000000000001</v>
      </c>
    </row>
    <row r="28" spans="1:16" x14ac:dyDescent="0.3">
      <c r="A28" s="1">
        <v>1991.25</v>
      </c>
      <c r="B28" s="2">
        <v>-3.0615999999999999</v>
      </c>
      <c r="C28" s="2">
        <v>4.9554999999999998</v>
      </c>
      <c r="D28" s="2">
        <v>5.86</v>
      </c>
      <c r="E28" s="2">
        <v>6.8</v>
      </c>
      <c r="F28" s="2">
        <v>61.8</v>
      </c>
      <c r="G28" s="2">
        <v>4.3864000000000001</v>
      </c>
      <c r="H28" s="2">
        <v>-5.7803000000000004</v>
      </c>
      <c r="I28" s="2">
        <v>-6.3406000000000002</v>
      </c>
      <c r="J28" s="2">
        <v>66.3</v>
      </c>
      <c r="K28" s="2">
        <v>63.981699999999996</v>
      </c>
      <c r="L28" s="2">
        <v>8.4862000000000002</v>
      </c>
      <c r="M28" s="2">
        <v>1.1402000000000001</v>
      </c>
      <c r="N28" s="2">
        <v>4.4020000000000001</v>
      </c>
      <c r="O28" s="2">
        <v>-4.4355000000000002</v>
      </c>
      <c r="P28" s="2">
        <v>-1.1867000000000001</v>
      </c>
    </row>
    <row r="29" spans="1:16" x14ac:dyDescent="0.3">
      <c r="A29" s="1">
        <v>1991.5</v>
      </c>
      <c r="B29" s="2">
        <v>-3.0592999999999999</v>
      </c>
      <c r="C29" s="2">
        <v>4.5590000000000002</v>
      </c>
      <c r="D29" s="2">
        <v>5.64</v>
      </c>
      <c r="E29" s="2">
        <v>6.9</v>
      </c>
      <c r="F29" s="2">
        <v>61.6</v>
      </c>
      <c r="G29" s="2">
        <v>4.3920000000000003</v>
      </c>
      <c r="H29" s="2">
        <v>-5.7793000000000001</v>
      </c>
      <c r="I29" s="2">
        <v>-6.3249000000000004</v>
      </c>
      <c r="J29" s="2">
        <v>66.099999999999994</v>
      </c>
      <c r="K29" s="2">
        <v>64.495900000000006</v>
      </c>
      <c r="L29" s="2">
        <v>8.4763999999999999</v>
      </c>
      <c r="M29" s="2">
        <v>1.1931</v>
      </c>
      <c r="N29" s="2">
        <v>4.4044999999999996</v>
      </c>
      <c r="O29" s="2">
        <v>-4.4416000000000002</v>
      </c>
      <c r="P29" s="2">
        <v>-1.1025</v>
      </c>
    </row>
    <row r="30" spans="1:16" x14ac:dyDescent="0.3">
      <c r="A30" s="1">
        <v>1991.75</v>
      </c>
      <c r="B30" s="2">
        <v>-3.0577000000000001</v>
      </c>
      <c r="C30" s="2">
        <v>4.3461999999999996</v>
      </c>
      <c r="D30" s="2">
        <v>4.82</v>
      </c>
      <c r="E30" s="2">
        <v>7.1</v>
      </c>
      <c r="F30" s="2">
        <v>61.4</v>
      </c>
      <c r="G30" s="2">
        <v>4.3971999999999998</v>
      </c>
      <c r="H30" s="2">
        <v>-5.7801999999999998</v>
      </c>
      <c r="I30" s="2">
        <v>-6.3098000000000001</v>
      </c>
      <c r="J30" s="2">
        <v>66.099999999999994</v>
      </c>
      <c r="K30" s="2">
        <v>60.772100000000002</v>
      </c>
      <c r="L30" s="2">
        <v>8.4781999999999993</v>
      </c>
      <c r="M30" s="2">
        <v>1.2097</v>
      </c>
      <c r="N30" s="2">
        <v>4.4119000000000002</v>
      </c>
      <c r="O30" s="2">
        <v>-4.4481999999999999</v>
      </c>
      <c r="P30" s="2">
        <v>-0.46710000000000002</v>
      </c>
    </row>
    <row r="31" spans="1:16" x14ac:dyDescent="0.3">
      <c r="A31" s="1">
        <v>1992</v>
      </c>
      <c r="B31" s="2">
        <v>-3.0482</v>
      </c>
      <c r="C31" s="2">
        <v>3.7827999999999999</v>
      </c>
      <c r="D31" s="2">
        <v>4.0199999999999996</v>
      </c>
      <c r="E31" s="2">
        <v>7.4</v>
      </c>
      <c r="F31" s="2">
        <v>61.4</v>
      </c>
      <c r="G31" s="2">
        <v>4.4162999999999997</v>
      </c>
      <c r="H31" s="2">
        <v>-5.7664999999999997</v>
      </c>
      <c r="I31" s="2">
        <v>-6.3114999999999997</v>
      </c>
      <c r="J31" s="2">
        <v>66.3</v>
      </c>
      <c r="K31" s="2">
        <v>60.518099999999997</v>
      </c>
      <c r="L31" s="2">
        <v>8.4324999999999992</v>
      </c>
      <c r="M31" s="2">
        <v>1.0573999999999999</v>
      </c>
      <c r="N31" s="2">
        <v>4.4221000000000004</v>
      </c>
      <c r="O31" s="2">
        <v>-4.4427000000000003</v>
      </c>
      <c r="P31" s="2">
        <v>0.15049999999999999</v>
      </c>
    </row>
    <row r="32" spans="1:16" x14ac:dyDescent="0.3">
      <c r="A32" s="1">
        <v>1992.25</v>
      </c>
      <c r="B32" s="2">
        <v>-3.0394000000000001</v>
      </c>
      <c r="C32" s="2">
        <v>3.7496</v>
      </c>
      <c r="D32" s="2">
        <v>3.77</v>
      </c>
      <c r="E32" s="2">
        <v>7.6</v>
      </c>
      <c r="F32" s="2">
        <v>61.5</v>
      </c>
      <c r="G32" s="2">
        <v>4.4184000000000001</v>
      </c>
      <c r="H32" s="2">
        <v>-5.7618999999999998</v>
      </c>
      <c r="I32" s="2">
        <v>-6.2747999999999999</v>
      </c>
      <c r="J32" s="2">
        <v>66.599999999999994</v>
      </c>
      <c r="K32" s="2">
        <v>59.967399999999998</v>
      </c>
      <c r="L32" s="2">
        <v>8.4426000000000005</v>
      </c>
      <c r="M32" s="2">
        <v>1.0087999999999999</v>
      </c>
      <c r="N32" s="2">
        <v>4.4307999999999996</v>
      </c>
      <c r="O32" s="2">
        <v>-4.4462000000000002</v>
      </c>
      <c r="P32" s="2">
        <v>0.53490000000000004</v>
      </c>
    </row>
    <row r="33" spans="1:16" x14ac:dyDescent="0.3">
      <c r="A33" s="1">
        <v>1992.5</v>
      </c>
      <c r="B33" s="2">
        <v>-3.0324</v>
      </c>
      <c r="C33" s="2">
        <v>3.4399000000000002</v>
      </c>
      <c r="D33" s="2">
        <v>3.26</v>
      </c>
      <c r="E33" s="2">
        <v>7.6</v>
      </c>
      <c r="F33" s="2">
        <v>61.5</v>
      </c>
      <c r="G33" s="2">
        <v>4.4236000000000004</v>
      </c>
      <c r="H33" s="2">
        <v>-5.7552000000000003</v>
      </c>
      <c r="I33" s="2">
        <v>-6.2652000000000001</v>
      </c>
      <c r="J33" s="2">
        <v>66.599999999999994</v>
      </c>
      <c r="K33" s="2">
        <v>59.284999999999997</v>
      </c>
      <c r="L33" s="2">
        <v>8.4730000000000008</v>
      </c>
      <c r="M33" s="2">
        <v>1.1592</v>
      </c>
      <c r="N33" s="2">
        <v>4.4356999999999998</v>
      </c>
      <c r="O33" s="2">
        <v>-4.4436999999999998</v>
      </c>
      <c r="P33" s="2">
        <v>1.0002</v>
      </c>
    </row>
    <row r="34" spans="1:16" x14ac:dyDescent="0.3">
      <c r="A34" s="1">
        <v>1992.75</v>
      </c>
      <c r="B34" s="2">
        <v>-3.0255000000000001</v>
      </c>
      <c r="C34" s="2">
        <v>3.4085999999999999</v>
      </c>
      <c r="D34" s="2">
        <v>3.04</v>
      </c>
      <c r="E34" s="2">
        <v>7.4</v>
      </c>
      <c r="F34" s="2">
        <v>61.4</v>
      </c>
      <c r="G34" s="2">
        <v>4.4226000000000001</v>
      </c>
      <c r="H34" s="2">
        <v>-5.7476000000000003</v>
      </c>
      <c r="I34" s="2">
        <v>-6.2416</v>
      </c>
      <c r="J34" s="2">
        <v>66.3</v>
      </c>
      <c r="K34" s="2">
        <v>61.508600000000001</v>
      </c>
      <c r="L34" s="2">
        <v>8.4380000000000006</v>
      </c>
      <c r="M34" s="2">
        <v>1.2209000000000001</v>
      </c>
      <c r="N34" s="2">
        <v>4.4363000000000001</v>
      </c>
      <c r="O34" s="2">
        <v>-4.4489999999999998</v>
      </c>
      <c r="P34" s="2">
        <v>1.0402</v>
      </c>
    </row>
    <row r="35" spans="1:16" x14ac:dyDescent="0.3">
      <c r="A35" s="1">
        <v>1993</v>
      </c>
      <c r="B35" s="2">
        <v>-3.0261999999999998</v>
      </c>
      <c r="C35" s="2">
        <v>3.4014000000000002</v>
      </c>
      <c r="D35" s="2">
        <v>3.04</v>
      </c>
      <c r="E35" s="2">
        <v>7.1</v>
      </c>
      <c r="F35" s="2">
        <v>61.4</v>
      </c>
      <c r="G35" s="2">
        <v>4.4082999999999997</v>
      </c>
      <c r="H35" s="2">
        <v>-5.7470999999999997</v>
      </c>
      <c r="I35" s="2">
        <v>-6.2252999999999998</v>
      </c>
      <c r="J35" s="2">
        <v>66.2</v>
      </c>
      <c r="K35" s="2">
        <v>60.137900000000002</v>
      </c>
      <c r="L35" s="2">
        <v>8.4456000000000007</v>
      </c>
      <c r="M35" s="2">
        <v>1.2707999999999999</v>
      </c>
      <c r="N35" s="2">
        <v>4.4340000000000002</v>
      </c>
      <c r="O35" s="2">
        <v>-4.4629000000000003</v>
      </c>
      <c r="P35" s="2">
        <v>1.0402</v>
      </c>
    </row>
    <row r="36" spans="1:16" x14ac:dyDescent="0.3">
      <c r="A36" s="1">
        <v>1993.25</v>
      </c>
      <c r="B36" s="2">
        <v>-3.0226000000000002</v>
      </c>
      <c r="C36" s="2">
        <v>3.3732000000000002</v>
      </c>
      <c r="D36" s="2">
        <v>3</v>
      </c>
      <c r="E36" s="2">
        <v>7.1</v>
      </c>
      <c r="F36" s="2">
        <v>61.7</v>
      </c>
      <c r="G36" s="2">
        <v>4.4090999999999996</v>
      </c>
      <c r="H36" s="2">
        <v>-5.7436999999999996</v>
      </c>
      <c r="I36" s="2">
        <v>-6.2134</v>
      </c>
      <c r="J36" s="2">
        <v>66.3</v>
      </c>
      <c r="K36" s="2">
        <v>61.811999999999998</v>
      </c>
      <c r="L36" s="2">
        <v>8.4826999999999995</v>
      </c>
      <c r="M36" s="2">
        <v>1.2421</v>
      </c>
      <c r="N36" s="2">
        <v>4.4321000000000002</v>
      </c>
      <c r="O36" s="2">
        <v>-4.4641000000000002</v>
      </c>
      <c r="P36" s="2">
        <v>1.1705000000000001</v>
      </c>
    </row>
    <row r="37" spans="1:16" x14ac:dyDescent="0.3">
      <c r="A37" s="1">
        <v>1993.5</v>
      </c>
      <c r="B37" s="2">
        <v>-3.0204</v>
      </c>
      <c r="C37" s="2">
        <v>3.1945999999999999</v>
      </c>
      <c r="D37" s="2">
        <v>3.06</v>
      </c>
      <c r="E37" s="2">
        <v>6.8</v>
      </c>
      <c r="F37" s="2">
        <v>61.8</v>
      </c>
      <c r="G37" s="2">
        <v>4.4059999999999997</v>
      </c>
      <c r="H37" s="2">
        <v>-5.7354000000000003</v>
      </c>
      <c r="I37" s="2">
        <v>-6.2168000000000001</v>
      </c>
      <c r="J37" s="2">
        <v>66.3</v>
      </c>
      <c r="K37" s="2">
        <v>61.499000000000002</v>
      </c>
      <c r="L37" s="2">
        <v>8.4529999999999994</v>
      </c>
      <c r="M37" s="2">
        <v>1.2266999999999999</v>
      </c>
      <c r="N37" s="2">
        <v>4.4321999999999999</v>
      </c>
      <c r="O37" s="2">
        <v>-4.4645999999999999</v>
      </c>
      <c r="P37" s="2">
        <v>1.2005999999999999</v>
      </c>
    </row>
    <row r="38" spans="1:16" x14ac:dyDescent="0.3">
      <c r="A38" s="1">
        <v>1993.75</v>
      </c>
      <c r="B38" s="2">
        <v>-3.0099</v>
      </c>
      <c r="C38" s="2">
        <v>3.0800999999999998</v>
      </c>
      <c r="D38" s="2">
        <v>2.99</v>
      </c>
      <c r="E38" s="2">
        <v>6.6</v>
      </c>
      <c r="F38" s="2">
        <v>61.9</v>
      </c>
      <c r="G38" s="2">
        <v>4.4082999999999997</v>
      </c>
      <c r="H38" s="2">
        <v>-5.7314999999999996</v>
      </c>
      <c r="I38" s="2">
        <v>-6.1776</v>
      </c>
      <c r="J38" s="2">
        <v>66.3</v>
      </c>
      <c r="K38" s="2">
        <v>64.358999999999995</v>
      </c>
      <c r="L38" s="2">
        <v>8.4537999999999993</v>
      </c>
      <c r="M38" s="2">
        <v>1.1713</v>
      </c>
      <c r="N38" s="2">
        <v>4.4348000000000001</v>
      </c>
      <c r="O38" s="2">
        <v>-4.4652000000000003</v>
      </c>
      <c r="P38" s="2">
        <v>1.0002</v>
      </c>
    </row>
    <row r="39" spans="1:16" x14ac:dyDescent="0.3">
      <c r="A39" s="1">
        <v>1994</v>
      </c>
      <c r="B39" s="2">
        <v>-3.0026000000000002</v>
      </c>
      <c r="C39" s="2">
        <v>2.8603999999999998</v>
      </c>
      <c r="D39" s="2">
        <v>3.21</v>
      </c>
      <c r="E39" s="2">
        <v>6.6</v>
      </c>
      <c r="F39" s="2">
        <v>62.2</v>
      </c>
      <c r="G39" s="2">
        <v>4.4013</v>
      </c>
      <c r="H39" s="2">
        <v>-5.7241999999999997</v>
      </c>
      <c r="I39" s="2">
        <v>-6.1468999999999996</v>
      </c>
      <c r="J39" s="2">
        <v>66.599999999999994</v>
      </c>
      <c r="K39" s="2">
        <v>65.467799999999997</v>
      </c>
      <c r="L39" s="2">
        <v>8.4700000000000006</v>
      </c>
      <c r="M39" s="2">
        <v>1.0579000000000001</v>
      </c>
      <c r="N39" s="2">
        <v>4.4387999999999996</v>
      </c>
      <c r="O39" s="2">
        <v>-4.4801000000000002</v>
      </c>
      <c r="P39" s="2">
        <v>0.87</v>
      </c>
    </row>
    <row r="40" spans="1:16" x14ac:dyDescent="0.3">
      <c r="A40" s="1">
        <v>1994.25</v>
      </c>
      <c r="B40" s="2">
        <v>-2.9912000000000001</v>
      </c>
      <c r="C40" s="2">
        <v>2.7080000000000002</v>
      </c>
      <c r="D40" s="2">
        <v>3.94</v>
      </c>
      <c r="E40" s="2">
        <v>6.2</v>
      </c>
      <c r="F40" s="2">
        <v>62.4</v>
      </c>
      <c r="G40" s="2">
        <v>4.4039999999999999</v>
      </c>
      <c r="H40" s="2">
        <v>-5.7191000000000001</v>
      </c>
      <c r="I40" s="2">
        <v>-6.1132999999999997</v>
      </c>
      <c r="J40" s="2">
        <v>66.5</v>
      </c>
      <c r="K40" s="2">
        <v>67.072599999999994</v>
      </c>
      <c r="L40" s="2">
        <v>8.4903999999999993</v>
      </c>
      <c r="M40" s="2">
        <v>1.1041000000000001</v>
      </c>
      <c r="N40" s="2">
        <v>4.4416000000000002</v>
      </c>
      <c r="O40" s="2">
        <v>-4.4764999999999997</v>
      </c>
      <c r="P40" s="2">
        <v>0.2303</v>
      </c>
    </row>
    <row r="41" spans="1:16" x14ac:dyDescent="0.3">
      <c r="A41" s="1">
        <v>1994.5</v>
      </c>
      <c r="B41" s="2">
        <v>-2.988</v>
      </c>
      <c r="C41" s="2">
        <v>2.8622999999999998</v>
      </c>
      <c r="D41" s="2">
        <v>4.49</v>
      </c>
      <c r="E41" s="2">
        <v>6</v>
      </c>
      <c r="F41" s="2">
        <v>62.5</v>
      </c>
      <c r="G41" s="2">
        <v>4.3952</v>
      </c>
      <c r="H41" s="2">
        <v>-5.7145000000000001</v>
      </c>
      <c r="I41" s="2">
        <v>-6.1238000000000001</v>
      </c>
      <c r="J41" s="2">
        <v>66.5</v>
      </c>
      <c r="K41" s="2">
        <v>69.246600000000001</v>
      </c>
      <c r="L41" s="2">
        <v>8.5167000000000002</v>
      </c>
      <c r="M41" s="2">
        <v>1.0646</v>
      </c>
      <c r="N41" s="2">
        <v>4.4420000000000002</v>
      </c>
      <c r="O41" s="2">
        <v>-4.4625000000000004</v>
      </c>
      <c r="P41" s="2">
        <v>-0.22819999999999999</v>
      </c>
    </row>
    <row r="42" spans="1:16" x14ac:dyDescent="0.3">
      <c r="A42" s="1">
        <v>1994.75</v>
      </c>
      <c r="B42" s="2">
        <v>-2.9794999999999998</v>
      </c>
      <c r="C42" s="2">
        <v>2.7139000000000002</v>
      </c>
      <c r="D42" s="2">
        <v>5.17</v>
      </c>
      <c r="E42" s="2">
        <v>5.6</v>
      </c>
      <c r="F42" s="2">
        <v>63</v>
      </c>
      <c r="G42" s="2">
        <v>4.3966000000000003</v>
      </c>
      <c r="H42" s="2">
        <v>-5.7100999999999997</v>
      </c>
      <c r="I42" s="2">
        <v>-6.0881999999999996</v>
      </c>
      <c r="J42" s="2">
        <v>66.7</v>
      </c>
      <c r="K42" s="2">
        <v>70.818899999999999</v>
      </c>
      <c r="L42" s="2">
        <v>8.4776000000000007</v>
      </c>
      <c r="M42" s="2">
        <v>1.1075999999999999</v>
      </c>
      <c r="N42" s="2">
        <v>4.4401000000000002</v>
      </c>
      <c r="O42" s="2">
        <v>-4.4743000000000004</v>
      </c>
      <c r="P42" s="2">
        <v>-0.72550000000000003</v>
      </c>
    </row>
    <row r="43" spans="1:16" x14ac:dyDescent="0.3">
      <c r="A43" s="1">
        <v>1995</v>
      </c>
      <c r="B43" s="2">
        <v>-2.9775</v>
      </c>
      <c r="C43" s="2">
        <v>2.9056999999999999</v>
      </c>
      <c r="D43" s="2">
        <v>5.81</v>
      </c>
      <c r="E43" s="2">
        <v>5.5</v>
      </c>
      <c r="F43" s="2">
        <v>63.1</v>
      </c>
      <c r="G43" s="2">
        <v>4.3940999999999999</v>
      </c>
      <c r="H43" s="2">
        <v>-5.7054</v>
      </c>
      <c r="I43" s="2">
        <v>-6.0890000000000004</v>
      </c>
      <c r="J43" s="2">
        <v>66.8</v>
      </c>
      <c r="K43" s="2">
        <v>70.833399999999997</v>
      </c>
      <c r="L43" s="2">
        <v>8.5480999999999998</v>
      </c>
      <c r="M43" s="2">
        <v>1.1355</v>
      </c>
      <c r="N43" s="2">
        <v>4.4371</v>
      </c>
      <c r="O43" s="2">
        <v>-4.4737</v>
      </c>
      <c r="P43" s="2">
        <v>-1.5382</v>
      </c>
    </row>
    <row r="44" spans="1:16" x14ac:dyDescent="0.3">
      <c r="A44" s="1">
        <v>1995.25</v>
      </c>
      <c r="B44" s="2">
        <v>-2.9761000000000002</v>
      </c>
      <c r="C44" s="2">
        <v>3.0318000000000001</v>
      </c>
      <c r="D44" s="2">
        <v>6.02</v>
      </c>
      <c r="E44" s="2">
        <v>5.7</v>
      </c>
      <c r="F44" s="2">
        <v>62.8</v>
      </c>
      <c r="G44" s="2">
        <v>4.3929</v>
      </c>
      <c r="H44" s="2">
        <v>-5.6988000000000003</v>
      </c>
      <c r="I44" s="2">
        <v>-6.1021000000000001</v>
      </c>
      <c r="J44" s="2">
        <v>66.599999999999994</v>
      </c>
      <c r="K44" s="2">
        <v>68.853999999999999</v>
      </c>
      <c r="L44" s="2">
        <v>8.5780999999999992</v>
      </c>
      <c r="M44" s="2">
        <v>1.1644000000000001</v>
      </c>
      <c r="N44" s="2">
        <v>4.4356</v>
      </c>
      <c r="O44" s="2">
        <v>-4.4706000000000001</v>
      </c>
      <c r="P44" s="2">
        <v>-1.5679000000000001</v>
      </c>
    </row>
    <row r="45" spans="1:16" x14ac:dyDescent="0.3">
      <c r="A45" s="1">
        <v>1995.5</v>
      </c>
      <c r="B45" s="2">
        <v>-2.9702000000000002</v>
      </c>
      <c r="C45" s="2">
        <v>2.9478</v>
      </c>
      <c r="D45" s="2">
        <v>5.8</v>
      </c>
      <c r="E45" s="2">
        <v>5.7</v>
      </c>
      <c r="F45" s="2">
        <v>62.8</v>
      </c>
      <c r="G45" s="2">
        <v>4.3939000000000004</v>
      </c>
      <c r="H45" s="2">
        <v>-5.6948999999999996</v>
      </c>
      <c r="I45" s="2">
        <v>-6.0995999999999997</v>
      </c>
      <c r="J45" s="2">
        <v>66.599999999999994</v>
      </c>
      <c r="K45" s="2">
        <v>70.743499999999997</v>
      </c>
      <c r="L45" s="2">
        <v>8.5092999999999996</v>
      </c>
      <c r="M45" s="2">
        <v>1.1454</v>
      </c>
      <c r="N45" s="2">
        <v>4.4370000000000003</v>
      </c>
      <c r="O45" s="2">
        <v>-4.4759000000000002</v>
      </c>
      <c r="P45" s="2">
        <v>-1.6173</v>
      </c>
    </row>
    <row r="46" spans="1:16" x14ac:dyDescent="0.3">
      <c r="A46" s="1">
        <v>1995.75</v>
      </c>
      <c r="B46" s="2">
        <v>-2.9658000000000002</v>
      </c>
      <c r="C46" s="2">
        <v>3.0110999999999999</v>
      </c>
      <c r="D46" s="2">
        <v>5.72</v>
      </c>
      <c r="E46" s="2">
        <v>5.6</v>
      </c>
      <c r="F46" s="2">
        <v>62.8</v>
      </c>
      <c r="G46" s="2">
        <v>4.3997000000000002</v>
      </c>
      <c r="H46" s="2">
        <v>-5.6921999999999997</v>
      </c>
      <c r="I46" s="2">
        <v>-6.0800999999999998</v>
      </c>
      <c r="J46" s="2">
        <v>66.5</v>
      </c>
      <c r="K46" s="2">
        <v>67.939800000000005</v>
      </c>
      <c r="L46" s="2">
        <v>8.5161999999999995</v>
      </c>
      <c r="M46" s="2">
        <v>1.2613000000000001</v>
      </c>
      <c r="N46" s="2">
        <v>4.4413999999999998</v>
      </c>
      <c r="O46" s="2">
        <v>-4.4877000000000002</v>
      </c>
      <c r="P46" s="2">
        <v>-1.8050999999999999</v>
      </c>
    </row>
    <row r="47" spans="1:16" x14ac:dyDescent="0.3">
      <c r="A47" s="1">
        <v>1996</v>
      </c>
      <c r="B47" s="2">
        <v>-2.9613999999999998</v>
      </c>
      <c r="C47" s="2">
        <v>2.8443999999999998</v>
      </c>
      <c r="D47" s="2">
        <v>5.36</v>
      </c>
      <c r="E47" s="2">
        <v>5.5</v>
      </c>
      <c r="F47" s="2">
        <v>62.9</v>
      </c>
      <c r="G47" s="2">
        <v>4.4066999999999998</v>
      </c>
      <c r="H47" s="2">
        <v>-5.6852999999999998</v>
      </c>
      <c r="I47" s="2">
        <v>-6.0685000000000002</v>
      </c>
      <c r="J47" s="2">
        <v>66.5</v>
      </c>
      <c r="K47" s="2">
        <v>69.0488</v>
      </c>
      <c r="L47" s="2">
        <v>8.5488999999999997</v>
      </c>
      <c r="M47" s="2">
        <v>1.2084999999999999</v>
      </c>
      <c r="N47" s="2">
        <v>4.4477000000000002</v>
      </c>
      <c r="O47" s="2">
        <v>-4.4877000000000002</v>
      </c>
      <c r="P47" s="2">
        <v>-1.6272</v>
      </c>
    </row>
    <row r="48" spans="1:16" x14ac:dyDescent="0.3">
      <c r="A48" s="1">
        <v>1996.25</v>
      </c>
      <c r="B48" s="2">
        <v>-2.9466000000000001</v>
      </c>
      <c r="C48" s="2">
        <v>2.6200999999999999</v>
      </c>
      <c r="D48" s="2">
        <v>5.24</v>
      </c>
      <c r="E48" s="2">
        <v>5.5</v>
      </c>
      <c r="F48" s="2">
        <v>63.1</v>
      </c>
      <c r="G48" s="2">
        <v>4.4089</v>
      </c>
      <c r="H48" s="2">
        <v>-5.68</v>
      </c>
      <c r="I48" s="2">
        <v>-6.0289000000000001</v>
      </c>
      <c r="J48" s="2">
        <v>66.7</v>
      </c>
      <c r="K48" s="2">
        <v>68.365200000000002</v>
      </c>
      <c r="L48" s="2">
        <v>8.5373000000000001</v>
      </c>
      <c r="M48" s="2">
        <v>1.1037999999999999</v>
      </c>
      <c r="N48" s="2">
        <v>4.4535999999999998</v>
      </c>
      <c r="O48" s="2">
        <v>-4.4743000000000004</v>
      </c>
      <c r="P48" s="2">
        <v>-1.4195</v>
      </c>
    </row>
    <row r="49" spans="1:16" x14ac:dyDescent="0.3">
      <c r="A49" s="1">
        <v>1996.5</v>
      </c>
      <c r="B49" s="2">
        <v>-2.9403000000000001</v>
      </c>
      <c r="C49" s="2">
        <v>2.6030000000000002</v>
      </c>
      <c r="D49" s="2">
        <v>5.31</v>
      </c>
      <c r="E49" s="2">
        <v>5.3</v>
      </c>
      <c r="F49" s="2">
        <v>63.3</v>
      </c>
      <c r="G49" s="2">
        <v>4.4115000000000002</v>
      </c>
      <c r="H49" s="2">
        <v>-5.6769999999999996</v>
      </c>
      <c r="I49" s="2">
        <v>-5.9988000000000001</v>
      </c>
      <c r="J49" s="2">
        <v>66.8</v>
      </c>
      <c r="K49" s="2">
        <v>71.527699999999996</v>
      </c>
      <c r="L49" s="2">
        <v>8.5314999999999994</v>
      </c>
      <c r="M49" s="2">
        <v>1.0882000000000001</v>
      </c>
      <c r="N49" s="2">
        <v>4.4579000000000004</v>
      </c>
      <c r="O49" s="2">
        <v>-4.4760999999999997</v>
      </c>
      <c r="P49" s="2">
        <v>-1.3996999999999999</v>
      </c>
    </row>
    <row r="50" spans="1:16" x14ac:dyDescent="0.3">
      <c r="A50" s="1">
        <v>1996.75</v>
      </c>
      <c r="B50" s="2">
        <v>-2.9327999999999999</v>
      </c>
      <c r="C50" s="2">
        <v>2.5451000000000001</v>
      </c>
      <c r="D50" s="2">
        <v>5.28</v>
      </c>
      <c r="E50" s="2">
        <v>5.3</v>
      </c>
      <c r="F50" s="2">
        <v>63.4</v>
      </c>
      <c r="G50" s="2">
        <v>4.4081000000000001</v>
      </c>
      <c r="H50" s="2">
        <v>-5.6738999999999997</v>
      </c>
      <c r="I50" s="2">
        <v>-5.9958999999999998</v>
      </c>
      <c r="J50" s="2">
        <v>67</v>
      </c>
      <c r="K50" s="2">
        <v>69.4649</v>
      </c>
      <c r="L50" s="2">
        <v>8.5088000000000008</v>
      </c>
      <c r="M50" s="2">
        <v>1.1217999999999999</v>
      </c>
      <c r="N50" s="2">
        <v>4.46</v>
      </c>
      <c r="O50" s="2">
        <v>-4.4718</v>
      </c>
      <c r="P50" s="2">
        <v>-1.1917</v>
      </c>
    </row>
    <row r="51" spans="1:16" x14ac:dyDescent="0.3">
      <c r="A51" s="1">
        <v>1997</v>
      </c>
      <c r="B51" s="2">
        <v>-2.9298000000000002</v>
      </c>
      <c r="C51" s="2">
        <v>2.4491000000000001</v>
      </c>
      <c r="D51" s="2">
        <v>5.28</v>
      </c>
      <c r="E51" s="2">
        <v>5.2</v>
      </c>
      <c r="F51" s="2">
        <v>63.5</v>
      </c>
      <c r="G51" s="2">
        <v>4.4119000000000002</v>
      </c>
      <c r="H51" s="2">
        <v>-5.6704999999999997</v>
      </c>
      <c r="I51" s="2">
        <v>-5.9775</v>
      </c>
      <c r="J51" s="2">
        <v>67</v>
      </c>
      <c r="K51" s="2">
        <v>72.269499999999994</v>
      </c>
      <c r="L51" s="2">
        <v>8.5091000000000001</v>
      </c>
      <c r="M51" s="2">
        <v>1.0737000000000001</v>
      </c>
      <c r="N51" s="2">
        <v>4.4607000000000001</v>
      </c>
      <c r="O51" s="2">
        <v>-4.4767999999999999</v>
      </c>
      <c r="P51" s="2">
        <v>-1.2808999999999999</v>
      </c>
    </row>
    <row r="52" spans="1:16" x14ac:dyDescent="0.3">
      <c r="A52" s="1">
        <v>1997.25</v>
      </c>
      <c r="B52" s="2">
        <v>-2.9169999999999998</v>
      </c>
      <c r="C52" s="2">
        <v>2.4941</v>
      </c>
      <c r="D52" s="2">
        <v>5.52</v>
      </c>
      <c r="E52" s="2">
        <v>5</v>
      </c>
      <c r="F52" s="2">
        <v>63.7</v>
      </c>
      <c r="G52" s="2">
        <v>4.4173</v>
      </c>
      <c r="H52" s="2">
        <v>-5.6669999999999998</v>
      </c>
      <c r="I52" s="2">
        <v>-5.9436</v>
      </c>
      <c r="J52" s="2">
        <v>67.099999999999994</v>
      </c>
      <c r="K52" s="2">
        <v>73.134200000000007</v>
      </c>
      <c r="L52" s="2">
        <v>8.5571000000000002</v>
      </c>
      <c r="M52" s="2">
        <v>1.0418000000000001</v>
      </c>
      <c r="N52" s="2">
        <v>4.4614000000000003</v>
      </c>
      <c r="O52" s="2">
        <v>-4.4684999999999997</v>
      </c>
      <c r="P52" s="2">
        <v>-1.6963999999999999</v>
      </c>
    </row>
    <row r="53" spans="1:16" x14ac:dyDescent="0.3">
      <c r="A53" s="1">
        <v>1997.5</v>
      </c>
      <c r="B53" s="2">
        <v>-2.907</v>
      </c>
      <c r="C53" s="2">
        <v>2.2818999999999998</v>
      </c>
      <c r="D53" s="2">
        <v>5.53</v>
      </c>
      <c r="E53" s="2">
        <v>4.9000000000000004</v>
      </c>
      <c r="F53" s="2">
        <v>63.9</v>
      </c>
      <c r="G53" s="2">
        <v>4.4222999999999999</v>
      </c>
      <c r="H53" s="2">
        <v>-5.6566000000000001</v>
      </c>
      <c r="I53" s="2">
        <v>-5.9206000000000003</v>
      </c>
      <c r="J53" s="2">
        <v>67.2</v>
      </c>
      <c r="K53" s="2">
        <v>70.258899999999997</v>
      </c>
      <c r="L53" s="2">
        <v>8.5203000000000007</v>
      </c>
      <c r="M53" s="2">
        <v>1.0615000000000001</v>
      </c>
      <c r="N53" s="2">
        <v>4.4630999999999998</v>
      </c>
      <c r="O53" s="2">
        <v>-4.4695999999999998</v>
      </c>
      <c r="P53" s="2">
        <v>-1.7062999999999999</v>
      </c>
    </row>
    <row r="54" spans="1:16" x14ac:dyDescent="0.3">
      <c r="A54" s="1">
        <v>1997.75</v>
      </c>
      <c r="B54" s="2">
        <v>-2.9020000000000001</v>
      </c>
      <c r="C54" s="2">
        <v>2.2096</v>
      </c>
      <c r="D54" s="2">
        <v>5.51</v>
      </c>
      <c r="E54" s="2">
        <v>4.7</v>
      </c>
      <c r="F54" s="2">
        <v>64</v>
      </c>
      <c r="G54" s="2">
        <v>4.4351000000000003</v>
      </c>
      <c r="H54" s="2">
        <v>-5.6496000000000004</v>
      </c>
      <c r="I54" s="2">
        <v>-5.9058000000000002</v>
      </c>
      <c r="J54" s="2">
        <v>67.2</v>
      </c>
      <c r="K54" s="2">
        <v>74.105099999999993</v>
      </c>
      <c r="L54" s="2">
        <v>8.5212000000000003</v>
      </c>
      <c r="M54" s="2">
        <v>1.2003999999999999</v>
      </c>
      <c r="N54" s="2">
        <v>4.4661</v>
      </c>
      <c r="O54" s="2">
        <v>-4.4709000000000003</v>
      </c>
      <c r="P54" s="2">
        <v>-1.9532</v>
      </c>
    </row>
    <row r="55" spans="1:16" x14ac:dyDescent="0.3">
      <c r="A55" s="1">
        <v>1998</v>
      </c>
      <c r="B55" s="2">
        <v>-2.8944999999999999</v>
      </c>
      <c r="C55" s="2">
        <v>2.2353999999999998</v>
      </c>
      <c r="D55" s="2">
        <v>5.52</v>
      </c>
      <c r="E55" s="2">
        <v>4.5999999999999996</v>
      </c>
      <c r="F55" s="2">
        <v>64</v>
      </c>
      <c r="G55" s="2">
        <v>4.4513999999999996</v>
      </c>
      <c r="H55" s="2">
        <v>-5.6413000000000002</v>
      </c>
      <c r="I55" s="2">
        <v>-5.8753000000000002</v>
      </c>
      <c r="J55" s="2">
        <v>67.099999999999994</v>
      </c>
      <c r="K55" s="2">
        <v>74.091399999999993</v>
      </c>
      <c r="L55" s="2">
        <v>8.5274999999999999</v>
      </c>
      <c r="M55" s="2">
        <v>1.2672000000000001</v>
      </c>
      <c r="N55" s="2">
        <v>4.4703999999999997</v>
      </c>
      <c r="O55" s="2">
        <v>-4.4789000000000003</v>
      </c>
      <c r="P55" s="2">
        <v>-2.4066999999999998</v>
      </c>
    </row>
    <row r="56" spans="1:16" x14ac:dyDescent="0.3">
      <c r="A56" s="1">
        <v>1998.25</v>
      </c>
      <c r="B56" s="2">
        <v>-2.8873000000000002</v>
      </c>
      <c r="C56" s="2">
        <v>2.1636000000000002</v>
      </c>
      <c r="D56" s="2">
        <v>5.5</v>
      </c>
      <c r="E56" s="2">
        <v>4.4000000000000004</v>
      </c>
      <c r="F56" s="2">
        <v>64.099999999999994</v>
      </c>
      <c r="G56" s="2">
        <v>4.4617000000000004</v>
      </c>
      <c r="H56" s="2">
        <v>-5.6310000000000002</v>
      </c>
      <c r="I56" s="2">
        <v>-5.8673999999999999</v>
      </c>
      <c r="J56" s="2">
        <v>67</v>
      </c>
      <c r="K56" s="2">
        <v>74.685900000000004</v>
      </c>
      <c r="L56" s="2">
        <v>8.5484000000000009</v>
      </c>
      <c r="M56" s="2">
        <v>1.1621999999999999</v>
      </c>
      <c r="N56" s="2">
        <v>4.4749999999999996</v>
      </c>
      <c r="O56" s="2">
        <v>-4.4612999999999996</v>
      </c>
      <c r="P56" s="2">
        <v>-2.1208999999999998</v>
      </c>
    </row>
    <row r="57" spans="1:16" x14ac:dyDescent="0.3">
      <c r="A57" s="1">
        <v>1998.5</v>
      </c>
      <c r="B57" s="2">
        <v>-2.8771</v>
      </c>
      <c r="C57" s="2">
        <v>2.327</v>
      </c>
      <c r="D57" s="2">
        <v>5.53</v>
      </c>
      <c r="E57" s="2">
        <v>4.5</v>
      </c>
      <c r="F57" s="2">
        <v>64</v>
      </c>
      <c r="G57" s="2">
        <v>4.4726999999999997</v>
      </c>
      <c r="H57" s="2">
        <v>-5.6230000000000002</v>
      </c>
      <c r="I57" s="2">
        <v>-5.8433000000000002</v>
      </c>
      <c r="J57" s="2">
        <v>67.099999999999994</v>
      </c>
      <c r="K57" s="2">
        <v>75.627099999999999</v>
      </c>
      <c r="L57" s="2">
        <v>8.56</v>
      </c>
      <c r="M57" s="2">
        <v>1.7393000000000001</v>
      </c>
      <c r="N57" s="2">
        <v>4.4795999999999996</v>
      </c>
      <c r="O57" s="2">
        <v>-4.4550999999999998</v>
      </c>
      <c r="P57" s="2">
        <v>-2.0617000000000001</v>
      </c>
    </row>
    <row r="58" spans="1:16" x14ac:dyDescent="0.3">
      <c r="A58" s="1">
        <v>1998.75</v>
      </c>
      <c r="B58" s="2">
        <v>-2.8637999999999999</v>
      </c>
      <c r="C58" s="2">
        <v>2.3140000000000001</v>
      </c>
      <c r="D58" s="2">
        <v>4.8600000000000003</v>
      </c>
      <c r="E58" s="2">
        <v>4.4000000000000004</v>
      </c>
      <c r="F58" s="2">
        <v>64.2</v>
      </c>
      <c r="G58" s="2">
        <v>4.4721000000000002</v>
      </c>
      <c r="H58" s="2">
        <v>-5.6181000000000001</v>
      </c>
      <c r="I58" s="2">
        <v>-5.8093000000000004</v>
      </c>
      <c r="J58" s="2">
        <v>67.2</v>
      </c>
      <c r="K58" s="2">
        <v>75.209800000000001</v>
      </c>
      <c r="L58" s="2">
        <v>8.5637000000000008</v>
      </c>
      <c r="M58" s="2">
        <v>1.9473</v>
      </c>
      <c r="N58" s="2">
        <v>4.4839000000000002</v>
      </c>
      <c r="O58" s="2">
        <v>-4.4489999999999998</v>
      </c>
      <c r="P58" s="2">
        <v>-1.6223000000000001</v>
      </c>
    </row>
    <row r="59" spans="1:16" x14ac:dyDescent="0.3">
      <c r="A59" s="1">
        <v>1999</v>
      </c>
      <c r="B59" s="2">
        <v>-2.8582999999999998</v>
      </c>
      <c r="C59" s="2">
        <v>2.1484000000000001</v>
      </c>
      <c r="D59" s="2">
        <v>4.7300000000000004</v>
      </c>
      <c r="E59" s="2">
        <v>4.3</v>
      </c>
      <c r="F59" s="2">
        <v>64.3</v>
      </c>
      <c r="G59" s="2">
        <v>4.4844999999999997</v>
      </c>
      <c r="H59" s="2">
        <v>-5.6101999999999999</v>
      </c>
      <c r="I59" s="2">
        <v>-5.7930999999999999</v>
      </c>
      <c r="J59" s="2">
        <v>67.099999999999994</v>
      </c>
      <c r="K59" s="2">
        <v>77.179900000000004</v>
      </c>
      <c r="L59" s="2">
        <v>8.4899000000000004</v>
      </c>
      <c r="M59" s="2">
        <v>1.6568000000000001</v>
      </c>
      <c r="N59" s="2">
        <v>4.4882</v>
      </c>
      <c r="O59" s="2">
        <v>-4.4490999999999996</v>
      </c>
      <c r="P59" s="2">
        <v>-1.6272</v>
      </c>
    </row>
    <row r="60" spans="1:16" x14ac:dyDescent="0.3">
      <c r="A60" s="1">
        <v>1999.25</v>
      </c>
      <c r="B60" s="2">
        <v>-2.8525999999999998</v>
      </c>
      <c r="C60" s="2">
        <v>2.0611000000000002</v>
      </c>
      <c r="D60" s="2">
        <v>4.75</v>
      </c>
      <c r="E60" s="2">
        <v>4.3</v>
      </c>
      <c r="F60" s="2">
        <v>64.2</v>
      </c>
      <c r="G60" s="2">
        <v>4.4795999999999996</v>
      </c>
      <c r="H60" s="2">
        <v>-5.6022999999999996</v>
      </c>
      <c r="I60" s="2">
        <v>-5.7805999999999997</v>
      </c>
      <c r="J60" s="2">
        <v>67.099999999999994</v>
      </c>
      <c r="K60" s="2">
        <v>75.440200000000004</v>
      </c>
      <c r="L60" s="2">
        <v>8.5771999999999995</v>
      </c>
      <c r="M60" s="2">
        <v>1.6005</v>
      </c>
      <c r="N60" s="2">
        <v>4.4927999999999999</v>
      </c>
      <c r="O60" s="2">
        <v>-4.4462000000000002</v>
      </c>
      <c r="P60" s="2">
        <v>-1.4689000000000001</v>
      </c>
    </row>
    <row r="61" spans="1:16" x14ac:dyDescent="0.3">
      <c r="A61" s="1">
        <v>1999.5</v>
      </c>
      <c r="B61" s="2">
        <v>-2.8429000000000002</v>
      </c>
      <c r="C61" s="2">
        <v>1.9926999999999999</v>
      </c>
      <c r="D61" s="2">
        <v>5.09</v>
      </c>
      <c r="E61" s="2">
        <v>4.2</v>
      </c>
      <c r="F61" s="2">
        <v>64.2</v>
      </c>
      <c r="G61" s="2">
        <v>4.4802</v>
      </c>
      <c r="H61" s="2">
        <v>-5.5952000000000002</v>
      </c>
      <c r="I61" s="2">
        <v>-5.7591000000000001</v>
      </c>
      <c r="J61" s="2">
        <v>67</v>
      </c>
      <c r="K61" s="2">
        <v>77.263599999999997</v>
      </c>
      <c r="L61" s="2">
        <v>8.5611999999999995</v>
      </c>
      <c r="M61" s="2">
        <v>1.9233</v>
      </c>
      <c r="N61" s="2">
        <v>4.4978999999999996</v>
      </c>
      <c r="O61" s="2">
        <v>-4.4375</v>
      </c>
      <c r="P61" s="2">
        <v>-1.7161999999999999</v>
      </c>
    </row>
    <row r="62" spans="1:16" x14ac:dyDescent="0.3">
      <c r="A62" s="1">
        <v>1999.75</v>
      </c>
      <c r="B62" s="2">
        <v>-2.8287</v>
      </c>
      <c r="C62" s="2">
        <v>2.0003000000000002</v>
      </c>
      <c r="D62" s="2">
        <v>5.31</v>
      </c>
      <c r="E62" s="2">
        <v>4.0999999999999996</v>
      </c>
      <c r="F62" s="2">
        <v>64.400000000000006</v>
      </c>
      <c r="G62" s="2">
        <v>4.4935</v>
      </c>
      <c r="H62" s="2">
        <v>-5.5839999999999996</v>
      </c>
      <c r="I62" s="2">
        <v>-5.7385000000000002</v>
      </c>
      <c r="J62" s="2">
        <v>67.099999999999994</v>
      </c>
      <c r="K62" s="2">
        <v>80.531700000000001</v>
      </c>
      <c r="L62" s="2">
        <v>8.5373999999999999</v>
      </c>
      <c r="M62" s="2">
        <v>1.9038999999999999</v>
      </c>
      <c r="N62" s="2">
        <v>4.5031999999999996</v>
      </c>
      <c r="O62" s="2">
        <v>-4.4257</v>
      </c>
      <c r="P62" s="2">
        <v>-1.7557</v>
      </c>
    </row>
    <row r="63" spans="1:16" x14ac:dyDescent="0.3">
      <c r="A63" s="1">
        <v>2000</v>
      </c>
      <c r="B63" s="2">
        <v>-2.8397000000000001</v>
      </c>
      <c r="C63" s="2">
        <v>2.2151999999999998</v>
      </c>
      <c r="D63" s="2">
        <v>5.68</v>
      </c>
      <c r="E63" s="2">
        <v>4</v>
      </c>
      <c r="F63" s="2">
        <v>64.599999999999994</v>
      </c>
      <c r="G63" s="2">
        <v>4.5208000000000004</v>
      </c>
      <c r="H63" s="2">
        <v>-5.5890000000000004</v>
      </c>
      <c r="I63" s="2">
        <v>-5.7415000000000003</v>
      </c>
      <c r="J63" s="2">
        <v>67.3</v>
      </c>
      <c r="K63" s="2">
        <v>77.538499999999999</v>
      </c>
      <c r="L63" s="2">
        <v>8.4812999999999992</v>
      </c>
      <c r="M63" s="2">
        <v>2.1105999999999998</v>
      </c>
      <c r="N63" s="2">
        <v>4.5083000000000002</v>
      </c>
      <c r="O63" s="2">
        <v>-4.4478999999999997</v>
      </c>
      <c r="P63" s="2">
        <v>-2.1652999999999998</v>
      </c>
    </row>
    <row r="64" spans="1:16" x14ac:dyDescent="0.3">
      <c r="A64" s="1">
        <v>2000.25</v>
      </c>
      <c r="B64" s="2">
        <v>-2.8241000000000001</v>
      </c>
      <c r="C64" s="2">
        <v>2.3704000000000001</v>
      </c>
      <c r="D64" s="2">
        <v>6.27</v>
      </c>
      <c r="E64" s="2">
        <v>3.9</v>
      </c>
      <c r="F64" s="2">
        <v>64.5</v>
      </c>
      <c r="G64" s="2">
        <v>4.5163000000000002</v>
      </c>
      <c r="H64" s="2">
        <v>-5.5784000000000002</v>
      </c>
      <c r="I64" s="2">
        <v>-5.7104999999999997</v>
      </c>
      <c r="J64" s="2">
        <v>67.2</v>
      </c>
      <c r="K64" s="2">
        <v>76.178200000000004</v>
      </c>
      <c r="L64" s="2">
        <v>8.5817999999999994</v>
      </c>
      <c r="M64" s="2">
        <v>2.6962000000000002</v>
      </c>
      <c r="N64" s="2">
        <v>4.5122</v>
      </c>
      <c r="O64" s="2">
        <v>-4.4389000000000003</v>
      </c>
      <c r="P64" s="2">
        <v>-2.702</v>
      </c>
    </row>
    <row r="65" spans="1:16" x14ac:dyDescent="0.3">
      <c r="A65" s="1">
        <v>2000.5</v>
      </c>
      <c r="B65" s="2">
        <v>-2.8260000000000001</v>
      </c>
      <c r="C65" s="2">
        <v>2.5049999999999999</v>
      </c>
      <c r="D65" s="2">
        <v>6.52</v>
      </c>
      <c r="E65" s="2">
        <v>4</v>
      </c>
      <c r="F65" s="2">
        <v>64.2</v>
      </c>
      <c r="G65" s="2">
        <v>4.5270999999999999</v>
      </c>
      <c r="H65" s="2">
        <v>-5.5728</v>
      </c>
      <c r="I65" s="2">
        <v>-5.7172999999999998</v>
      </c>
      <c r="J65" s="2">
        <v>66.900000000000006</v>
      </c>
      <c r="K65" s="2">
        <v>77.388000000000005</v>
      </c>
      <c r="L65" s="2">
        <v>8.5709999999999997</v>
      </c>
      <c r="M65" s="2">
        <v>2.9971999999999999</v>
      </c>
      <c r="N65" s="2">
        <v>4.5145999999999997</v>
      </c>
      <c r="O65" s="2">
        <v>-4.4440999999999997</v>
      </c>
      <c r="P65" s="2">
        <v>-2.7265000000000001</v>
      </c>
    </row>
    <row r="66" spans="1:16" x14ac:dyDescent="0.3">
      <c r="A66" s="1">
        <v>2000.75</v>
      </c>
      <c r="B66" s="2">
        <v>-2.8237000000000001</v>
      </c>
      <c r="C66" s="2">
        <v>2.5457999999999998</v>
      </c>
      <c r="D66" s="2">
        <v>6.47</v>
      </c>
      <c r="E66" s="2">
        <v>3.9</v>
      </c>
      <c r="F66" s="2">
        <v>64.3</v>
      </c>
      <c r="G66" s="2">
        <v>4.5256999999999996</v>
      </c>
      <c r="H66" s="2">
        <v>-5.5667</v>
      </c>
      <c r="I66" s="2">
        <v>-5.7178000000000004</v>
      </c>
      <c r="J66" s="2">
        <v>66.900000000000006</v>
      </c>
      <c r="K66" s="2">
        <v>75.546199999999999</v>
      </c>
      <c r="L66" s="2">
        <v>8.5242000000000004</v>
      </c>
      <c r="M66" s="2">
        <v>3.6964000000000001</v>
      </c>
      <c r="N66" s="2">
        <v>4.5156999999999998</v>
      </c>
      <c r="O66" s="2">
        <v>-4.444</v>
      </c>
      <c r="P66" s="2">
        <v>-2.6331000000000002</v>
      </c>
    </row>
    <row r="67" spans="1:16" x14ac:dyDescent="0.3">
      <c r="A67" s="1">
        <v>2001</v>
      </c>
      <c r="B67" s="2">
        <v>-2.8290999999999999</v>
      </c>
      <c r="C67" s="2">
        <v>2.6196000000000002</v>
      </c>
      <c r="D67" s="2">
        <v>5.59</v>
      </c>
      <c r="E67" s="2">
        <v>4.2</v>
      </c>
      <c r="F67" s="2">
        <v>64.3</v>
      </c>
      <c r="G67" s="2">
        <v>4.5403000000000002</v>
      </c>
      <c r="H67" s="2">
        <v>-5.5675999999999997</v>
      </c>
      <c r="I67" s="2">
        <v>-5.7474999999999996</v>
      </c>
      <c r="J67" s="2">
        <v>67.2</v>
      </c>
      <c r="K67" s="2">
        <v>75.161299999999997</v>
      </c>
      <c r="L67" s="2">
        <v>8.4943000000000008</v>
      </c>
      <c r="M67" s="2">
        <v>3.2894999999999999</v>
      </c>
      <c r="N67" s="2">
        <v>4.5164</v>
      </c>
      <c r="O67" s="2">
        <v>-4.4318</v>
      </c>
      <c r="P67" s="2">
        <v>-2.0320999999999998</v>
      </c>
    </row>
    <row r="68" spans="1:16" x14ac:dyDescent="0.3">
      <c r="A68" s="1">
        <v>2001.25</v>
      </c>
      <c r="B68" s="2">
        <v>-2.8268</v>
      </c>
      <c r="C68" s="2">
        <v>2.6038999999999999</v>
      </c>
      <c r="D68" s="2">
        <v>4.33</v>
      </c>
      <c r="E68" s="2">
        <v>4.4000000000000004</v>
      </c>
      <c r="F68" s="2">
        <v>63.8</v>
      </c>
      <c r="G68" s="2">
        <v>4.5358000000000001</v>
      </c>
      <c r="H68" s="2">
        <v>-5.5674000000000001</v>
      </c>
      <c r="I68" s="2">
        <v>-5.7530999999999999</v>
      </c>
      <c r="J68" s="2">
        <v>66.8</v>
      </c>
      <c r="K68" s="2">
        <v>76.522099999999995</v>
      </c>
      <c r="L68" s="2">
        <v>8.4076000000000004</v>
      </c>
      <c r="M68" s="2">
        <v>3.1206999999999998</v>
      </c>
      <c r="N68" s="2">
        <v>4.5180999999999996</v>
      </c>
      <c r="O68" s="2">
        <v>-4.4153000000000002</v>
      </c>
      <c r="P68" s="2">
        <v>-0.78500000000000003</v>
      </c>
    </row>
    <row r="69" spans="1:16" x14ac:dyDescent="0.3">
      <c r="A69" s="1">
        <v>2001.5</v>
      </c>
      <c r="B69" s="2">
        <v>-2.8330000000000002</v>
      </c>
      <c r="C69" s="2">
        <v>2.6223000000000001</v>
      </c>
      <c r="D69" s="2">
        <v>3.5</v>
      </c>
      <c r="E69" s="2">
        <v>4.8</v>
      </c>
      <c r="F69" s="2">
        <v>63.5</v>
      </c>
      <c r="G69" s="2">
        <v>4.5342000000000002</v>
      </c>
      <c r="H69" s="2">
        <v>-5.5683999999999996</v>
      </c>
      <c r="I69" s="2">
        <v>-5.7648999999999999</v>
      </c>
      <c r="J69" s="2">
        <v>66.7</v>
      </c>
      <c r="K69" s="2">
        <v>72.42</v>
      </c>
      <c r="L69" s="2">
        <v>8.3247999999999998</v>
      </c>
      <c r="M69" s="2">
        <v>3.0749</v>
      </c>
      <c r="N69" s="2">
        <v>4.5213999999999999</v>
      </c>
      <c r="O69" s="2">
        <v>-4.4192</v>
      </c>
      <c r="P69" s="2">
        <v>4.0800000000000003E-2</v>
      </c>
    </row>
    <row r="70" spans="1:16" x14ac:dyDescent="0.3">
      <c r="A70" s="1">
        <v>2001.75</v>
      </c>
      <c r="B70" s="2">
        <v>-2.8338000000000001</v>
      </c>
      <c r="C70" s="2">
        <v>2.6779999999999999</v>
      </c>
      <c r="D70" s="2">
        <v>2.13</v>
      </c>
      <c r="E70" s="2">
        <v>5.5</v>
      </c>
      <c r="F70" s="2">
        <v>63</v>
      </c>
      <c r="G70" s="2">
        <v>4.5439999999999996</v>
      </c>
      <c r="H70" s="2">
        <v>-5.5670999999999999</v>
      </c>
      <c r="I70" s="2">
        <v>-5.7744999999999997</v>
      </c>
      <c r="J70" s="2">
        <v>66.7</v>
      </c>
      <c r="K70" s="2">
        <v>68.400300000000001</v>
      </c>
      <c r="L70" s="2">
        <v>8.1775000000000002</v>
      </c>
      <c r="M70" s="2">
        <v>3.0625</v>
      </c>
      <c r="N70" s="2">
        <v>4.5266999999999999</v>
      </c>
      <c r="O70" s="2">
        <v>-4.4078999999999997</v>
      </c>
      <c r="P70" s="2">
        <v>0.87</v>
      </c>
    </row>
    <row r="71" spans="1:16" x14ac:dyDescent="0.3">
      <c r="A71" s="1">
        <v>2002</v>
      </c>
      <c r="B71" s="2">
        <v>-2.827</v>
      </c>
      <c r="C71" s="2">
        <v>2.5003000000000002</v>
      </c>
      <c r="D71" s="2">
        <v>1.73</v>
      </c>
      <c r="E71" s="2">
        <v>5.7</v>
      </c>
      <c r="F71" s="2">
        <v>62.8</v>
      </c>
      <c r="G71" s="2">
        <v>4.5457000000000001</v>
      </c>
      <c r="H71" s="2">
        <v>-5.5639000000000003</v>
      </c>
      <c r="I71" s="2">
        <v>-5.7584</v>
      </c>
      <c r="J71" s="2">
        <v>66.599999999999994</v>
      </c>
      <c r="K71" s="2">
        <v>69.033799999999999</v>
      </c>
      <c r="L71" s="2">
        <v>8.1608000000000001</v>
      </c>
      <c r="M71" s="2">
        <v>2.8258000000000001</v>
      </c>
      <c r="N71" s="2">
        <v>4.5334000000000003</v>
      </c>
      <c r="O71" s="2">
        <v>-4.3958000000000004</v>
      </c>
      <c r="P71" s="2">
        <v>1.3611</v>
      </c>
    </row>
    <row r="72" spans="1:16" x14ac:dyDescent="0.3">
      <c r="A72" s="1">
        <v>2002.25</v>
      </c>
      <c r="B72" s="2">
        <v>-2.8239999999999998</v>
      </c>
      <c r="C72" s="2">
        <v>2.3973</v>
      </c>
      <c r="D72" s="2">
        <v>1.75</v>
      </c>
      <c r="E72" s="2">
        <v>5.8</v>
      </c>
      <c r="F72" s="2">
        <v>62.8</v>
      </c>
      <c r="G72" s="2">
        <v>4.5467000000000004</v>
      </c>
      <c r="H72" s="2">
        <v>-5.5617999999999999</v>
      </c>
      <c r="I72" s="2">
        <v>-5.7508999999999997</v>
      </c>
      <c r="J72" s="2">
        <v>66.7</v>
      </c>
      <c r="K72" s="2">
        <v>63.250999999999998</v>
      </c>
      <c r="L72" s="2">
        <v>8.1224000000000007</v>
      </c>
      <c r="M72" s="2">
        <v>2.8043999999999998</v>
      </c>
      <c r="N72" s="2">
        <v>4.5407000000000002</v>
      </c>
      <c r="O72" s="2">
        <v>-4.3887</v>
      </c>
      <c r="P72" s="2">
        <v>1.5218</v>
      </c>
    </row>
    <row r="73" spans="1:16" x14ac:dyDescent="0.3">
      <c r="A73" s="1">
        <v>2002.5</v>
      </c>
      <c r="B73" s="2">
        <v>-2.8222999999999998</v>
      </c>
      <c r="C73" s="2">
        <v>2.2421000000000002</v>
      </c>
      <c r="D73" s="2">
        <v>1.74</v>
      </c>
      <c r="E73" s="2">
        <v>5.7</v>
      </c>
      <c r="F73" s="2">
        <v>62.8</v>
      </c>
      <c r="G73" s="2">
        <v>4.5461999999999998</v>
      </c>
      <c r="H73" s="2">
        <v>-5.5612000000000004</v>
      </c>
      <c r="I73" s="2">
        <v>-5.7442000000000002</v>
      </c>
      <c r="J73" s="2">
        <v>66.599999999999994</v>
      </c>
      <c r="K73" s="2">
        <v>65.771199999999993</v>
      </c>
      <c r="L73" s="2">
        <v>8.1224000000000007</v>
      </c>
      <c r="M73" s="2">
        <v>3.9156</v>
      </c>
      <c r="N73" s="2">
        <v>4.5479000000000003</v>
      </c>
      <c r="O73" s="2">
        <v>-4.3841000000000001</v>
      </c>
      <c r="P73" s="2">
        <v>1.4414</v>
      </c>
    </row>
    <row r="74" spans="1:16" x14ac:dyDescent="0.3">
      <c r="A74" s="1">
        <v>2002.75</v>
      </c>
      <c r="B74" s="2">
        <v>-2.8249</v>
      </c>
      <c r="C74" s="2">
        <v>2.0358999999999998</v>
      </c>
      <c r="D74" s="2">
        <v>1.44</v>
      </c>
      <c r="E74" s="2">
        <v>5.9</v>
      </c>
      <c r="F74" s="2">
        <v>62.5</v>
      </c>
      <c r="G74" s="2">
        <v>4.5426000000000002</v>
      </c>
      <c r="H74" s="2">
        <v>-5.5572999999999997</v>
      </c>
      <c r="I74" s="2">
        <v>-5.7531999999999996</v>
      </c>
      <c r="J74" s="2">
        <v>66.400000000000006</v>
      </c>
      <c r="K74" s="2">
        <v>61.588799999999999</v>
      </c>
      <c r="L74" s="2">
        <v>8.1243999999999996</v>
      </c>
      <c r="M74" s="2">
        <v>3.8250000000000002</v>
      </c>
      <c r="N74" s="2">
        <v>4.5547000000000004</v>
      </c>
      <c r="O74" s="2">
        <v>-4.3800999999999997</v>
      </c>
      <c r="P74" s="2">
        <v>1.8333999999999999</v>
      </c>
    </row>
    <row r="75" spans="1:16" x14ac:dyDescent="0.3">
      <c r="A75" s="1">
        <v>2003</v>
      </c>
      <c r="B75" s="2">
        <v>-2.827</v>
      </c>
      <c r="C75" s="2">
        <v>1.8178000000000001</v>
      </c>
      <c r="D75" s="2">
        <v>1.25</v>
      </c>
      <c r="E75" s="2">
        <v>5.9</v>
      </c>
      <c r="F75" s="2">
        <v>62.5</v>
      </c>
      <c r="G75" s="2">
        <v>4.5388999999999999</v>
      </c>
      <c r="H75" s="2">
        <v>-5.5593000000000004</v>
      </c>
      <c r="I75" s="2">
        <v>-5.7535999999999996</v>
      </c>
      <c r="J75" s="2">
        <v>66.400000000000006</v>
      </c>
      <c r="K75" s="2">
        <v>61.304600000000001</v>
      </c>
      <c r="L75" s="2">
        <v>8.1170000000000009</v>
      </c>
      <c r="M75" s="2">
        <v>3.2877999999999998</v>
      </c>
      <c r="N75" s="2">
        <v>4.5610999999999997</v>
      </c>
      <c r="O75" s="2">
        <v>-4.3903999999999996</v>
      </c>
      <c r="P75" s="2">
        <v>1.9339999999999999</v>
      </c>
    </row>
    <row r="76" spans="1:16" x14ac:dyDescent="0.3">
      <c r="A76" s="1">
        <v>2003.25</v>
      </c>
      <c r="B76" s="2">
        <v>-2.8206000000000002</v>
      </c>
      <c r="C76" s="2">
        <v>1.4802999999999999</v>
      </c>
      <c r="D76" s="2">
        <v>1.25</v>
      </c>
      <c r="E76" s="2">
        <v>6.1</v>
      </c>
      <c r="F76" s="2">
        <v>62.3</v>
      </c>
      <c r="G76" s="2">
        <v>4.5580999999999996</v>
      </c>
      <c r="H76" s="2">
        <v>-5.5561999999999996</v>
      </c>
      <c r="I76" s="2">
        <v>-5.7381000000000002</v>
      </c>
      <c r="J76" s="2">
        <v>66.400000000000006</v>
      </c>
      <c r="K76" s="2">
        <v>61.252000000000002</v>
      </c>
      <c r="L76" s="2">
        <v>8.0510000000000002</v>
      </c>
      <c r="M76" s="2">
        <v>2.5844</v>
      </c>
      <c r="N76" s="2">
        <v>4.5674999999999999</v>
      </c>
      <c r="O76" s="2">
        <v>-4.3779000000000003</v>
      </c>
      <c r="P76" s="2">
        <v>1.6759999999999999</v>
      </c>
    </row>
    <row r="77" spans="1:16" x14ac:dyDescent="0.3">
      <c r="A77" s="1">
        <v>2003.5</v>
      </c>
      <c r="B77" s="2">
        <v>-2.8071999999999999</v>
      </c>
      <c r="C77" s="2">
        <v>1.3523000000000001</v>
      </c>
      <c r="D77" s="2">
        <v>1.02</v>
      </c>
      <c r="E77" s="2">
        <v>6.1</v>
      </c>
      <c r="F77" s="2">
        <v>62.1</v>
      </c>
      <c r="G77" s="2">
        <v>4.5654000000000003</v>
      </c>
      <c r="H77" s="2">
        <v>-5.5495999999999999</v>
      </c>
      <c r="I77" s="2">
        <v>-5.7035999999999998</v>
      </c>
      <c r="J77" s="2">
        <v>66.099999999999994</v>
      </c>
      <c r="K77" s="2">
        <v>60.692999999999998</v>
      </c>
      <c r="L77" s="2">
        <v>8.0433000000000003</v>
      </c>
      <c r="M77" s="2">
        <v>2.3330000000000002</v>
      </c>
      <c r="N77" s="2">
        <v>4.5740999999999996</v>
      </c>
      <c r="O77" s="2">
        <v>-4.3811999999999998</v>
      </c>
      <c r="P77" s="2">
        <v>1.5318000000000001</v>
      </c>
    </row>
    <row r="78" spans="1:16" x14ac:dyDescent="0.3">
      <c r="A78" s="1">
        <v>2003.75</v>
      </c>
      <c r="B78" s="2">
        <v>-2.7993000000000001</v>
      </c>
      <c r="C78" s="2">
        <v>1.1577999999999999</v>
      </c>
      <c r="D78" s="2">
        <v>1</v>
      </c>
      <c r="E78" s="2">
        <v>5.8</v>
      </c>
      <c r="F78" s="2">
        <v>62.2</v>
      </c>
      <c r="G78" s="2">
        <v>4.5750000000000002</v>
      </c>
      <c r="H78" s="2">
        <v>-5.5465</v>
      </c>
      <c r="I78" s="2">
        <v>-5.6798000000000002</v>
      </c>
      <c r="J78" s="2">
        <v>66</v>
      </c>
      <c r="K78" s="2">
        <v>63.685400000000001</v>
      </c>
      <c r="L78" s="2">
        <v>8.0792999999999999</v>
      </c>
      <c r="M78" s="2">
        <v>1.9321999999999999</v>
      </c>
      <c r="N78" s="2">
        <v>4.5808</v>
      </c>
      <c r="O78" s="2">
        <v>-4.3792</v>
      </c>
      <c r="P78" s="2">
        <v>2.1857000000000002</v>
      </c>
    </row>
    <row r="79" spans="1:16" x14ac:dyDescent="0.3">
      <c r="A79" s="1">
        <v>2004</v>
      </c>
      <c r="B79" s="2">
        <v>-2.7936999999999999</v>
      </c>
      <c r="C79" s="2">
        <v>1.3075000000000001</v>
      </c>
      <c r="D79" s="2">
        <v>1</v>
      </c>
      <c r="E79" s="2">
        <v>5.7</v>
      </c>
      <c r="F79" s="2">
        <v>62.3</v>
      </c>
      <c r="G79" s="2">
        <v>4.5650000000000004</v>
      </c>
      <c r="H79" s="2">
        <v>-5.5376000000000003</v>
      </c>
      <c r="I79" s="2">
        <v>-5.6744000000000003</v>
      </c>
      <c r="J79" s="2">
        <v>66</v>
      </c>
      <c r="K79" s="2">
        <v>61.918900000000001</v>
      </c>
      <c r="L79" s="2">
        <v>8.1247000000000007</v>
      </c>
      <c r="M79" s="2">
        <v>1.8193999999999999</v>
      </c>
      <c r="N79" s="2">
        <v>4.5872000000000002</v>
      </c>
      <c r="O79" s="2">
        <v>-4.3768000000000002</v>
      </c>
      <c r="P79" s="2">
        <v>1.6423000000000001</v>
      </c>
    </row>
    <row r="80" spans="1:16" x14ac:dyDescent="0.3">
      <c r="A80" s="1">
        <v>2004.25</v>
      </c>
      <c r="B80" s="2">
        <v>-2.7888999999999999</v>
      </c>
      <c r="C80" s="2">
        <v>1.7648999999999999</v>
      </c>
      <c r="D80" s="2">
        <v>1.01</v>
      </c>
      <c r="E80" s="2">
        <v>5.6</v>
      </c>
      <c r="F80" s="2">
        <v>62.3</v>
      </c>
      <c r="G80" s="2">
        <v>4.5769000000000002</v>
      </c>
      <c r="H80" s="2">
        <v>-5.5347</v>
      </c>
      <c r="I80" s="2">
        <v>-5.6502999999999997</v>
      </c>
      <c r="J80" s="2">
        <v>66</v>
      </c>
      <c r="K80" s="2">
        <v>64.699799999999996</v>
      </c>
      <c r="L80" s="2">
        <v>8.1668000000000003</v>
      </c>
      <c r="M80" s="2">
        <v>1.7919</v>
      </c>
      <c r="N80" s="2">
        <v>4.593</v>
      </c>
      <c r="O80" s="2">
        <v>-4.3738999999999999</v>
      </c>
      <c r="P80" s="2">
        <v>2.2664</v>
      </c>
    </row>
    <row r="81" spans="1:16" x14ac:dyDescent="0.3">
      <c r="A81" s="1">
        <v>2004.5</v>
      </c>
      <c r="B81" s="2">
        <v>-2.7833000000000001</v>
      </c>
      <c r="C81" s="2">
        <v>1.792</v>
      </c>
      <c r="D81" s="2">
        <v>1.43</v>
      </c>
      <c r="E81" s="2">
        <v>5.4</v>
      </c>
      <c r="F81" s="2">
        <v>62.4</v>
      </c>
      <c r="G81" s="2">
        <v>4.5871000000000004</v>
      </c>
      <c r="H81" s="2">
        <v>-5.5298999999999996</v>
      </c>
      <c r="I81" s="2">
        <v>-5.6369999999999996</v>
      </c>
      <c r="J81" s="2">
        <v>66</v>
      </c>
      <c r="K81" s="2">
        <v>65.354699999999994</v>
      </c>
      <c r="L81" s="2">
        <v>8.2235999999999994</v>
      </c>
      <c r="M81" s="2">
        <v>1.738</v>
      </c>
      <c r="N81" s="2">
        <v>4.5975999999999999</v>
      </c>
      <c r="O81" s="2">
        <v>-4.3731999999999998</v>
      </c>
      <c r="P81" s="2">
        <v>1.9339999999999999</v>
      </c>
    </row>
    <row r="82" spans="1:16" x14ac:dyDescent="0.3">
      <c r="A82" s="1">
        <v>2004.75</v>
      </c>
      <c r="B82" s="2">
        <v>-2.7782</v>
      </c>
      <c r="C82" s="2">
        <v>2.1410999999999998</v>
      </c>
      <c r="D82" s="2">
        <v>1.95</v>
      </c>
      <c r="E82" s="2">
        <v>5.4</v>
      </c>
      <c r="F82" s="2">
        <v>62.4</v>
      </c>
      <c r="G82" s="2">
        <v>4.5807000000000002</v>
      </c>
      <c r="H82" s="2">
        <v>-5.5235000000000003</v>
      </c>
      <c r="I82" s="2">
        <v>-5.6220999999999997</v>
      </c>
      <c r="J82" s="2">
        <v>65.900000000000006</v>
      </c>
      <c r="K82" s="2">
        <v>67.395200000000003</v>
      </c>
      <c r="L82" s="2">
        <v>8.2096</v>
      </c>
      <c r="M82" s="2">
        <v>1.6031</v>
      </c>
      <c r="N82" s="2">
        <v>4.6010999999999997</v>
      </c>
      <c r="O82" s="2">
        <v>-4.3810000000000002</v>
      </c>
      <c r="P82" s="2">
        <v>1.4113</v>
      </c>
    </row>
    <row r="83" spans="1:16" x14ac:dyDescent="0.3">
      <c r="A83" s="1">
        <v>2005</v>
      </c>
      <c r="B83" s="2">
        <v>-2.7700999999999998</v>
      </c>
      <c r="C83" s="2">
        <v>2.2814999999999999</v>
      </c>
      <c r="D83" s="2">
        <v>2.4700000000000002</v>
      </c>
      <c r="E83" s="2">
        <v>5.3</v>
      </c>
      <c r="F83" s="2">
        <v>62.4</v>
      </c>
      <c r="G83" s="2">
        <v>4.5837000000000003</v>
      </c>
      <c r="H83" s="2">
        <v>-5.5186000000000002</v>
      </c>
      <c r="I83" s="2">
        <v>-5.6022999999999996</v>
      </c>
      <c r="J83" s="2">
        <v>65.900000000000006</v>
      </c>
      <c r="K83" s="2">
        <v>66.3429</v>
      </c>
      <c r="L83" s="2">
        <v>8.2347999999999999</v>
      </c>
      <c r="M83" s="2">
        <v>1.6456</v>
      </c>
      <c r="N83" s="2">
        <v>4.6033999999999997</v>
      </c>
      <c r="O83" s="2">
        <v>-4.3815999999999997</v>
      </c>
      <c r="P83" s="2">
        <v>0.79990000000000006</v>
      </c>
    </row>
    <row r="84" spans="1:16" x14ac:dyDescent="0.3">
      <c r="A84" s="1">
        <v>2005.25</v>
      </c>
      <c r="B84" s="2">
        <v>-2.7675000000000001</v>
      </c>
      <c r="C84" s="2">
        <v>2.1177000000000001</v>
      </c>
      <c r="D84" s="2">
        <v>2.94</v>
      </c>
      <c r="E84" s="2">
        <v>5.0999999999999996</v>
      </c>
      <c r="F84" s="2">
        <v>62.7</v>
      </c>
      <c r="G84" s="2">
        <v>4.5822000000000003</v>
      </c>
      <c r="H84" s="2">
        <v>-5.5137</v>
      </c>
      <c r="I84" s="2">
        <v>-5.6052</v>
      </c>
      <c r="J84" s="2">
        <v>66.099999999999994</v>
      </c>
      <c r="K84" s="2">
        <v>66.164199999999994</v>
      </c>
      <c r="L84" s="2">
        <v>8.2937999999999992</v>
      </c>
      <c r="M84" s="2">
        <v>2.0514999999999999</v>
      </c>
      <c r="N84" s="2">
        <v>4.6048999999999998</v>
      </c>
      <c r="O84" s="2">
        <v>-4.3826999999999998</v>
      </c>
      <c r="P84" s="2">
        <v>0.42</v>
      </c>
    </row>
    <row r="85" spans="1:16" x14ac:dyDescent="0.3">
      <c r="A85" s="1">
        <v>2005.5</v>
      </c>
      <c r="B85" s="2">
        <v>-2.7625999999999999</v>
      </c>
      <c r="C85" s="2">
        <v>2.0259</v>
      </c>
      <c r="D85" s="2">
        <v>3.46</v>
      </c>
      <c r="E85" s="2">
        <v>5</v>
      </c>
      <c r="F85" s="2">
        <v>62.8</v>
      </c>
      <c r="G85" s="2">
        <v>4.5795000000000003</v>
      </c>
      <c r="H85" s="2">
        <v>-5.5101000000000004</v>
      </c>
      <c r="I85" s="2">
        <v>-5.5979000000000001</v>
      </c>
      <c r="J85" s="2">
        <v>66.099999999999994</v>
      </c>
      <c r="K85" s="2">
        <v>68.1755</v>
      </c>
      <c r="L85" s="2">
        <v>8.3373000000000008</v>
      </c>
      <c r="M85" s="2">
        <v>1.7412000000000001</v>
      </c>
      <c r="N85" s="2">
        <v>4.6058000000000003</v>
      </c>
      <c r="O85" s="2">
        <v>-4.3781999999999996</v>
      </c>
      <c r="P85" s="2">
        <v>3.49E-2</v>
      </c>
    </row>
    <row r="86" spans="1:16" x14ac:dyDescent="0.3">
      <c r="A86" s="1">
        <v>2005.75</v>
      </c>
      <c r="B86" s="2">
        <v>-2.7605</v>
      </c>
      <c r="C86" s="2">
        <v>2.0794000000000001</v>
      </c>
      <c r="D86" s="2">
        <v>3.98</v>
      </c>
      <c r="E86" s="2">
        <v>5</v>
      </c>
      <c r="F86" s="2">
        <v>62.8</v>
      </c>
      <c r="G86" s="2">
        <v>4.5765000000000002</v>
      </c>
      <c r="H86" s="2">
        <v>-5.5053000000000001</v>
      </c>
      <c r="I86" s="2">
        <v>-5.5888999999999998</v>
      </c>
      <c r="J86" s="2">
        <v>66</v>
      </c>
      <c r="K86" s="2">
        <v>67.634100000000004</v>
      </c>
      <c r="L86" s="2">
        <v>8.3691999999999993</v>
      </c>
      <c r="M86" s="2">
        <v>1.9265000000000001</v>
      </c>
      <c r="N86" s="2">
        <v>4.6064999999999996</v>
      </c>
      <c r="O86" s="2">
        <v>-4.3853</v>
      </c>
      <c r="P86" s="2">
        <v>-0.50080000000000002</v>
      </c>
    </row>
    <row r="87" spans="1:16" x14ac:dyDescent="0.3">
      <c r="A87" s="1">
        <v>2006</v>
      </c>
      <c r="B87" s="2">
        <v>-2.7509999999999999</v>
      </c>
      <c r="C87" s="2">
        <v>2.0834000000000001</v>
      </c>
      <c r="D87" s="2">
        <v>4.46</v>
      </c>
      <c r="E87" s="2">
        <v>4.7</v>
      </c>
      <c r="F87" s="2">
        <v>63</v>
      </c>
      <c r="G87" s="2">
        <v>4.5922000000000001</v>
      </c>
      <c r="H87" s="2">
        <v>-5.5007999999999999</v>
      </c>
      <c r="I87" s="2">
        <v>-5.5701999999999998</v>
      </c>
      <c r="J87" s="2">
        <v>66.099999999999994</v>
      </c>
      <c r="K87" s="2">
        <v>67.513800000000003</v>
      </c>
      <c r="L87" s="2">
        <v>8.3779000000000003</v>
      </c>
      <c r="M87" s="2">
        <v>1.7947</v>
      </c>
      <c r="N87" s="2">
        <v>4.6073000000000004</v>
      </c>
      <c r="O87" s="2">
        <v>-4.3798000000000004</v>
      </c>
      <c r="P87" s="2">
        <v>-0.91410000000000002</v>
      </c>
    </row>
    <row r="88" spans="1:16" x14ac:dyDescent="0.3">
      <c r="A88" s="1">
        <v>2006.25</v>
      </c>
      <c r="B88" s="2">
        <v>-2.7507999999999999</v>
      </c>
      <c r="C88" s="2">
        <v>2.4319000000000002</v>
      </c>
      <c r="D88" s="2">
        <v>4.91</v>
      </c>
      <c r="E88" s="2">
        <v>4.5999999999999996</v>
      </c>
      <c r="F88" s="2">
        <v>63.1</v>
      </c>
      <c r="G88" s="2">
        <v>4.5838000000000001</v>
      </c>
      <c r="H88" s="2">
        <v>-5.4974999999999996</v>
      </c>
      <c r="I88" s="2">
        <v>-5.5781000000000001</v>
      </c>
      <c r="J88" s="2">
        <v>66.099999999999994</v>
      </c>
      <c r="K88" s="2">
        <v>70.723100000000002</v>
      </c>
      <c r="L88" s="2">
        <v>8.3937000000000008</v>
      </c>
      <c r="M88" s="2">
        <v>1.6877</v>
      </c>
      <c r="N88" s="2">
        <v>4.6085000000000003</v>
      </c>
      <c r="O88" s="2">
        <v>-4.3789999999999996</v>
      </c>
      <c r="P88" s="2">
        <v>-1.3139000000000001</v>
      </c>
    </row>
    <row r="89" spans="1:16" x14ac:dyDescent="0.3">
      <c r="A89" s="1">
        <v>2006.5</v>
      </c>
      <c r="B89" s="2">
        <v>-2.7530999999999999</v>
      </c>
      <c r="C89" s="2">
        <v>2.7789999999999999</v>
      </c>
      <c r="D89" s="2">
        <v>5.25</v>
      </c>
      <c r="E89" s="2">
        <v>4.5999999999999996</v>
      </c>
      <c r="F89" s="2">
        <v>63.1</v>
      </c>
      <c r="G89" s="2">
        <v>4.5751999999999997</v>
      </c>
      <c r="H89" s="2">
        <v>-5.4958</v>
      </c>
      <c r="I89" s="2">
        <v>-5.5843999999999996</v>
      </c>
      <c r="J89" s="2">
        <v>66.099999999999994</v>
      </c>
      <c r="K89" s="2">
        <v>72.000299999999996</v>
      </c>
      <c r="L89" s="2">
        <v>8.3846000000000007</v>
      </c>
      <c r="M89" s="2">
        <v>1.8051999999999999</v>
      </c>
      <c r="N89" s="2">
        <v>4.6101000000000001</v>
      </c>
      <c r="O89" s="2">
        <v>-4.38</v>
      </c>
      <c r="P89" s="2">
        <v>-1.4556</v>
      </c>
    </row>
    <row r="90" spans="1:16" x14ac:dyDescent="0.3">
      <c r="A90" s="1">
        <v>2006.75</v>
      </c>
      <c r="B90" s="2">
        <v>-2.7484999999999999</v>
      </c>
      <c r="C90" s="2">
        <v>2.6326000000000001</v>
      </c>
      <c r="D90" s="2">
        <v>5.25</v>
      </c>
      <c r="E90" s="2">
        <v>4.4000000000000004</v>
      </c>
      <c r="F90" s="2">
        <v>63.3</v>
      </c>
      <c r="G90" s="2">
        <v>4.5972</v>
      </c>
      <c r="H90" s="2">
        <v>-5.4897999999999998</v>
      </c>
      <c r="I90" s="2">
        <v>-5.6002000000000001</v>
      </c>
      <c r="J90" s="2">
        <v>66.3</v>
      </c>
      <c r="K90" s="2">
        <v>72.058899999999994</v>
      </c>
      <c r="L90" s="2">
        <v>8.4281000000000006</v>
      </c>
      <c r="M90" s="2">
        <v>1.6458999999999999</v>
      </c>
      <c r="N90" s="2">
        <v>4.6120000000000001</v>
      </c>
      <c r="O90" s="2">
        <v>-4.3766999999999996</v>
      </c>
      <c r="P90" s="2">
        <v>-1.4294</v>
      </c>
    </row>
    <row r="91" spans="1:16" x14ac:dyDescent="0.3">
      <c r="A91" s="1">
        <v>2007</v>
      </c>
      <c r="B91" s="2">
        <v>-2.7519999999999998</v>
      </c>
      <c r="C91" s="2">
        <v>2.593</v>
      </c>
      <c r="D91" s="2">
        <v>5.26</v>
      </c>
      <c r="E91" s="2">
        <v>4.5</v>
      </c>
      <c r="F91" s="2">
        <v>63.3</v>
      </c>
      <c r="G91" s="2">
        <v>4.6116999999999999</v>
      </c>
      <c r="H91" s="2">
        <v>-5.4888000000000003</v>
      </c>
      <c r="I91" s="2">
        <v>-5.6073000000000004</v>
      </c>
      <c r="J91" s="2">
        <v>66.3</v>
      </c>
      <c r="K91" s="2">
        <v>73.396000000000001</v>
      </c>
      <c r="L91" s="2">
        <v>8.4331999999999994</v>
      </c>
      <c r="M91" s="2">
        <v>1.5148999999999999</v>
      </c>
      <c r="N91" s="2">
        <v>4.6135999999999999</v>
      </c>
      <c r="O91" s="2">
        <v>-4.383</v>
      </c>
      <c r="P91" s="2">
        <v>-1.6173</v>
      </c>
    </row>
    <row r="92" spans="1:16" x14ac:dyDescent="0.3">
      <c r="A92" s="1">
        <v>2007.25</v>
      </c>
      <c r="B92" s="2">
        <v>-2.7471000000000001</v>
      </c>
      <c r="C92" s="2">
        <v>2.2623000000000002</v>
      </c>
      <c r="D92" s="2">
        <v>5.25</v>
      </c>
      <c r="E92" s="2">
        <v>4.5</v>
      </c>
      <c r="F92" s="2">
        <v>63</v>
      </c>
      <c r="G92" s="2">
        <v>4.6001000000000003</v>
      </c>
      <c r="H92" s="2">
        <v>-5.4897999999999998</v>
      </c>
      <c r="I92" s="2">
        <v>-5.5961999999999996</v>
      </c>
      <c r="J92" s="2">
        <v>66</v>
      </c>
      <c r="K92" s="2">
        <v>69.473399999999998</v>
      </c>
      <c r="L92" s="2">
        <v>8.4242000000000008</v>
      </c>
      <c r="M92" s="2">
        <v>1.5239</v>
      </c>
      <c r="N92" s="2">
        <v>4.6140999999999996</v>
      </c>
      <c r="O92" s="2">
        <v>-4.3773999999999997</v>
      </c>
      <c r="P92" s="2">
        <v>-1.647</v>
      </c>
    </row>
    <row r="93" spans="1:16" x14ac:dyDescent="0.3">
      <c r="A93" s="1">
        <v>2007.5</v>
      </c>
      <c r="B93" s="2">
        <v>-2.7435</v>
      </c>
      <c r="C93" s="2">
        <v>2.0971000000000002</v>
      </c>
      <c r="D93" s="2">
        <v>5.07</v>
      </c>
      <c r="E93" s="2">
        <v>4.7</v>
      </c>
      <c r="F93" s="2">
        <v>62.8</v>
      </c>
      <c r="G93" s="2">
        <v>4.5971000000000002</v>
      </c>
      <c r="H93" s="2">
        <v>-5.4898999999999996</v>
      </c>
      <c r="I93" s="2">
        <v>-5.6002999999999998</v>
      </c>
      <c r="J93" s="2">
        <v>65.900000000000006</v>
      </c>
      <c r="K93" s="2">
        <v>68.849900000000005</v>
      </c>
      <c r="L93" s="2">
        <v>8.4067000000000007</v>
      </c>
      <c r="M93" s="2">
        <v>2.3083</v>
      </c>
      <c r="N93" s="2">
        <v>4.6131000000000002</v>
      </c>
      <c r="O93" s="2">
        <v>-4.3733000000000004</v>
      </c>
      <c r="P93" s="2">
        <v>-1.5679000000000001</v>
      </c>
    </row>
    <row r="94" spans="1:16" x14ac:dyDescent="0.3">
      <c r="A94" s="1">
        <v>2007.75</v>
      </c>
      <c r="B94" s="2">
        <v>-2.7429999999999999</v>
      </c>
      <c r="C94" s="2">
        <v>2.2841999999999998</v>
      </c>
      <c r="D94" s="2">
        <v>4.5</v>
      </c>
      <c r="E94" s="2">
        <v>4.8</v>
      </c>
      <c r="F94" s="2">
        <v>62.8</v>
      </c>
      <c r="G94" s="2">
        <v>4.5959000000000003</v>
      </c>
      <c r="H94" s="2">
        <v>-5.4919000000000002</v>
      </c>
      <c r="I94" s="2">
        <v>-5.6159999999999997</v>
      </c>
      <c r="J94" s="2">
        <v>65.900000000000006</v>
      </c>
      <c r="K94" s="2">
        <v>68.0227</v>
      </c>
      <c r="L94" s="2">
        <v>8.3684999999999992</v>
      </c>
      <c r="M94" s="2">
        <v>2.6918000000000002</v>
      </c>
      <c r="N94" s="2">
        <v>4.6104000000000003</v>
      </c>
      <c r="O94" s="2">
        <v>-4.3723999999999998</v>
      </c>
      <c r="P94" s="2">
        <v>-1.0033000000000001</v>
      </c>
    </row>
    <row r="95" spans="1:16" x14ac:dyDescent="0.3">
      <c r="A95" s="1">
        <v>2008</v>
      </c>
      <c r="B95" s="2">
        <v>-2.7492000000000001</v>
      </c>
      <c r="C95" s="2">
        <v>2.3599000000000001</v>
      </c>
      <c r="D95" s="2">
        <v>3.18</v>
      </c>
      <c r="E95" s="2">
        <v>5</v>
      </c>
      <c r="F95" s="2">
        <v>62.8</v>
      </c>
      <c r="G95" s="2">
        <v>4.5946999999999996</v>
      </c>
      <c r="H95" s="2">
        <v>-5.4897</v>
      </c>
      <c r="I95" s="2">
        <v>-5.6481000000000003</v>
      </c>
      <c r="J95" s="2">
        <v>66.099999999999994</v>
      </c>
      <c r="K95" s="2">
        <v>66.4636</v>
      </c>
      <c r="L95" s="2">
        <v>8.3148</v>
      </c>
      <c r="M95" s="2">
        <v>3.6259000000000001</v>
      </c>
      <c r="N95" s="2">
        <v>4.6064999999999996</v>
      </c>
      <c r="O95" s="2">
        <v>-4.3677000000000001</v>
      </c>
      <c r="P95" s="2">
        <v>0.31009999999999999</v>
      </c>
    </row>
    <row r="96" spans="1:16" x14ac:dyDescent="0.3">
      <c r="A96" s="1">
        <v>2008.25</v>
      </c>
      <c r="B96" s="2">
        <v>-2.7467999999999999</v>
      </c>
      <c r="C96" s="2">
        <v>2.3090999999999999</v>
      </c>
      <c r="D96" s="2">
        <v>2.09</v>
      </c>
      <c r="E96" s="2">
        <v>5.3</v>
      </c>
      <c r="F96" s="2">
        <v>62.5</v>
      </c>
      <c r="G96" s="2">
        <v>4.5827</v>
      </c>
      <c r="H96" s="2">
        <v>-5.4897</v>
      </c>
      <c r="I96" s="2">
        <v>-5.6641000000000004</v>
      </c>
      <c r="J96" s="2">
        <v>66</v>
      </c>
      <c r="K96" s="2">
        <v>64.406499999999994</v>
      </c>
      <c r="L96" s="2">
        <v>8.2628000000000004</v>
      </c>
      <c r="M96" s="2">
        <v>3.3359999999999999</v>
      </c>
      <c r="N96" s="2">
        <v>4.6021000000000001</v>
      </c>
      <c r="O96" s="2">
        <v>-4.3625999999999996</v>
      </c>
      <c r="P96" s="2">
        <v>1.5017</v>
      </c>
    </row>
    <row r="97" spans="1:16" x14ac:dyDescent="0.3">
      <c r="A97" s="1">
        <v>2008.5</v>
      </c>
      <c r="B97" s="2">
        <v>-2.7547999999999999</v>
      </c>
      <c r="C97" s="2">
        <v>2.4365999999999999</v>
      </c>
      <c r="D97" s="2">
        <v>1.94</v>
      </c>
      <c r="E97" s="2">
        <v>6</v>
      </c>
      <c r="F97" s="2">
        <v>62</v>
      </c>
      <c r="G97" s="2">
        <v>4.5758999999999999</v>
      </c>
      <c r="H97" s="2">
        <v>-5.4977</v>
      </c>
      <c r="I97" s="2">
        <v>-5.6962000000000002</v>
      </c>
      <c r="J97" s="2">
        <v>66.099999999999994</v>
      </c>
      <c r="K97" s="2">
        <v>61.767499999999998</v>
      </c>
      <c r="L97" s="2">
        <v>8.1754999999999995</v>
      </c>
      <c r="M97" s="2">
        <v>4.1848999999999998</v>
      </c>
      <c r="N97" s="2">
        <v>4.5979999999999999</v>
      </c>
      <c r="O97" s="2">
        <v>-4.3517999999999999</v>
      </c>
      <c r="P97" s="2">
        <v>1.6524000000000001</v>
      </c>
    </row>
    <row r="98" spans="1:16" x14ac:dyDescent="0.3">
      <c r="A98" s="1">
        <v>2008.75</v>
      </c>
      <c r="B98" s="2">
        <v>-2.7795999999999998</v>
      </c>
      <c r="C98" s="2">
        <v>1.9799</v>
      </c>
      <c r="D98" s="2">
        <v>0.51</v>
      </c>
      <c r="E98" s="2">
        <v>6.9</v>
      </c>
      <c r="F98" s="2">
        <v>61.4</v>
      </c>
      <c r="G98" s="2">
        <v>4.6101999999999999</v>
      </c>
      <c r="H98" s="2">
        <v>-5.5052000000000003</v>
      </c>
      <c r="I98" s="2">
        <v>-5.7866</v>
      </c>
      <c r="J98" s="2">
        <v>65.900000000000006</v>
      </c>
      <c r="K98" s="2">
        <v>55.536000000000001</v>
      </c>
      <c r="L98" s="2">
        <v>8.0655999999999999</v>
      </c>
      <c r="M98" s="2">
        <v>7.7023000000000001</v>
      </c>
      <c r="N98" s="2">
        <v>4.5949</v>
      </c>
      <c r="O98" s="2">
        <v>-4.3483000000000001</v>
      </c>
      <c r="P98" s="2">
        <v>2.7458</v>
      </c>
    </row>
    <row r="99" spans="1:16" x14ac:dyDescent="0.3">
      <c r="A99" s="1">
        <v>2009</v>
      </c>
      <c r="B99" s="2">
        <v>-2.7938999999999998</v>
      </c>
      <c r="C99" s="2">
        <v>1.7377</v>
      </c>
      <c r="D99" s="2">
        <v>0.18</v>
      </c>
      <c r="E99" s="2">
        <v>8.3000000000000007</v>
      </c>
      <c r="F99" s="2">
        <v>60.3</v>
      </c>
      <c r="G99" s="2">
        <v>4.5918000000000001</v>
      </c>
      <c r="H99" s="2">
        <v>-5.5095000000000001</v>
      </c>
      <c r="I99" s="2">
        <v>-5.8689</v>
      </c>
      <c r="J99" s="2">
        <v>65.7</v>
      </c>
      <c r="K99" s="2">
        <v>50.381700000000002</v>
      </c>
      <c r="L99" s="2">
        <v>7.9146000000000001</v>
      </c>
      <c r="M99" s="2">
        <v>6.4092000000000002</v>
      </c>
      <c r="N99" s="2">
        <v>4.5937000000000001</v>
      </c>
      <c r="O99" s="2">
        <v>-4.3472</v>
      </c>
      <c r="P99" s="2">
        <v>2.3168000000000002</v>
      </c>
    </row>
    <row r="100" spans="1:16" x14ac:dyDescent="0.3">
      <c r="A100" s="1">
        <v>2009.25</v>
      </c>
      <c r="B100" s="2">
        <v>-2.7972999999999999</v>
      </c>
      <c r="C100" s="2">
        <v>1.8129999999999999</v>
      </c>
      <c r="D100" s="2">
        <v>0.18</v>
      </c>
      <c r="E100" s="2">
        <v>9.3000000000000007</v>
      </c>
      <c r="F100" s="2">
        <v>59.6</v>
      </c>
      <c r="G100" s="2">
        <v>4.6115000000000004</v>
      </c>
      <c r="H100" s="2">
        <v>-5.5159000000000002</v>
      </c>
      <c r="I100" s="2">
        <v>-5.9139999999999997</v>
      </c>
      <c r="J100" s="2">
        <v>65.7</v>
      </c>
      <c r="K100" s="2">
        <v>47.525399999999998</v>
      </c>
      <c r="L100" s="2">
        <v>7.7667999999999999</v>
      </c>
      <c r="M100" s="2">
        <v>4.9058000000000002</v>
      </c>
      <c r="N100" s="2">
        <v>4.5952999999999999</v>
      </c>
      <c r="O100" s="2">
        <v>-4.3314000000000004</v>
      </c>
      <c r="P100" s="2">
        <v>2.3925000000000001</v>
      </c>
    </row>
    <row r="101" spans="1:16" x14ac:dyDescent="0.3">
      <c r="A101" s="1">
        <v>2009.5</v>
      </c>
      <c r="B101" s="2">
        <v>-2.7968000000000002</v>
      </c>
      <c r="C101" s="2">
        <v>1.4773000000000001</v>
      </c>
      <c r="D101" s="2">
        <v>0.16</v>
      </c>
      <c r="E101" s="2">
        <v>9.6</v>
      </c>
      <c r="F101" s="2">
        <v>59</v>
      </c>
      <c r="G101" s="2">
        <v>4.6094999999999997</v>
      </c>
      <c r="H101" s="2">
        <v>-5.5171999999999999</v>
      </c>
      <c r="I101" s="2">
        <v>-5.9053000000000004</v>
      </c>
      <c r="J101" s="2">
        <v>65.3</v>
      </c>
      <c r="K101" s="2">
        <v>46.654899999999998</v>
      </c>
      <c r="L101" s="2">
        <v>7.7462999999999997</v>
      </c>
      <c r="M101" s="2">
        <v>3.3222999999999998</v>
      </c>
      <c r="N101" s="2">
        <v>4.5998000000000001</v>
      </c>
      <c r="O101" s="2">
        <v>-4.3285999999999998</v>
      </c>
      <c r="P101" s="2">
        <v>2.2768000000000002</v>
      </c>
    </row>
    <row r="102" spans="1:16" x14ac:dyDescent="0.3">
      <c r="A102" s="1">
        <v>2009.75</v>
      </c>
      <c r="B102" s="2">
        <v>-2.79</v>
      </c>
      <c r="C102" s="2">
        <v>1.7256</v>
      </c>
      <c r="D102" s="2">
        <v>0.12</v>
      </c>
      <c r="E102" s="2">
        <v>9.9</v>
      </c>
      <c r="F102" s="2">
        <v>58.5</v>
      </c>
      <c r="G102" s="2">
        <v>4.6075999999999997</v>
      </c>
      <c r="H102" s="2">
        <v>-5.5175999999999998</v>
      </c>
      <c r="I102" s="2">
        <v>-5.8651</v>
      </c>
      <c r="J102" s="2">
        <v>64.900000000000006</v>
      </c>
      <c r="K102" s="2">
        <v>44.117199999999997</v>
      </c>
      <c r="L102" s="2">
        <v>7.7903000000000002</v>
      </c>
      <c r="M102" s="2">
        <v>2.7425999999999999</v>
      </c>
      <c r="N102" s="2">
        <v>4.6067999999999998</v>
      </c>
      <c r="O102" s="2">
        <v>-4.3334000000000001</v>
      </c>
      <c r="P102" s="2">
        <v>2.42</v>
      </c>
    </row>
    <row r="103" spans="1:16" x14ac:dyDescent="0.3">
      <c r="A103" s="1">
        <v>2010</v>
      </c>
      <c r="B103" s="2">
        <v>-2.7871999999999999</v>
      </c>
      <c r="C103" s="2">
        <v>1.3042</v>
      </c>
      <c r="D103" s="2">
        <v>0.13</v>
      </c>
      <c r="E103" s="2">
        <v>9.8000000000000007</v>
      </c>
      <c r="F103" s="2">
        <v>58.5</v>
      </c>
      <c r="G103" s="2">
        <v>4.5991</v>
      </c>
      <c r="H103" s="2">
        <v>-5.5144000000000002</v>
      </c>
      <c r="I103" s="2">
        <v>-5.8407</v>
      </c>
      <c r="J103" s="2">
        <v>64.900000000000006</v>
      </c>
      <c r="K103" s="2">
        <v>46.051099999999998</v>
      </c>
      <c r="L103" s="2">
        <v>7.8811999999999998</v>
      </c>
      <c r="M103" s="2">
        <v>2.379</v>
      </c>
      <c r="N103" s="2">
        <v>4.6147999999999998</v>
      </c>
      <c r="O103" s="2">
        <v>-4.3417000000000003</v>
      </c>
      <c r="P103" s="2">
        <v>2.569</v>
      </c>
    </row>
    <row r="104" spans="1:16" x14ac:dyDescent="0.3">
      <c r="A104" s="1">
        <v>2010.25</v>
      </c>
      <c r="B104" s="2">
        <v>-2.7797999999999998</v>
      </c>
      <c r="C104" s="2">
        <v>0.97150000000000003</v>
      </c>
      <c r="D104" s="2">
        <v>0.19</v>
      </c>
      <c r="E104" s="2">
        <v>9.6</v>
      </c>
      <c r="F104" s="2">
        <v>58.6</v>
      </c>
      <c r="G104" s="2">
        <v>4.6119000000000003</v>
      </c>
      <c r="H104" s="2">
        <v>-5.5110000000000001</v>
      </c>
      <c r="I104" s="2">
        <v>-5.7995999999999999</v>
      </c>
      <c r="J104" s="2">
        <v>64.900000000000006</v>
      </c>
      <c r="K104" s="2">
        <v>46.829500000000003</v>
      </c>
      <c r="L104" s="2">
        <v>7.9652000000000003</v>
      </c>
      <c r="M104" s="2">
        <v>2.4935</v>
      </c>
      <c r="N104" s="2">
        <v>4.6218000000000004</v>
      </c>
      <c r="O104" s="2">
        <v>-4.3368000000000002</v>
      </c>
      <c r="P104" s="2">
        <v>2.4580000000000002</v>
      </c>
    </row>
    <row r="105" spans="1:16" x14ac:dyDescent="0.3">
      <c r="A105" s="1">
        <v>2010.5</v>
      </c>
      <c r="B105" s="2">
        <v>-2.7753999999999999</v>
      </c>
      <c r="C105" s="2">
        <v>0.91800000000000004</v>
      </c>
      <c r="D105" s="2">
        <v>0.19</v>
      </c>
      <c r="E105" s="2">
        <v>9.5</v>
      </c>
      <c r="F105" s="2">
        <v>58.5</v>
      </c>
      <c r="G105" s="2">
        <v>4.6140999999999996</v>
      </c>
      <c r="H105" s="2">
        <v>-5.5077999999999996</v>
      </c>
      <c r="I105" s="2">
        <v>-5.7755000000000001</v>
      </c>
      <c r="J105" s="2">
        <v>64.599999999999994</v>
      </c>
      <c r="K105" s="2">
        <v>45.895099999999999</v>
      </c>
      <c r="L105" s="2">
        <v>7.9621000000000004</v>
      </c>
      <c r="M105" s="2">
        <v>2.6015999999999999</v>
      </c>
      <c r="N105" s="2">
        <v>4.6266999999999996</v>
      </c>
      <c r="O105" s="2">
        <v>-4.3402000000000003</v>
      </c>
      <c r="P105" s="2">
        <v>2.2843</v>
      </c>
    </row>
    <row r="106" spans="1:16" x14ac:dyDescent="0.3">
      <c r="A106" s="1">
        <v>2010.75</v>
      </c>
      <c r="B106" s="2">
        <v>-2.7711000000000001</v>
      </c>
      <c r="C106" s="2">
        <v>0.62429999999999997</v>
      </c>
      <c r="D106" s="2">
        <v>0.19</v>
      </c>
      <c r="E106" s="2">
        <v>9.5</v>
      </c>
      <c r="F106" s="2">
        <v>58.3</v>
      </c>
      <c r="G106" s="2">
        <v>4.6116000000000001</v>
      </c>
      <c r="H106" s="2">
        <v>-5.5023</v>
      </c>
      <c r="I106" s="2">
        <v>-5.7737999999999996</v>
      </c>
      <c r="J106" s="2">
        <v>64.400000000000006</v>
      </c>
      <c r="K106" s="2">
        <v>46.462800000000001</v>
      </c>
      <c r="L106" s="2">
        <v>8.0079999999999991</v>
      </c>
      <c r="M106" s="2">
        <v>2.3647999999999998</v>
      </c>
      <c r="N106" s="2">
        <v>4.6291000000000002</v>
      </c>
      <c r="O106" s="2">
        <v>-4.3531000000000004</v>
      </c>
      <c r="P106" s="2">
        <v>2.2059000000000002</v>
      </c>
    </row>
    <row r="107" spans="1:16" x14ac:dyDescent="0.3">
      <c r="A107" s="1">
        <v>2011</v>
      </c>
      <c r="B107" s="2">
        <v>-2.7749000000000001</v>
      </c>
      <c r="C107" s="2">
        <v>1.0809</v>
      </c>
      <c r="D107" s="2">
        <v>0.16</v>
      </c>
      <c r="E107" s="2">
        <v>9</v>
      </c>
      <c r="F107" s="2">
        <v>58.4</v>
      </c>
      <c r="G107" s="2">
        <v>4.6167999999999996</v>
      </c>
      <c r="H107" s="2">
        <v>-5.4987000000000004</v>
      </c>
      <c r="I107" s="2">
        <v>-5.7827999999999999</v>
      </c>
      <c r="J107" s="2">
        <v>64.2</v>
      </c>
      <c r="K107" s="2">
        <v>45.765599999999999</v>
      </c>
      <c r="L107" s="2">
        <v>8.0050000000000008</v>
      </c>
      <c r="M107" s="2">
        <v>1.982</v>
      </c>
      <c r="N107" s="2">
        <v>4.6296999999999997</v>
      </c>
      <c r="O107" s="2">
        <v>-4.3731999999999998</v>
      </c>
      <c r="P107" s="2">
        <v>2.3370000000000002</v>
      </c>
    </row>
    <row r="108" spans="1:16" x14ac:dyDescent="0.3">
      <c r="A108" s="1">
        <v>2011.25</v>
      </c>
      <c r="B108" s="2">
        <v>-2.7690000000000001</v>
      </c>
      <c r="C108" s="2">
        <v>1.4792000000000001</v>
      </c>
      <c r="D108" s="2">
        <v>0.09</v>
      </c>
      <c r="E108" s="2">
        <v>9</v>
      </c>
      <c r="F108" s="2">
        <v>58.3</v>
      </c>
      <c r="G108" s="2">
        <v>4.6028000000000002</v>
      </c>
      <c r="H108" s="2">
        <v>-5.4962999999999997</v>
      </c>
      <c r="I108" s="2">
        <v>-5.7636000000000003</v>
      </c>
      <c r="J108" s="2">
        <v>64.099999999999994</v>
      </c>
      <c r="K108" s="2">
        <v>46.292000000000002</v>
      </c>
      <c r="L108" s="2">
        <v>8.0219000000000005</v>
      </c>
      <c r="M108" s="2">
        <v>2.0114999999999998</v>
      </c>
      <c r="N108" s="2">
        <v>4.6296999999999997</v>
      </c>
      <c r="O108" s="2">
        <v>-4.3784000000000001</v>
      </c>
      <c r="P108" s="2">
        <v>2.7824</v>
      </c>
    </row>
    <row r="109" spans="1:16" x14ac:dyDescent="0.3">
      <c r="A109" s="1">
        <v>2011.5</v>
      </c>
      <c r="B109" s="2">
        <v>-2.7679</v>
      </c>
      <c r="C109" s="2">
        <v>1.8695999999999999</v>
      </c>
      <c r="D109" s="2">
        <v>0.08</v>
      </c>
      <c r="E109" s="2">
        <v>9</v>
      </c>
      <c r="F109" s="2">
        <v>58.3</v>
      </c>
      <c r="G109" s="2">
        <v>4.6029</v>
      </c>
      <c r="H109" s="2">
        <v>-5.4943</v>
      </c>
      <c r="I109" s="2">
        <v>-5.7575000000000003</v>
      </c>
      <c r="J109" s="2">
        <v>64.099999999999994</v>
      </c>
      <c r="K109" s="2">
        <v>46.973399999999998</v>
      </c>
      <c r="L109" s="2">
        <v>8.1041000000000007</v>
      </c>
      <c r="M109" s="2">
        <v>2.7012999999999998</v>
      </c>
      <c r="N109" s="2">
        <v>4.6300999999999997</v>
      </c>
      <c r="O109" s="2">
        <v>-4.3871000000000002</v>
      </c>
      <c r="P109" s="2">
        <v>2.9226999999999999</v>
      </c>
    </row>
    <row r="110" spans="1:16" x14ac:dyDescent="0.3">
      <c r="A110" s="1">
        <v>2011.75</v>
      </c>
      <c r="B110" s="2">
        <v>-2.7584</v>
      </c>
      <c r="C110" s="2">
        <v>2.1417999999999999</v>
      </c>
      <c r="D110" s="2">
        <v>7.0000000000000007E-2</v>
      </c>
      <c r="E110" s="2">
        <v>8.6999999999999993</v>
      </c>
      <c r="F110" s="2">
        <v>58.5</v>
      </c>
      <c r="G110" s="2">
        <v>4.5876999999999999</v>
      </c>
      <c r="H110" s="2">
        <v>-5.4938000000000002</v>
      </c>
      <c r="I110" s="2">
        <v>-5.7031000000000001</v>
      </c>
      <c r="J110" s="2">
        <v>64.099999999999994</v>
      </c>
      <c r="K110" s="2">
        <v>49.596800000000002</v>
      </c>
      <c r="L110" s="2">
        <v>8.0924999999999994</v>
      </c>
      <c r="M110" s="2">
        <v>2.7846000000000002</v>
      </c>
      <c r="N110" s="2">
        <v>4.6315</v>
      </c>
      <c r="O110" s="2">
        <v>-4.3933</v>
      </c>
      <c r="P110" s="2">
        <v>3.0366</v>
      </c>
    </row>
    <row r="111" spans="1:16" x14ac:dyDescent="0.3">
      <c r="A111" s="1">
        <v>2012</v>
      </c>
      <c r="B111" s="2">
        <v>-2.7576000000000001</v>
      </c>
      <c r="C111" s="2">
        <v>2.2124999999999999</v>
      </c>
      <c r="D111" s="2">
        <v>0.1</v>
      </c>
      <c r="E111" s="2">
        <v>8.3000000000000007</v>
      </c>
      <c r="F111" s="2">
        <v>58.5</v>
      </c>
      <c r="G111" s="2">
        <v>4.6033999999999997</v>
      </c>
      <c r="H111" s="2">
        <v>-5.4969000000000001</v>
      </c>
      <c r="I111" s="2">
        <v>-5.6870000000000003</v>
      </c>
      <c r="J111" s="2">
        <v>63.8</v>
      </c>
      <c r="K111" s="2">
        <v>49.546599999999998</v>
      </c>
      <c r="L111" s="2">
        <v>8.1875999999999998</v>
      </c>
      <c r="M111" s="2">
        <v>2.4039999999999999</v>
      </c>
      <c r="N111" s="2">
        <v>4.6338999999999997</v>
      </c>
      <c r="O111" s="2">
        <v>-4.4051</v>
      </c>
      <c r="P111" s="2">
        <v>3.0188000000000001</v>
      </c>
    </row>
    <row r="112" spans="1:16" x14ac:dyDescent="0.3">
      <c r="A112" s="1">
        <v>2012.25</v>
      </c>
      <c r="B112" s="2">
        <v>-2.7568000000000001</v>
      </c>
      <c r="C112" s="2">
        <v>2.2357</v>
      </c>
      <c r="D112" s="2">
        <v>0.15</v>
      </c>
      <c r="E112" s="2">
        <v>8.1999999999999993</v>
      </c>
      <c r="F112" s="2">
        <v>58.6</v>
      </c>
      <c r="G112" s="2">
        <v>4.6058000000000003</v>
      </c>
      <c r="H112" s="2">
        <v>-5.4946999999999999</v>
      </c>
      <c r="I112" s="2">
        <v>-5.6894999999999998</v>
      </c>
      <c r="J112" s="2">
        <v>63.7</v>
      </c>
      <c r="K112" s="2">
        <v>48.474499999999999</v>
      </c>
      <c r="L112" s="2">
        <v>8.2149999999999999</v>
      </c>
      <c r="M112" s="2">
        <v>2.4636999999999998</v>
      </c>
      <c r="N112" s="2">
        <v>4.6369999999999996</v>
      </c>
      <c r="O112" s="2">
        <v>-4.4066000000000001</v>
      </c>
      <c r="P112" s="2">
        <v>3.1049000000000002</v>
      </c>
    </row>
    <row r="113" spans="1:16" x14ac:dyDescent="0.3">
      <c r="A113" s="1">
        <v>2012.5</v>
      </c>
      <c r="B113" s="2">
        <v>-2.7523</v>
      </c>
      <c r="C113" s="2">
        <v>1.9839</v>
      </c>
      <c r="D113" s="2">
        <v>0.14000000000000001</v>
      </c>
      <c r="E113" s="2">
        <v>8</v>
      </c>
      <c r="F113" s="2">
        <v>58.5</v>
      </c>
      <c r="G113" s="2">
        <v>4.6024000000000003</v>
      </c>
      <c r="H113" s="2">
        <v>-5.4949000000000003</v>
      </c>
      <c r="I113" s="2">
        <v>-5.6748000000000003</v>
      </c>
      <c r="J113" s="2">
        <v>63.6</v>
      </c>
      <c r="K113" s="2">
        <v>49.488500000000002</v>
      </c>
      <c r="L113" s="2">
        <v>8.1826000000000008</v>
      </c>
      <c r="M113" s="2">
        <v>2.2427999999999999</v>
      </c>
      <c r="N113" s="2">
        <v>4.6402999999999999</v>
      </c>
      <c r="O113" s="2">
        <v>-4.4005000000000001</v>
      </c>
      <c r="P113" s="2">
        <v>3.1656</v>
      </c>
    </row>
    <row r="114" spans="1:16" x14ac:dyDescent="0.3">
      <c r="A114" s="1">
        <v>2012.75</v>
      </c>
      <c r="B114" s="2">
        <v>-2.7545000000000002</v>
      </c>
      <c r="C114" s="2">
        <v>1.9240999999999999</v>
      </c>
      <c r="D114" s="2">
        <v>0.16</v>
      </c>
      <c r="E114" s="2">
        <v>7.8</v>
      </c>
      <c r="F114" s="2">
        <v>58.7</v>
      </c>
      <c r="G114" s="2">
        <v>4.6204999999999998</v>
      </c>
      <c r="H114" s="2">
        <v>-5.4957000000000003</v>
      </c>
      <c r="I114" s="2">
        <v>-5.6730999999999998</v>
      </c>
      <c r="J114" s="2">
        <v>63.7</v>
      </c>
      <c r="K114" s="2">
        <v>49.2913</v>
      </c>
      <c r="L114" s="2">
        <v>8.2111999999999998</v>
      </c>
      <c r="M114" s="2">
        <v>2.0164</v>
      </c>
      <c r="N114" s="2">
        <v>4.6436999999999999</v>
      </c>
      <c r="O114" s="2">
        <v>-4.4199000000000002</v>
      </c>
      <c r="P114" s="2">
        <v>3.0440999999999998</v>
      </c>
    </row>
    <row r="115" spans="1:16" x14ac:dyDescent="0.3">
      <c r="A115" s="1">
        <v>2013</v>
      </c>
      <c r="B115" s="2">
        <v>-2.7543000000000002</v>
      </c>
      <c r="C115" s="2">
        <v>1.9184000000000001</v>
      </c>
      <c r="D115" s="2">
        <v>0.14000000000000001</v>
      </c>
      <c r="E115" s="2">
        <v>7.7</v>
      </c>
      <c r="F115" s="2">
        <v>58.6</v>
      </c>
      <c r="G115" s="2">
        <v>4.6033999999999997</v>
      </c>
      <c r="H115" s="2">
        <v>-5.4939</v>
      </c>
      <c r="I115" s="2">
        <v>-5.6635</v>
      </c>
      <c r="J115" s="2">
        <v>63.5</v>
      </c>
      <c r="K115" s="2">
        <v>49.710599999999999</v>
      </c>
      <c r="L115" s="2">
        <v>8.2414000000000005</v>
      </c>
      <c r="M115" s="2" t="s">
        <v>22</v>
      </c>
      <c r="N115" s="2" t="s">
        <v>22</v>
      </c>
      <c r="O115" s="2">
        <v>-4.4333</v>
      </c>
      <c r="P115" s="2">
        <v>3.1276000000000002</v>
      </c>
    </row>
    <row r="116" spans="1:16" x14ac:dyDescent="0.3">
      <c r="A116" s="1">
        <v>2013.25</v>
      </c>
      <c r="B116" s="2">
        <v>-2.7504</v>
      </c>
      <c r="C116" s="2">
        <v>1.6659999999999999</v>
      </c>
      <c r="D116" s="2">
        <v>0.12</v>
      </c>
      <c r="E116" s="2">
        <v>7.6</v>
      </c>
      <c r="F116" s="2">
        <v>58.6</v>
      </c>
      <c r="G116" s="2">
        <v>4.6092000000000004</v>
      </c>
      <c r="H116" s="2">
        <v>-5.4932999999999996</v>
      </c>
      <c r="I116" s="2">
        <v>-5.6459000000000001</v>
      </c>
      <c r="J116" s="2">
        <v>63.4</v>
      </c>
      <c r="K116" s="2">
        <v>52.1464</v>
      </c>
      <c r="L116" s="2">
        <v>8.2582000000000004</v>
      </c>
      <c r="M116" s="2" t="s">
        <v>22</v>
      </c>
      <c r="N116" s="2" t="s">
        <v>22</v>
      </c>
      <c r="O116" s="2">
        <v>-4.4364999999999997</v>
      </c>
      <c r="P116" s="2">
        <v>3.1859000000000002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64B-9151-4677-944C-9403AEC0F51F}">
  <dimension ref="A1:P144"/>
  <sheetViews>
    <sheetView tabSelected="1" zoomScale="80" zoomScaleNormal="80" workbookViewId="0">
      <selection activeCell="U11" sqref="U11"/>
    </sheetView>
  </sheetViews>
  <sheetFormatPr defaultRowHeight="14.4" x14ac:dyDescent="0.3"/>
  <cols>
    <col min="1" max="2" width="11.77734375" style="3" customWidth="1"/>
    <col min="3" max="3" width="11.6640625" style="3" bestFit="1" customWidth="1"/>
    <col min="4" max="6" width="11.77734375" style="3" customWidth="1"/>
    <col min="7" max="7" width="12.109375" style="3" bestFit="1" customWidth="1"/>
    <col min="8" max="16" width="11.77734375" style="3" customWidth="1"/>
  </cols>
  <sheetData>
    <row r="1" spans="1:16" ht="55.2" x14ac:dyDescent="0.3">
      <c r="A1" s="4"/>
      <c r="B1" s="100" t="s">
        <v>0</v>
      </c>
      <c r="C1" s="100" t="s">
        <v>1</v>
      </c>
      <c r="D1" s="100" t="s">
        <v>2</v>
      </c>
      <c r="E1" s="100" t="s">
        <v>3</v>
      </c>
      <c r="F1" s="100" t="s">
        <v>4</v>
      </c>
      <c r="G1" s="100" t="s">
        <v>5</v>
      </c>
      <c r="H1" s="100" t="s">
        <v>6</v>
      </c>
      <c r="I1" s="100" t="s">
        <v>7</v>
      </c>
      <c r="J1" s="100" t="s">
        <v>8</v>
      </c>
      <c r="K1" s="100" t="s">
        <v>9</v>
      </c>
      <c r="L1" s="100" t="s">
        <v>10</v>
      </c>
      <c r="M1" s="100" t="s">
        <v>11</v>
      </c>
      <c r="N1" s="100" t="s">
        <v>12</v>
      </c>
      <c r="O1" s="100" t="s">
        <v>13</v>
      </c>
      <c r="P1" s="100" t="s">
        <v>14</v>
      </c>
    </row>
    <row r="2" spans="1:16" s="6" customFormat="1" ht="110.4" x14ac:dyDescent="0.3">
      <c r="A2" s="4" t="s">
        <v>15</v>
      </c>
      <c r="B2" s="7" t="s">
        <v>864</v>
      </c>
      <c r="C2" s="7" t="s">
        <v>852</v>
      </c>
      <c r="D2" s="7" t="s">
        <v>485</v>
      </c>
      <c r="E2" s="7" t="s">
        <v>31</v>
      </c>
      <c r="F2" s="7" t="s">
        <v>32</v>
      </c>
      <c r="G2" s="7" t="s">
        <v>851</v>
      </c>
      <c r="H2" s="7" t="s">
        <v>854</v>
      </c>
      <c r="I2" s="7" t="s">
        <v>853</v>
      </c>
      <c r="J2" s="7" t="s">
        <v>42</v>
      </c>
      <c r="K2" s="7" t="s">
        <v>863</v>
      </c>
      <c r="L2" s="7" t="s">
        <v>857</v>
      </c>
      <c r="M2" s="7" t="s">
        <v>858</v>
      </c>
      <c r="N2" s="7" t="s">
        <v>862</v>
      </c>
      <c r="O2" s="7" t="s">
        <v>850</v>
      </c>
      <c r="P2" s="7" t="s">
        <v>856</v>
      </c>
    </row>
    <row r="3" spans="1:16" x14ac:dyDescent="0.3">
      <c r="A3" s="1">
        <v>1985</v>
      </c>
      <c r="B3" s="2">
        <v>-3.1684317763090082</v>
      </c>
      <c r="C3" s="2">
        <v>4.5620834418787153</v>
      </c>
      <c r="D3" s="94">
        <v>8.4751111111111115</v>
      </c>
      <c r="E3" s="90">
        <v>7.2333333333333334</v>
      </c>
      <c r="F3" s="90">
        <v>60.033333333333331</v>
      </c>
      <c r="G3" s="2">
        <v>4.3162339941238734</v>
      </c>
      <c r="H3" s="2">
        <v>-5.8943608096916638</v>
      </c>
      <c r="I3" s="2">
        <v>-6.311976838121093</v>
      </c>
      <c r="J3" s="92">
        <v>64.766666666666666</v>
      </c>
      <c r="K3" s="109"/>
      <c r="L3" s="109">
        <v>8.5381</v>
      </c>
      <c r="M3" s="77">
        <v>0.99173333333333336</v>
      </c>
      <c r="N3" s="2">
        <v>4.3878486599234261</v>
      </c>
      <c r="O3" s="2">
        <v>-4.4956738733621187</v>
      </c>
      <c r="P3" s="2">
        <v>-3.4613579688098417</v>
      </c>
    </row>
    <row r="4" spans="1:16" x14ac:dyDescent="0.3">
      <c r="A4" s="1">
        <v>1985.25</v>
      </c>
      <c r="B4" s="2">
        <v>-3.1620513411458844</v>
      </c>
      <c r="C4" s="2">
        <v>4.3852939310242043</v>
      </c>
      <c r="D4" s="94">
        <v>7.9243956043956043</v>
      </c>
      <c r="E4" s="90">
        <v>7.3</v>
      </c>
      <c r="F4" s="90">
        <v>60</v>
      </c>
      <c r="G4" s="2">
        <v>4.3170346774163555</v>
      </c>
      <c r="H4" s="2">
        <v>-5.8879933235594955</v>
      </c>
      <c r="I4" s="2">
        <v>-6.2985458730500286</v>
      </c>
      <c r="J4" s="92">
        <v>64.766666666666666</v>
      </c>
      <c r="K4" s="109"/>
      <c r="L4" s="109">
        <v>8.5353999999999992</v>
      </c>
      <c r="M4" s="77">
        <v>1.1477333333333333</v>
      </c>
      <c r="N4" s="2">
        <v>4.3892946805681632</v>
      </c>
      <c r="O4" s="2">
        <v>-4.4761088686735686</v>
      </c>
      <c r="P4" s="2">
        <v>-3.2998837105584267</v>
      </c>
    </row>
    <row r="5" spans="1:16" x14ac:dyDescent="0.3">
      <c r="A5" s="1">
        <v>1985.5</v>
      </c>
      <c r="B5" s="2">
        <v>-3.1495164786702379</v>
      </c>
      <c r="C5" s="2">
        <v>4.0290544027543023</v>
      </c>
      <c r="D5" s="94">
        <v>7.9009782608695653</v>
      </c>
      <c r="E5" s="90">
        <v>7.2</v>
      </c>
      <c r="F5" s="90">
        <v>60.06666666666667</v>
      </c>
      <c r="G5" s="2">
        <v>4.3252975404277922</v>
      </c>
      <c r="H5" s="2">
        <v>-5.8787208687021444</v>
      </c>
      <c r="I5" s="2">
        <v>-6.2929948555525508</v>
      </c>
      <c r="J5" s="92">
        <v>64.733333333333334</v>
      </c>
      <c r="K5" s="109"/>
      <c r="L5" s="109">
        <v>8.5456000000000003</v>
      </c>
      <c r="M5" s="77">
        <v>1.1710666666666665</v>
      </c>
      <c r="N5" s="2">
        <v>4.3907386132560617</v>
      </c>
      <c r="O5" s="2">
        <v>-4.456193544023944</v>
      </c>
      <c r="P5" s="2">
        <v>-3.148015273738447</v>
      </c>
    </row>
    <row r="6" spans="1:16" x14ac:dyDescent="0.3">
      <c r="A6" s="1">
        <v>1985.75</v>
      </c>
      <c r="B6" s="2">
        <v>-3.1450623704017873</v>
      </c>
      <c r="C6" s="2">
        <v>4.1698254199531757</v>
      </c>
      <c r="D6" s="94">
        <v>8.1044565217391309</v>
      </c>
      <c r="E6" s="90">
        <v>7.0333333333333332</v>
      </c>
      <c r="F6" s="90">
        <v>60.366666666666667</v>
      </c>
      <c r="G6" s="2">
        <v>4.3346598320446299</v>
      </c>
      <c r="H6" s="2">
        <v>-5.8734418678559237</v>
      </c>
      <c r="I6" s="2">
        <v>-6.2752687492667585</v>
      </c>
      <c r="J6" s="92">
        <v>64.966666666666669</v>
      </c>
      <c r="K6" s="109"/>
      <c r="L6" s="109">
        <v>8.5512999999999995</v>
      </c>
      <c r="M6" s="77">
        <v>1.3403666666666665</v>
      </c>
      <c r="N6" s="2">
        <v>4.3921804640081668</v>
      </c>
      <c r="O6" s="2">
        <v>-4.4550311570080288</v>
      </c>
      <c r="P6" s="2">
        <v>-3.3438300619034855</v>
      </c>
    </row>
    <row r="7" spans="1:16" x14ac:dyDescent="0.3">
      <c r="A7" s="1">
        <v>1986</v>
      </c>
      <c r="B7" s="2">
        <v>-3.1407023633644706</v>
      </c>
      <c r="C7" s="2">
        <v>4.1552603992476049</v>
      </c>
      <c r="D7" s="94">
        <v>7.826888888888889</v>
      </c>
      <c r="E7" s="90">
        <v>7.0333333333333332</v>
      </c>
      <c r="F7" s="90">
        <v>60.466666666666669</v>
      </c>
      <c r="G7" s="2">
        <v>4.343766460055722</v>
      </c>
      <c r="H7" s="2">
        <v>-5.8718565275894363</v>
      </c>
      <c r="I7" s="2">
        <v>-6.2761112719417431</v>
      </c>
      <c r="J7" s="92">
        <v>65</v>
      </c>
      <c r="K7" s="109"/>
      <c r="L7" s="109">
        <v>8.5548999999999999</v>
      </c>
      <c r="M7" s="77">
        <v>1.6933333333333334</v>
      </c>
      <c r="N7" s="2">
        <v>4.3961534362007484</v>
      </c>
      <c r="O7" s="2">
        <v>-4.4520931341328636</v>
      </c>
      <c r="P7" s="2">
        <v>-3.2988157167074483</v>
      </c>
    </row>
    <row r="8" spans="1:16" x14ac:dyDescent="0.3">
      <c r="A8" s="1">
        <v>1986.25</v>
      </c>
      <c r="B8" s="2">
        <v>-3.1389593738166917</v>
      </c>
      <c r="C8" s="2">
        <v>3.9362149200851135</v>
      </c>
      <c r="D8" s="94">
        <v>6.9184615384615382</v>
      </c>
      <c r="E8" s="90">
        <v>7.166666666666667</v>
      </c>
      <c r="F8" s="90">
        <v>60.56666666666667</v>
      </c>
      <c r="G8" s="2">
        <v>4.3603432398427229</v>
      </c>
      <c r="H8" s="2">
        <v>-5.8677705615123656</v>
      </c>
      <c r="I8" s="2">
        <v>-6.2849849111089116</v>
      </c>
      <c r="J8" s="92">
        <v>65.233333333333334</v>
      </c>
      <c r="K8" s="109"/>
      <c r="L8" s="109">
        <v>8.5501000000000005</v>
      </c>
      <c r="M8" s="77">
        <v>1.8643333333333334</v>
      </c>
      <c r="N8" s="2">
        <v>4.4001106863280164</v>
      </c>
      <c r="O8" s="2">
        <v>-4.4342127337890647</v>
      </c>
      <c r="P8" s="2">
        <v>-2.4269093670044928</v>
      </c>
    </row>
    <row r="9" spans="1:16" x14ac:dyDescent="0.3">
      <c r="A9" s="1">
        <v>1986.5</v>
      </c>
      <c r="B9" s="2">
        <v>-3.1322865079481788</v>
      </c>
      <c r="C9" s="2">
        <v>3.9898117087104805</v>
      </c>
      <c r="D9" s="94">
        <v>6.2094565217391304</v>
      </c>
      <c r="E9" s="90">
        <v>6.9666666666666668</v>
      </c>
      <c r="F9" s="90">
        <v>60.8</v>
      </c>
      <c r="G9" s="2">
        <v>4.3670906460578998</v>
      </c>
      <c r="H9" s="2">
        <v>-5.8640625548487471</v>
      </c>
      <c r="I9" s="2">
        <v>-6.2895863131137526</v>
      </c>
      <c r="J9" s="92">
        <v>65.36666666666666</v>
      </c>
      <c r="K9" s="109"/>
      <c r="L9" s="109">
        <v>8.5439000000000007</v>
      </c>
      <c r="M9" s="77">
        <v>2.1495333333333333</v>
      </c>
      <c r="N9" s="2">
        <v>4.4040523383321153</v>
      </c>
      <c r="O9" s="2">
        <v>-4.4155171399625592</v>
      </c>
      <c r="P9" s="2">
        <v>-1.9541624159216009</v>
      </c>
    </row>
    <row r="10" spans="1:16" x14ac:dyDescent="0.3">
      <c r="A10" s="1">
        <v>1986.75</v>
      </c>
      <c r="B10" s="2">
        <v>-3.1298548349881625</v>
      </c>
      <c r="C10" s="2">
        <v>3.8007225962679256</v>
      </c>
      <c r="D10" s="94">
        <v>6.2667391304347824</v>
      </c>
      <c r="E10" s="90">
        <v>6.833333333333333</v>
      </c>
      <c r="F10" s="90">
        <v>60.93333333333333</v>
      </c>
      <c r="G10" s="2">
        <v>4.3741708587082977</v>
      </c>
      <c r="H10" s="2">
        <v>-5.8568706469994112</v>
      </c>
      <c r="I10" s="2">
        <v>-6.2941117163452409</v>
      </c>
      <c r="J10" s="92">
        <v>65.36666666666666</v>
      </c>
      <c r="K10" s="109"/>
      <c r="L10" s="109">
        <v>8.5356000000000005</v>
      </c>
      <c r="M10" s="77">
        <v>2.0441333333333334</v>
      </c>
      <c r="N10" s="2">
        <v>4.4079785146953245</v>
      </c>
      <c r="O10" s="2">
        <v>-4.4225821676094288</v>
      </c>
      <c r="P10" s="2">
        <v>-2.2610151162077541</v>
      </c>
    </row>
    <row r="11" spans="1:16" x14ac:dyDescent="0.3">
      <c r="A11" s="1">
        <v>1987</v>
      </c>
      <c r="B11" s="2">
        <v>-3.1259313472688137</v>
      </c>
      <c r="C11" s="2">
        <v>3.5316671924899721</v>
      </c>
      <c r="D11" s="94">
        <v>6.2225555555555552</v>
      </c>
      <c r="E11" s="90">
        <v>6.6</v>
      </c>
      <c r="F11" s="90">
        <v>61.1</v>
      </c>
      <c r="G11" s="2">
        <v>4.3670652695337218</v>
      </c>
      <c r="H11" s="2">
        <v>-5.8484502868640362</v>
      </c>
      <c r="I11" s="2">
        <v>-6.2913780340952679</v>
      </c>
      <c r="J11" s="92">
        <v>65.466666666666669</v>
      </c>
      <c r="K11" s="109"/>
      <c r="L11" s="109">
        <v>8.5548000000000002</v>
      </c>
      <c r="M11" s="77">
        <v>1.9360666666666664</v>
      </c>
      <c r="N11" s="2">
        <v>4.4078551344673889</v>
      </c>
      <c r="O11" s="2">
        <v>-4.4202353078234564</v>
      </c>
      <c r="P11" s="2">
        <v>-1.8719834775903776</v>
      </c>
    </row>
    <row r="12" spans="1:16" x14ac:dyDescent="0.3">
      <c r="A12" s="1">
        <v>1987.25</v>
      </c>
      <c r="B12" s="2">
        <v>-3.1180824219357008</v>
      </c>
      <c r="C12" s="2">
        <v>3.9005377881098431</v>
      </c>
      <c r="D12" s="94">
        <v>6.65</v>
      </c>
      <c r="E12" s="90">
        <v>6.2666666666666666</v>
      </c>
      <c r="F12" s="90">
        <v>61.43333333333333</v>
      </c>
      <c r="G12" s="2">
        <v>4.3638881219706276</v>
      </c>
      <c r="H12" s="2">
        <v>-5.8421050844039204</v>
      </c>
      <c r="I12" s="2">
        <v>-6.2846949016904654</v>
      </c>
      <c r="J12" s="92">
        <v>65.533333333333331</v>
      </c>
      <c r="K12" s="109"/>
      <c r="L12" s="109">
        <v>8.5355000000000008</v>
      </c>
      <c r="M12" s="77">
        <v>1.7503666666666666</v>
      </c>
      <c r="N12" s="2">
        <v>4.4077317390148938</v>
      </c>
      <c r="O12" s="2">
        <v>-4.4153940156828853</v>
      </c>
      <c r="P12" s="2">
        <v>-2.2724772750963629</v>
      </c>
    </row>
    <row r="13" spans="1:16" x14ac:dyDescent="0.3">
      <c r="A13" s="1">
        <v>1987.5</v>
      </c>
      <c r="B13" s="2">
        <v>-3.1121210224344549</v>
      </c>
      <c r="C13" s="2">
        <v>3.8928784965541716</v>
      </c>
      <c r="D13" s="94">
        <v>6.8395652173913044</v>
      </c>
      <c r="E13" s="90">
        <v>6</v>
      </c>
      <c r="F13" s="90">
        <v>61.666666666666664</v>
      </c>
      <c r="G13" s="2">
        <v>4.3641553910549122</v>
      </c>
      <c r="H13" s="2">
        <v>-5.8381702048990647</v>
      </c>
      <c r="I13" s="2">
        <v>-6.2777371416945487</v>
      </c>
      <c r="J13" s="92">
        <v>65.599999999999994</v>
      </c>
      <c r="K13" s="109"/>
      <c r="L13" s="109">
        <v>8.5396000000000001</v>
      </c>
      <c r="M13" s="77">
        <v>1.6153333333333333</v>
      </c>
      <c r="N13" s="2">
        <v>4.4076083283340823</v>
      </c>
      <c r="O13" s="2">
        <v>-4.417021433624984</v>
      </c>
      <c r="P13" s="2">
        <v>-2.271362586682435</v>
      </c>
    </row>
    <row r="14" spans="1:16" x14ac:dyDescent="0.3">
      <c r="A14" s="1">
        <v>1987.75</v>
      </c>
      <c r="B14" s="2">
        <v>-3.0975574781933006</v>
      </c>
      <c r="C14" s="2">
        <v>4.0787301810924594</v>
      </c>
      <c r="D14" s="94">
        <v>6.9196739130434786</v>
      </c>
      <c r="E14" s="90">
        <v>5.833333333333333</v>
      </c>
      <c r="F14" s="90">
        <v>61.9</v>
      </c>
      <c r="G14" s="2">
        <v>4.3680798285412568</v>
      </c>
      <c r="H14" s="2">
        <v>-5.8332394008745396</v>
      </c>
      <c r="I14" s="2">
        <v>-6.2357774491881282</v>
      </c>
      <c r="J14" s="92">
        <v>65.7</v>
      </c>
      <c r="K14" s="109"/>
      <c r="L14" s="109">
        <v>8.5610999999999997</v>
      </c>
      <c r="M14" s="77">
        <v>1.6859666666666666</v>
      </c>
      <c r="N14" s="2">
        <v>4.407484902421194</v>
      </c>
      <c r="O14" s="2">
        <v>-4.4046009258507377</v>
      </c>
      <c r="P14" s="2">
        <v>-2.1939893852805148</v>
      </c>
    </row>
    <row r="15" spans="1:16" x14ac:dyDescent="0.3">
      <c r="A15" s="1">
        <v>1988</v>
      </c>
      <c r="B15" s="2">
        <v>-3.0951279053243699</v>
      </c>
      <c r="C15" s="2">
        <v>4.239231240241641</v>
      </c>
      <c r="D15" s="94">
        <v>6.6659340659340662</v>
      </c>
      <c r="E15" s="90">
        <v>5.7</v>
      </c>
      <c r="F15" s="90">
        <v>62</v>
      </c>
      <c r="G15" s="2">
        <v>4.3786960945774256</v>
      </c>
      <c r="H15" s="2">
        <v>-5.8232034923524658</v>
      </c>
      <c r="I15" s="2">
        <v>-6.2656895699776181</v>
      </c>
      <c r="J15" s="92">
        <v>65.8</v>
      </c>
      <c r="K15" s="109"/>
      <c r="L15" s="109">
        <v>8.5844000000000005</v>
      </c>
      <c r="M15" s="77">
        <v>1.6732333333333334</v>
      </c>
      <c r="N15" s="2">
        <v>4.4100885164043371</v>
      </c>
      <c r="O15" s="2">
        <v>-4.415702659495075</v>
      </c>
      <c r="P15" s="2">
        <v>-1.9566960091472074</v>
      </c>
    </row>
    <row r="16" spans="1:16" x14ac:dyDescent="0.3">
      <c r="A16" s="1">
        <v>1988.25</v>
      </c>
      <c r="B16" s="2">
        <v>-3.0843660546963205</v>
      </c>
      <c r="C16" s="2">
        <v>4.2441538117753117</v>
      </c>
      <c r="D16" s="94">
        <v>7.1549450549450553</v>
      </c>
      <c r="E16" s="90">
        <v>5.4666666666666668</v>
      </c>
      <c r="F16" s="90">
        <v>62.166666666666664</v>
      </c>
      <c r="G16" s="2">
        <v>4.3802375351894201</v>
      </c>
      <c r="H16" s="2">
        <v>-5.8169217401631546</v>
      </c>
      <c r="I16" s="2">
        <v>-6.2499298869894959</v>
      </c>
      <c r="J16" s="92">
        <v>65.766666666666666</v>
      </c>
      <c r="K16" s="109"/>
      <c r="L16" s="109">
        <v>8.5708000000000002</v>
      </c>
      <c r="M16" s="77">
        <v>1.5018</v>
      </c>
      <c r="N16" s="2">
        <v>4.4126853691814674</v>
      </c>
      <c r="O16" s="2">
        <v>-4.415012453331963</v>
      </c>
      <c r="P16" s="2">
        <v>-2.2387813413183633</v>
      </c>
    </row>
    <row r="17" spans="1:16" x14ac:dyDescent="0.3">
      <c r="A17" s="1">
        <v>1988.5</v>
      </c>
      <c r="B17" s="2">
        <v>-3.0809667910156597</v>
      </c>
      <c r="C17" s="2">
        <v>4.4207610023109929</v>
      </c>
      <c r="D17" s="94">
        <v>7.9834782608695649</v>
      </c>
      <c r="E17" s="90">
        <v>5.4666666666666668</v>
      </c>
      <c r="F17" s="90">
        <v>62.366666666666667</v>
      </c>
      <c r="G17" s="2">
        <v>4.3813138807251235</v>
      </c>
      <c r="H17" s="2">
        <v>-5.806666780719457</v>
      </c>
      <c r="I17" s="2">
        <v>-6.2511854705391121</v>
      </c>
      <c r="J17" s="92">
        <v>65.966666666666669</v>
      </c>
      <c r="K17" s="109"/>
      <c r="L17" s="109">
        <v>8.5786999999999995</v>
      </c>
      <c r="M17" s="77">
        <v>1.4663000000000002</v>
      </c>
      <c r="N17" s="2">
        <v>4.4152754957773839</v>
      </c>
      <c r="O17" s="2">
        <v>-4.4173379007819475</v>
      </c>
      <c r="P17" s="2">
        <v>-2.9359340173393256</v>
      </c>
    </row>
    <row r="18" spans="1:16" x14ac:dyDescent="0.3">
      <c r="A18" s="1">
        <v>1988.75</v>
      </c>
      <c r="B18" s="2">
        <v>-3.0699616975567632</v>
      </c>
      <c r="C18" s="2">
        <v>4.4777524948160528</v>
      </c>
      <c r="D18" s="94">
        <v>8.4684782608695652</v>
      </c>
      <c r="E18" s="90">
        <v>5.333333333333333</v>
      </c>
      <c r="F18" s="90">
        <v>62.6</v>
      </c>
      <c r="G18" s="2">
        <v>4.3794859097641288</v>
      </c>
      <c r="H18" s="2">
        <v>-5.7999921804386609</v>
      </c>
      <c r="I18" s="2">
        <v>-6.2358487085710648</v>
      </c>
      <c r="J18" s="92">
        <v>66.099999999999994</v>
      </c>
      <c r="K18" s="109"/>
      <c r="L18" s="109">
        <v>8.5662000000000003</v>
      </c>
      <c r="M18" s="77">
        <v>1.6301666666666665</v>
      </c>
      <c r="N18" s="2">
        <v>4.4178589309454317</v>
      </c>
      <c r="O18" s="2">
        <v>-4.4003514225997424</v>
      </c>
      <c r="P18" s="2">
        <v>-3.2873937381320606</v>
      </c>
    </row>
    <row r="19" spans="1:16" x14ac:dyDescent="0.3">
      <c r="A19" s="1">
        <v>1989</v>
      </c>
      <c r="B19" s="2">
        <v>-3.062646445364849</v>
      </c>
      <c r="C19" s="2">
        <v>4.5670036833188483</v>
      </c>
      <c r="D19" s="94">
        <v>9.4464444444444435</v>
      </c>
      <c r="E19" s="90">
        <v>5.2</v>
      </c>
      <c r="F19" s="90">
        <v>62.9</v>
      </c>
      <c r="G19" s="2">
        <v>4.3722287921937708</v>
      </c>
      <c r="H19" s="2">
        <v>-5.7966346896719969</v>
      </c>
      <c r="I19" s="2">
        <v>-6.2139804368565281</v>
      </c>
      <c r="J19" s="92">
        <v>66.36666666666666</v>
      </c>
      <c r="K19" s="109"/>
      <c r="L19" s="109">
        <v>8.5791000000000004</v>
      </c>
      <c r="M19" s="77">
        <v>1.6279666666666668</v>
      </c>
      <c r="N19" s="2">
        <v>4.418243391310444</v>
      </c>
      <c r="O19" s="2">
        <v>-4.4075561933888743</v>
      </c>
      <c r="P19" s="2">
        <v>-4.2719049767449331</v>
      </c>
    </row>
    <row r="20" spans="1:16" x14ac:dyDescent="0.3">
      <c r="A20" s="1">
        <v>1989.25</v>
      </c>
      <c r="B20" s="2">
        <v>-3.0572222371459592</v>
      </c>
      <c r="C20" s="2">
        <v>4.4357291490723014</v>
      </c>
      <c r="D20" s="94">
        <v>9.725714285714286</v>
      </c>
      <c r="E20" s="90">
        <v>5.2333333333333334</v>
      </c>
      <c r="F20" s="90">
        <v>62.93333333333333</v>
      </c>
      <c r="G20" s="2">
        <v>4.3613773991060309</v>
      </c>
      <c r="H20" s="2">
        <v>-5.7954955503775825</v>
      </c>
      <c r="I20" s="2">
        <v>-6.2206179220784152</v>
      </c>
      <c r="J20" s="92">
        <v>66.400000000000006</v>
      </c>
      <c r="K20" s="109"/>
      <c r="L20" s="109">
        <v>8.5877999999999997</v>
      </c>
      <c r="M20" s="77">
        <v>1.8107</v>
      </c>
      <c r="N20" s="2">
        <v>4.4186277039224873</v>
      </c>
      <c r="O20" s="2">
        <v>-4.3944712681634028</v>
      </c>
      <c r="P20" s="2">
        <v>-4.6533077751121361</v>
      </c>
    </row>
    <row r="21" spans="1:16" x14ac:dyDescent="0.3">
      <c r="A21" s="1">
        <v>1989.5</v>
      </c>
      <c r="B21" s="2">
        <v>-3.0521173278584004</v>
      </c>
      <c r="C21" s="2">
        <v>4.2850556064668517</v>
      </c>
      <c r="D21" s="94">
        <v>9.0835869565217386</v>
      </c>
      <c r="E21" s="90">
        <v>5.2333333333333334</v>
      </c>
      <c r="F21" s="90">
        <v>62.966666666666669</v>
      </c>
      <c r="G21" s="2">
        <v>4.3631877927873006</v>
      </c>
      <c r="H21" s="2">
        <v>-5.7902754468820206</v>
      </c>
      <c r="I21" s="2">
        <v>-6.224586989182872</v>
      </c>
      <c r="J21" s="92">
        <v>66.466666666666669</v>
      </c>
      <c r="K21" s="109"/>
      <c r="L21" s="109">
        <v>8.5963999999999992</v>
      </c>
      <c r="M21" s="77">
        <v>1.9137999999999999</v>
      </c>
      <c r="N21" s="2">
        <v>4.419011868895085</v>
      </c>
      <c r="O21" s="2">
        <v>-4.3877911270282093</v>
      </c>
      <c r="P21" s="2">
        <v>-4.0913463599705597</v>
      </c>
    </row>
    <row r="22" spans="1:16" x14ac:dyDescent="0.3">
      <c r="A22" s="1">
        <v>1989.75</v>
      </c>
      <c r="B22" s="2">
        <v>-3.0523720926581541</v>
      </c>
      <c r="C22" s="2">
        <v>4.2858136735555927</v>
      </c>
      <c r="D22" s="94">
        <v>8.6144565217391307</v>
      </c>
      <c r="E22" s="90">
        <v>5.3666666666666671</v>
      </c>
      <c r="F22" s="90">
        <v>62.966666666666669</v>
      </c>
      <c r="G22" s="2">
        <v>4.3686880702347013</v>
      </c>
      <c r="H22" s="2">
        <v>-5.7825901421971064</v>
      </c>
      <c r="I22" s="2">
        <v>-6.2397448392296218</v>
      </c>
      <c r="J22" s="92">
        <v>66.533333333333331</v>
      </c>
      <c r="K22" s="109"/>
      <c r="L22" s="109">
        <v>8.5489999999999995</v>
      </c>
      <c r="M22" s="77">
        <v>1.6152666666666669</v>
      </c>
      <c r="N22" s="2">
        <v>4.4193958863416283</v>
      </c>
      <c r="O22" s="2">
        <v>-4.3850108371208965</v>
      </c>
      <c r="P22" s="2">
        <v>-3.485619218154179</v>
      </c>
    </row>
    <row r="23" spans="1:16" x14ac:dyDescent="0.3">
      <c r="A23" s="1">
        <v>1990</v>
      </c>
      <c r="B23" s="2">
        <v>-3.0495027147366005</v>
      </c>
      <c r="C23" s="2">
        <v>4.493118727038846</v>
      </c>
      <c r="D23" s="94">
        <v>8.2479999999999993</v>
      </c>
      <c r="E23" s="90">
        <v>5.3</v>
      </c>
      <c r="F23" s="90">
        <v>63.2</v>
      </c>
      <c r="G23" s="2">
        <v>4.3721278024946342</v>
      </c>
      <c r="H23" s="2">
        <v>-5.787214214419711</v>
      </c>
      <c r="I23" s="2">
        <v>-6.2304559863420907</v>
      </c>
      <c r="J23" s="92">
        <v>66.733333333333334</v>
      </c>
      <c r="K23">
        <v>62.122632624375676</v>
      </c>
      <c r="L23" s="109">
        <v>8.5668000000000006</v>
      </c>
      <c r="M23" s="77">
        <v>1.4325333333333334</v>
      </c>
      <c r="N23" s="2">
        <v>4.4196064139617723</v>
      </c>
      <c r="O23" s="2">
        <v>-4.3771460594965115</v>
      </c>
      <c r="P23" s="2">
        <v>-2.9492736615733151</v>
      </c>
    </row>
    <row r="24" spans="1:16" x14ac:dyDescent="0.3">
      <c r="A24" s="1">
        <v>1990.25</v>
      </c>
      <c r="B24" s="2">
        <v>-3.0479821041467261</v>
      </c>
      <c r="C24" s="2">
        <v>4.7192927420303006</v>
      </c>
      <c r="D24" s="94">
        <v>8.2393406593406588</v>
      </c>
      <c r="E24" s="90">
        <v>5.333333333333333</v>
      </c>
      <c r="F24" s="90">
        <v>63</v>
      </c>
      <c r="G24" s="2">
        <v>4.3823890689866305</v>
      </c>
      <c r="H24" s="2">
        <v>-5.7802393375254209</v>
      </c>
      <c r="I24" s="2">
        <v>-6.2402185141724074</v>
      </c>
      <c r="J24" s="92">
        <v>66.533333333333331</v>
      </c>
      <c r="K24">
        <v>63.494975877950935</v>
      </c>
      <c r="L24" s="109">
        <v>8.5890000000000004</v>
      </c>
      <c r="M24" s="77">
        <v>1.26</v>
      </c>
      <c r="N24" s="2">
        <v>4.4198168972693654</v>
      </c>
      <c r="O24" s="2">
        <v>-4.3776727839496195</v>
      </c>
      <c r="P24" s="2">
        <v>-2.4601584486196981</v>
      </c>
    </row>
    <row r="25" spans="1:16" x14ac:dyDescent="0.3">
      <c r="A25" s="1">
        <v>1990.5</v>
      </c>
      <c r="B25" s="2">
        <v>-3.0496240973174316</v>
      </c>
      <c r="C25" s="2">
        <v>5.2386366349784366</v>
      </c>
      <c r="D25" s="94">
        <v>8.1602173913043483</v>
      </c>
      <c r="E25" s="90">
        <v>5.7</v>
      </c>
      <c r="F25" s="90">
        <v>62.666666666666664</v>
      </c>
      <c r="G25" s="2">
        <v>4.3794483136590809</v>
      </c>
      <c r="H25" s="2">
        <v>-5.7762982954747173</v>
      </c>
      <c r="I25" s="2">
        <v>-6.2599176795010232</v>
      </c>
      <c r="J25" s="92">
        <v>66.466666666666669</v>
      </c>
      <c r="K25">
        <v>59.181872315774967</v>
      </c>
      <c r="L25" s="109">
        <v>8.5503</v>
      </c>
      <c r="M25" s="77">
        <v>1.1403666666666668</v>
      </c>
      <c r="N25" s="2">
        <v>4.4200273362830593</v>
      </c>
      <c r="O25" s="2">
        <v>-4.378390246072029</v>
      </c>
      <c r="P25" s="2">
        <v>-2.4453922339035983</v>
      </c>
    </row>
    <row r="26" spans="1:16" x14ac:dyDescent="0.3">
      <c r="A26" s="1">
        <v>1990.75</v>
      </c>
      <c r="B26" s="2">
        <v>-3.0614786625069899</v>
      </c>
      <c r="C26" s="2">
        <v>5.1776269523719947</v>
      </c>
      <c r="D26" s="94">
        <v>7.7433695652173915</v>
      </c>
      <c r="E26" s="90">
        <v>6.1333333333333329</v>
      </c>
      <c r="F26" s="90">
        <v>62.333333333333336</v>
      </c>
      <c r="G26" s="2">
        <v>4.3716227009584889</v>
      </c>
      <c r="H26" s="2">
        <v>-5.783473408076885</v>
      </c>
      <c r="I26" s="2">
        <v>-6.3131916347901909</v>
      </c>
      <c r="J26" s="92">
        <v>66.400000000000006</v>
      </c>
      <c r="K26">
        <v>58.887016357860929</v>
      </c>
      <c r="L26" s="109">
        <v>8.6023999999999994</v>
      </c>
      <c r="M26" s="77">
        <v>1.5315333333333332</v>
      </c>
      <c r="N26" s="2">
        <v>4.4202377310214915</v>
      </c>
      <c r="O26" s="2">
        <v>-4.3744354930126494</v>
      </c>
      <c r="P26" s="2">
        <v>-1.9051096903311082</v>
      </c>
    </row>
    <row r="27" spans="1:16" x14ac:dyDescent="0.3">
      <c r="A27" s="1">
        <v>1991</v>
      </c>
      <c r="B27" s="2">
        <v>-3.0683006385155052</v>
      </c>
      <c r="C27" s="2">
        <v>5.3525298223301414</v>
      </c>
      <c r="D27" s="94">
        <v>6.4304444444444444</v>
      </c>
      <c r="E27" s="90">
        <v>6.6</v>
      </c>
      <c r="F27" s="90">
        <v>61.9</v>
      </c>
      <c r="G27" s="2">
        <v>4.3722792832190018</v>
      </c>
      <c r="H27" s="2">
        <v>-5.786031795578527</v>
      </c>
      <c r="I27" s="2">
        <v>-6.3477518714273371</v>
      </c>
      <c r="J27" s="92">
        <v>66.233333333333334</v>
      </c>
      <c r="K27">
        <v>57.297202502970066</v>
      </c>
      <c r="L27" s="109">
        <v>8.5733999999999995</v>
      </c>
      <c r="M27" s="77">
        <v>1.4883</v>
      </c>
      <c r="N27" s="2">
        <v>4.4191140814880745</v>
      </c>
      <c r="O27" s="2">
        <v>-4.370621930353165</v>
      </c>
      <c r="P27" s="2">
        <v>-1.0690655968012552</v>
      </c>
    </row>
    <row r="28" spans="1:16" x14ac:dyDescent="0.3">
      <c r="A28" s="1">
        <v>1991.25</v>
      </c>
      <c r="B28" s="2">
        <v>-3.0625498244286851</v>
      </c>
      <c r="C28" s="2">
        <v>4.9556967521954398</v>
      </c>
      <c r="D28" s="94">
        <v>5.864065934065934</v>
      </c>
      <c r="E28" s="90">
        <v>6.833333333333333</v>
      </c>
      <c r="F28" s="90">
        <v>61.766666666666666</v>
      </c>
      <c r="G28" s="2">
        <v>4.3866658568223063</v>
      </c>
      <c r="H28" s="2">
        <v>-5.7792494974929252</v>
      </c>
      <c r="I28" s="2">
        <v>-6.348562351150103</v>
      </c>
      <c r="J28" s="92">
        <v>66.266666666666666</v>
      </c>
      <c r="K28">
        <v>57.319399469331913</v>
      </c>
      <c r="L28" s="109">
        <v>8.4862000000000002</v>
      </c>
      <c r="M28" s="77">
        <v>1.3366999999999998</v>
      </c>
      <c r="N28" s="2">
        <v>4.4179891679459473</v>
      </c>
      <c r="O28" s="2">
        <v>-4.3685788495832725</v>
      </c>
      <c r="P28" s="2">
        <v>-0.91597270037283574</v>
      </c>
    </row>
    <row r="29" spans="1:16" x14ac:dyDescent="0.3">
      <c r="A29" s="1">
        <v>1991.5</v>
      </c>
      <c r="B29" s="2">
        <v>-3.0599490524291784</v>
      </c>
      <c r="C29" s="2">
        <v>4.5587179746352584</v>
      </c>
      <c r="D29" s="94">
        <v>5.6452173913043477</v>
      </c>
      <c r="E29" s="90">
        <v>6.8666666666666671</v>
      </c>
      <c r="F29" s="90">
        <v>61.56666666666667</v>
      </c>
      <c r="G29" s="2">
        <v>4.3925955860231154</v>
      </c>
      <c r="H29" s="2">
        <v>-5.7780642430348834</v>
      </c>
      <c r="I29" s="2">
        <v>-6.3324466104039567</v>
      </c>
      <c r="J29" s="92">
        <v>66.099999999999994</v>
      </c>
      <c r="K29">
        <v>57.702861424545659</v>
      </c>
      <c r="L29" s="109">
        <v>8.4763999999999999</v>
      </c>
      <c r="M29" s="77">
        <v>1.3663999999999998</v>
      </c>
      <c r="N29" s="2">
        <v>4.4168629875481065</v>
      </c>
      <c r="O29" s="2">
        <v>-4.3738233723469913</v>
      </c>
      <c r="P29" s="2">
        <v>-0.91228013986975887</v>
      </c>
    </row>
    <row r="30" spans="1:16" x14ac:dyDescent="0.3">
      <c r="A30" s="1">
        <v>1991.75</v>
      </c>
      <c r="B30" s="2">
        <v>-3.0592359151895567</v>
      </c>
      <c r="C30" s="2">
        <v>4.3464564557474539</v>
      </c>
      <c r="D30" s="94">
        <v>4.8184782608695649</v>
      </c>
      <c r="E30" s="90">
        <v>7.1</v>
      </c>
      <c r="F30" s="90">
        <v>61.366666666666667</v>
      </c>
      <c r="G30" s="2">
        <v>4.3984903607045469</v>
      </c>
      <c r="H30" s="2">
        <v>-5.7787901878784353</v>
      </c>
      <c r="I30" s="2">
        <v>-6.3124370965225234</v>
      </c>
      <c r="J30" s="92">
        <v>66.066666666666663</v>
      </c>
      <c r="K30">
        <v>54.163021984077965</v>
      </c>
      <c r="L30" s="109">
        <v>8.4781999999999993</v>
      </c>
      <c r="M30" s="77">
        <v>1.4272333333333336</v>
      </c>
      <c r="N30" s="2">
        <v>4.415735537437917</v>
      </c>
      <c r="O30" s="2">
        <v>-4.3839333058828593</v>
      </c>
      <c r="P30" s="2">
        <v>-0.67016852441034169</v>
      </c>
    </row>
    <row r="31" spans="1:16" x14ac:dyDescent="0.3">
      <c r="A31" s="1">
        <v>1992</v>
      </c>
      <c r="B31" s="2">
        <v>-3.0495463935024381</v>
      </c>
      <c r="C31" s="2">
        <v>3.7828465548015688</v>
      </c>
      <c r="D31" s="94">
        <v>4.024285714285714</v>
      </c>
      <c r="E31" s="90">
        <v>7.3666666666666671</v>
      </c>
      <c r="F31" s="90">
        <v>61.43333333333333</v>
      </c>
      <c r="G31" s="2">
        <v>4.4189369886939787</v>
      </c>
      <c r="H31" s="2">
        <v>-5.7651401604231847</v>
      </c>
      <c r="I31" s="2">
        <v>-6.3198153876888368</v>
      </c>
      <c r="J31" s="92">
        <v>66.3</v>
      </c>
      <c r="K31">
        <v>54.309297374792664</v>
      </c>
      <c r="L31" s="109">
        <v>8.4324999999999992</v>
      </c>
      <c r="M31" s="77">
        <v>1.2876666666666667</v>
      </c>
      <c r="N31" s="2">
        <v>4.4228824505421791</v>
      </c>
      <c r="O31" s="2">
        <v>-4.3773192888042347</v>
      </c>
      <c r="P31" s="2">
        <v>5.6092772932880841E-2</v>
      </c>
    </row>
    <row r="32" spans="1:16" x14ac:dyDescent="0.3">
      <c r="A32" s="1">
        <v>1992.25</v>
      </c>
      <c r="B32" s="2">
        <v>-3.0410078294061731</v>
      </c>
      <c r="C32" s="2">
        <v>3.749571386040333</v>
      </c>
      <c r="D32" s="94">
        <v>3.7740659340659342</v>
      </c>
      <c r="E32" s="90">
        <v>7.6</v>
      </c>
      <c r="F32" s="90">
        <v>61.533333333333331</v>
      </c>
      <c r="G32" s="2">
        <v>4.4214156029022531</v>
      </c>
      <c r="H32" s="2">
        <v>-5.7605650576782335</v>
      </c>
      <c r="I32" s="2">
        <v>-6.2784278906839388</v>
      </c>
      <c r="J32" s="92">
        <v>66.599999999999994</v>
      </c>
      <c r="K32">
        <v>53.241520307053889</v>
      </c>
      <c r="L32" s="109">
        <v>8.4426000000000005</v>
      </c>
      <c r="M32" s="77">
        <v>1.2230333333333332</v>
      </c>
      <c r="N32" s="2">
        <v>4.4299786475288645</v>
      </c>
      <c r="O32" s="2">
        <v>-4.3815016305262553</v>
      </c>
      <c r="P32" s="2">
        <v>-2.0027451375859151E-3</v>
      </c>
    </row>
    <row r="33" spans="1:16" x14ac:dyDescent="0.3">
      <c r="A33" s="1">
        <v>1992.5</v>
      </c>
      <c r="B33" s="2">
        <v>-3.0338591000469997</v>
      </c>
      <c r="C33" s="2">
        <v>3.4399172436735315</v>
      </c>
      <c r="D33" s="94">
        <v>3.2592391304347825</v>
      </c>
      <c r="E33" s="90">
        <v>7.6333333333333329</v>
      </c>
      <c r="F33" s="90">
        <v>61.533333333333331</v>
      </c>
      <c r="G33" s="2">
        <v>4.4265218745604331</v>
      </c>
      <c r="H33" s="2">
        <v>-5.7539329163859581</v>
      </c>
      <c r="I33" s="2">
        <v>-6.2701178575345713</v>
      </c>
      <c r="J33" s="92">
        <v>66.599999999999994</v>
      </c>
      <c r="K33">
        <v>53.951615409580079</v>
      </c>
      <c r="L33" s="109">
        <v>8.4730000000000008</v>
      </c>
      <c r="M33" s="77">
        <v>1.4013333333333333</v>
      </c>
      <c r="N33" s="2">
        <v>4.4370248431153181</v>
      </c>
      <c r="O33" s="2">
        <v>-4.3778374706242706</v>
      </c>
      <c r="P33" s="2">
        <v>0.46618311111406019</v>
      </c>
    </row>
    <row r="34" spans="1:16" x14ac:dyDescent="0.3">
      <c r="A34" s="1">
        <v>1992.75</v>
      </c>
      <c r="B34" s="2">
        <v>-3.0265403213736346</v>
      </c>
      <c r="C34" s="2">
        <v>3.4086462918811762</v>
      </c>
      <c r="D34" s="94">
        <v>3.0348913043478261</v>
      </c>
      <c r="E34" s="90">
        <v>7.3666666666666671</v>
      </c>
      <c r="F34" s="90">
        <v>61.366666666666667</v>
      </c>
      <c r="G34" s="2">
        <v>4.4243914384516501</v>
      </c>
      <c r="H34" s="2">
        <v>-5.7462142382039438</v>
      </c>
      <c r="I34" s="2">
        <v>-6.2455502407271846</v>
      </c>
      <c r="J34" s="92">
        <v>66.266666666666666</v>
      </c>
      <c r="K34">
        <v>55.510608661478564</v>
      </c>
      <c r="L34" s="109">
        <v>8.4380000000000006</v>
      </c>
      <c r="M34" s="77">
        <v>1.3527333333333333</v>
      </c>
      <c r="N34" s="2">
        <v>4.4440217370162944</v>
      </c>
      <c r="O34" s="2">
        <v>-4.3810118737502668</v>
      </c>
      <c r="P34" s="2">
        <v>0.67808871957293348</v>
      </c>
    </row>
    <row r="35" spans="1:16" x14ac:dyDescent="0.3">
      <c r="A35" s="1">
        <v>1993</v>
      </c>
      <c r="B35" s="2">
        <v>-3.0273970250430189</v>
      </c>
      <c r="C35" s="2">
        <v>3.401611889812433</v>
      </c>
      <c r="D35" s="94">
        <v>3.0423333333333331</v>
      </c>
      <c r="E35" s="90">
        <v>7.1333333333333329</v>
      </c>
      <c r="F35" s="90">
        <v>61.43333333333333</v>
      </c>
      <c r="G35" s="2">
        <v>4.4118281259106711</v>
      </c>
      <c r="H35" s="2">
        <v>-5.7456796140233646</v>
      </c>
      <c r="I35" s="2">
        <v>-6.227938328041108</v>
      </c>
      <c r="J35" s="92">
        <v>66.2</v>
      </c>
      <c r="K35">
        <v>55.056121537607126</v>
      </c>
      <c r="L35" s="109">
        <v>8.4456000000000007</v>
      </c>
      <c r="M35" s="77">
        <v>1.3877666666666666</v>
      </c>
      <c r="N35" s="2">
        <v>4.443000116661878</v>
      </c>
      <c r="O35" s="2">
        <v>-4.3960245967546907</v>
      </c>
      <c r="P35" s="2">
        <v>0.64270544400775176</v>
      </c>
    </row>
    <row r="36" spans="1:16" x14ac:dyDescent="0.3">
      <c r="A36" s="1">
        <v>1993.25</v>
      </c>
      <c r="B36" s="2">
        <v>-3.0239019350024243</v>
      </c>
      <c r="C36" s="2">
        <v>3.3727373248375296</v>
      </c>
      <c r="D36" s="94">
        <v>2.9972527472527473</v>
      </c>
      <c r="E36" s="90">
        <v>7.0666666666666664</v>
      </c>
      <c r="F36" s="90">
        <v>61.666666666666664</v>
      </c>
      <c r="G36" s="2">
        <v>4.411973711041834</v>
      </c>
      <c r="H36" s="2">
        <v>-5.7422005770236488</v>
      </c>
      <c r="I36" s="2">
        <v>-6.2184088447544719</v>
      </c>
      <c r="J36" s="92">
        <v>66.333333333333329</v>
      </c>
      <c r="K36">
        <v>55.625439266474622</v>
      </c>
      <c r="L36" s="109">
        <v>8.4826999999999995</v>
      </c>
      <c r="M36" s="77">
        <v>1.3522666666666667</v>
      </c>
      <c r="N36" s="2">
        <v>4.4419774515318569</v>
      </c>
      <c r="O36" s="2">
        <v>-4.3982473693783639</v>
      </c>
      <c r="P36" s="2">
        <v>0.51323982395210521</v>
      </c>
    </row>
    <row r="37" spans="1:16" x14ac:dyDescent="0.3">
      <c r="A37" s="1">
        <v>1993.5</v>
      </c>
      <c r="B37" s="2">
        <v>-3.0217717460033993</v>
      </c>
      <c r="C37" s="2">
        <v>3.1945928637972951</v>
      </c>
      <c r="D37" s="94">
        <v>3.0577173913043478</v>
      </c>
      <c r="E37" s="90">
        <v>6.8</v>
      </c>
      <c r="F37" s="90">
        <v>61.833333333333336</v>
      </c>
      <c r="G37" s="2">
        <v>4.4086929080698845</v>
      </c>
      <c r="H37" s="2">
        <v>-5.7337448557668029</v>
      </c>
      <c r="I37" s="2">
        <v>-6.2236188159862627</v>
      </c>
      <c r="J37" s="92">
        <v>66.333333333333329</v>
      </c>
      <c r="K37">
        <v>56.15742184980067</v>
      </c>
      <c r="L37" s="109">
        <v>8.4529999999999994</v>
      </c>
      <c r="M37" s="77">
        <v>1.3550333333333333</v>
      </c>
      <c r="N37" s="2">
        <v>4.4409537394871341</v>
      </c>
      <c r="O37" s="2">
        <v>-4.3994582239338076</v>
      </c>
      <c r="P37" s="2">
        <v>0.34259540781615971</v>
      </c>
    </row>
    <row r="38" spans="1:16" x14ac:dyDescent="0.3">
      <c r="A38" s="1">
        <v>1993.75</v>
      </c>
      <c r="B38" s="2">
        <v>-3.0110931759943398</v>
      </c>
      <c r="C38" s="2">
        <v>3.0798738756119728</v>
      </c>
      <c r="D38" s="94">
        <v>2.9882608695652175</v>
      </c>
      <c r="E38" s="90">
        <v>6.6333333333333329</v>
      </c>
      <c r="F38" s="90">
        <v>61.9</v>
      </c>
      <c r="G38" s="2">
        <v>4.4092404565872361</v>
      </c>
      <c r="H38" s="2">
        <v>-5.729997443488033</v>
      </c>
      <c r="I38" s="2">
        <v>-6.1817041947541371</v>
      </c>
      <c r="J38" s="92">
        <v>66.333333333333329</v>
      </c>
      <c r="K38">
        <v>58.376749306946337</v>
      </c>
      <c r="L38" s="109">
        <v>8.4537999999999993</v>
      </c>
      <c r="M38" s="77">
        <v>1.2950333333333333</v>
      </c>
      <c r="N38" s="2">
        <v>4.4399289783820333</v>
      </c>
      <c r="O38" s="2">
        <v>-4.3987643545100097</v>
      </c>
      <c r="P38" s="2">
        <v>0.19622917123995887</v>
      </c>
    </row>
    <row r="39" spans="1:16" x14ac:dyDescent="0.3">
      <c r="A39" s="1">
        <v>1994</v>
      </c>
      <c r="B39" s="2">
        <v>-3.0038086017991086</v>
      </c>
      <c r="C39" s="2">
        <v>2.860144747926876</v>
      </c>
      <c r="D39" s="94">
        <v>3.2093333333333334</v>
      </c>
      <c r="E39" s="90">
        <v>6.5666666666666664</v>
      </c>
      <c r="F39" s="90">
        <v>62.2</v>
      </c>
      <c r="G39" s="2">
        <v>4.4005907502328903</v>
      </c>
      <c r="H39" s="2">
        <v>-5.7228215267120657</v>
      </c>
      <c r="I39" s="2">
        <v>-6.149912605184622</v>
      </c>
      <c r="J39" s="92">
        <v>66.566666666666663</v>
      </c>
      <c r="K39">
        <v>58.919967440764779</v>
      </c>
      <c r="L39" s="109">
        <v>8.4700000000000006</v>
      </c>
      <c r="M39" s="77">
        <v>1.1762333333333332</v>
      </c>
      <c r="N39" s="2">
        <v>4.441084033239127</v>
      </c>
      <c r="O39" s="2">
        <v>-4.4135849227239525</v>
      </c>
      <c r="P39" s="2">
        <v>-0.1658571530326447</v>
      </c>
    </row>
    <row r="40" spans="1:16" x14ac:dyDescent="0.3">
      <c r="A40" s="1">
        <v>1994.25</v>
      </c>
      <c r="B40" s="2">
        <v>-2.9925735752810083</v>
      </c>
      <c r="C40" s="2">
        <v>2.7084311809342192</v>
      </c>
      <c r="D40" s="94">
        <v>3.9380219780219781</v>
      </c>
      <c r="E40" s="90">
        <v>6.2</v>
      </c>
      <c r="F40" s="90">
        <v>62.366666666666667</v>
      </c>
      <c r="G40" s="2">
        <v>4.4031886317258397</v>
      </c>
      <c r="H40" s="2">
        <v>-5.7177341568615496</v>
      </c>
      <c r="I40" s="2">
        <v>-6.1126219077957513</v>
      </c>
      <c r="J40" s="92">
        <v>66.5</v>
      </c>
      <c r="K40">
        <v>61.245067410982358</v>
      </c>
      <c r="L40" s="109">
        <v>8.4903999999999993</v>
      </c>
      <c r="M40" s="77">
        <v>1.2186333333333332</v>
      </c>
      <c r="N40" s="2">
        <v>4.4422377554835908</v>
      </c>
      <c r="O40" s="2">
        <v>-4.4108723624258639</v>
      </c>
      <c r="P40" s="2">
        <v>-0.71700430724196407</v>
      </c>
    </row>
    <row r="41" spans="1:16" x14ac:dyDescent="0.3">
      <c r="A41" s="1">
        <v>1994.5</v>
      </c>
      <c r="B41" s="2">
        <v>-2.9894285588074583</v>
      </c>
      <c r="C41" s="2">
        <v>2.8625649815500158</v>
      </c>
      <c r="D41" s="94">
        <v>4.4854347826086958</v>
      </c>
      <c r="E41" s="90">
        <v>6</v>
      </c>
      <c r="F41" s="90">
        <v>62.533333333333331</v>
      </c>
      <c r="G41" s="2">
        <v>4.3953253139426591</v>
      </c>
      <c r="H41" s="2">
        <v>-5.7132726961637932</v>
      </c>
      <c r="I41" s="2">
        <v>-6.1256668135207031</v>
      </c>
      <c r="J41" s="92">
        <v>66.533333333333331</v>
      </c>
      <c r="K41">
        <v>62.262118537217482</v>
      </c>
      <c r="L41" s="109">
        <v>8.5167000000000002</v>
      </c>
      <c r="M41" s="77">
        <v>1.1756666666666666</v>
      </c>
      <c r="N41" s="2">
        <v>4.4433901481868112</v>
      </c>
      <c r="O41" s="2">
        <v>-4.3968390724491062</v>
      </c>
      <c r="P41" s="2">
        <v>-1.3796780630063843</v>
      </c>
    </row>
    <row r="42" spans="1:16" x14ac:dyDescent="0.3">
      <c r="A42" s="1">
        <v>1994.75</v>
      </c>
      <c r="B42" s="2">
        <v>-2.9808290843602654</v>
      </c>
      <c r="C42" s="2">
        <v>2.7141317689646045</v>
      </c>
      <c r="D42" s="94">
        <v>5.1679347826086959</v>
      </c>
      <c r="E42" s="90">
        <v>5.6333333333333329</v>
      </c>
      <c r="F42" s="90">
        <v>63</v>
      </c>
      <c r="G42" s="2">
        <v>4.3987485410264933</v>
      </c>
      <c r="H42" s="2">
        <v>-5.7089051374789577</v>
      </c>
      <c r="I42" s="2">
        <v>-6.0894586725441533</v>
      </c>
      <c r="J42" s="92">
        <v>66.7</v>
      </c>
      <c r="K42">
        <v>64.206175759349748</v>
      </c>
      <c r="L42" s="109">
        <v>8.4776000000000007</v>
      </c>
      <c r="M42" s="77">
        <v>1.23</v>
      </c>
      <c r="N42" s="2">
        <v>4.4445412144095693</v>
      </c>
      <c r="O42" s="2">
        <v>-4.4083685801886858</v>
      </c>
      <c r="P42" s="2">
        <v>-1.836534095909903</v>
      </c>
    </row>
    <row r="43" spans="1:16" x14ac:dyDescent="0.3">
      <c r="A43" s="1">
        <v>1995</v>
      </c>
      <c r="B43" s="2">
        <v>-2.9787105350076311</v>
      </c>
      <c r="C43" s="2">
        <v>2.9061330349942409</v>
      </c>
      <c r="D43" s="94">
        <v>5.802777777777778</v>
      </c>
      <c r="E43" s="90">
        <v>5.4666666666666668</v>
      </c>
      <c r="F43" s="90">
        <v>63.06666666666667</v>
      </c>
      <c r="G43" s="2">
        <v>4.3986379004790788</v>
      </c>
      <c r="H43" s="2">
        <v>-5.7043279978812933</v>
      </c>
      <c r="I43" s="2">
        <v>-6.0875107545601717</v>
      </c>
      <c r="J43" s="92">
        <v>66.766666666666666</v>
      </c>
      <c r="K43">
        <v>63.689079306813156</v>
      </c>
      <c r="L43" s="109">
        <v>8.5480999999999998</v>
      </c>
      <c r="M43" s="77">
        <v>1.2359</v>
      </c>
      <c r="N43" s="2">
        <v>4.4450936180586131</v>
      </c>
      <c r="O43" s="2">
        <v>-4.4062991962231237</v>
      </c>
      <c r="P43" s="2">
        <v>-2.3063727067372142</v>
      </c>
    </row>
    <row r="44" spans="1:16" x14ac:dyDescent="0.3">
      <c r="A44" s="1">
        <v>1995.25</v>
      </c>
      <c r="B44" s="2">
        <v>-2.9778198571984338</v>
      </c>
      <c r="C44" s="2">
        <v>3.0318111596991884</v>
      </c>
      <c r="D44" s="94">
        <v>6.0191208791208792</v>
      </c>
      <c r="E44" s="90">
        <v>5.666666666666667</v>
      </c>
      <c r="F44" s="90">
        <v>62.833333333333336</v>
      </c>
      <c r="G44" s="2">
        <v>4.3992155550945622</v>
      </c>
      <c r="H44" s="2">
        <v>-5.6978461231873982</v>
      </c>
      <c r="I44" s="2">
        <v>-6.1035706996180936</v>
      </c>
      <c r="J44" s="92">
        <v>66.63333333333334</v>
      </c>
      <c r="K44">
        <v>61.654328534758406</v>
      </c>
      <c r="L44" s="109">
        <v>8.5780999999999992</v>
      </c>
      <c r="M44" s="77">
        <v>1.2687333333333335</v>
      </c>
      <c r="N44" s="2">
        <v>4.4456457167263306</v>
      </c>
      <c r="O44" s="2">
        <v>-4.4050330114309491</v>
      </c>
      <c r="P44" s="2">
        <v>-2.585179204420307</v>
      </c>
    </row>
    <row r="45" spans="1:16" x14ac:dyDescent="0.3">
      <c r="A45" s="1">
        <v>1995.5</v>
      </c>
      <c r="B45" s="2">
        <v>-2.9719243825596728</v>
      </c>
      <c r="C45" s="2">
        <v>2.9478459362816016</v>
      </c>
      <c r="D45" s="94">
        <v>5.7971739130434781</v>
      </c>
      <c r="E45" s="90">
        <v>5.666666666666667</v>
      </c>
      <c r="F45" s="90">
        <v>62.833333333333336</v>
      </c>
      <c r="G45" s="2">
        <v>4.4000016124435275</v>
      </c>
      <c r="H45" s="2">
        <v>-5.6941200503698166</v>
      </c>
      <c r="I45" s="2">
        <v>-6.1043204101576629</v>
      </c>
      <c r="J45" s="92">
        <v>66.599999999999994</v>
      </c>
      <c r="K45">
        <v>63.090812659948327</v>
      </c>
      <c r="L45" s="109">
        <v>8.5092999999999996</v>
      </c>
      <c r="M45" s="77">
        <v>1.2479</v>
      </c>
      <c r="N45" s="2">
        <v>4.4461975107492959</v>
      </c>
      <c r="O45" s="2">
        <v>-4.4102357116575099</v>
      </c>
      <c r="P45" s="2">
        <v>-2.3206119997847718</v>
      </c>
    </row>
    <row r="46" spans="1:16" x14ac:dyDescent="0.3">
      <c r="A46" s="1">
        <v>1995.75</v>
      </c>
      <c r="B46" s="2">
        <v>-2.9678930513592059</v>
      </c>
      <c r="C46" s="2">
        <v>3.0113374973849636</v>
      </c>
      <c r="D46" s="94">
        <v>5.7194565217391302</v>
      </c>
      <c r="E46" s="90">
        <v>5.5666666666666664</v>
      </c>
      <c r="F46" s="90">
        <v>62.8</v>
      </c>
      <c r="G46" s="2">
        <v>4.4031274385819001</v>
      </c>
      <c r="H46" s="2">
        <v>-5.6914158265118715</v>
      </c>
      <c r="I46" s="2">
        <v>-6.0842375548118062</v>
      </c>
      <c r="J46" s="92">
        <v>66.5</v>
      </c>
      <c r="K46">
        <v>60.889063700472292</v>
      </c>
      <c r="L46" s="109">
        <v>8.5161999999999995</v>
      </c>
      <c r="M46" s="77">
        <v>1.3681999999999999</v>
      </c>
      <c r="N46" s="2">
        <v>4.4467490004635257</v>
      </c>
      <c r="O46" s="2">
        <v>-4.4234896619604003</v>
      </c>
      <c r="P46" s="2">
        <v>-2.4072373851795725</v>
      </c>
    </row>
    <row r="47" spans="1:16" x14ac:dyDescent="0.3">
      <c r="A47" s="1">
        <v>1996</v>
      </c>
      <c r="B47" s="2">
        <v>-2.9625577945592885</v>
      </c>
      <c r="C47" s="2">
        <v>2.8443797185681383</v>
      </c>
      <c r="D47" s="94">
        <v>5.3709890109890113</v>
      </c>
      <c r="E47" s="90">
        <v>5.5333333333333332</v>
      </c>
      <c r="F47" s="90">
        <v>62.866666666666667</v>
      </c>
      <c r="G47" s="2">
        <v>4.4064509185844054</v>
      </c>
      <c r="H47" s="2">
        <v>-5.6845768799899723</v>
      </c>
      <c r="I47" s="2">
        <v>-6.071625284425477</v>
      </c>
      <c r="J47" s="92">
        <v>66.533333333333331</v>
      </c>
      <c r="K47">
        <v>62.180650232619826</v>
      </c>
      <c r="L47" s="109">
        <v>8.5488999999999997</v>
      </c>
      <c r="M47" s="77">
        <v>1.3056333333333334</v>
      </c>
      <c r="N47" s="2">
        <v>4.4492284499963421</v>
      </c>
      <c r="O47" s="2">
        <v>-4.4190416131001262</v>
      </c>
      <c r="P47" s="2">
        <v>-2.2982336367559308</v>
      </c>
    </row>
    <row r="48" spans="1:16" x14ac:dyDescent="0.3">
      <c r="A48" s="1">
        <v>1996.25</v>
      </c>
      <c r="B48" s="2">
        <v>-2.9485331985514573</v>
      </c>
      <c r="C48" s="2">
        <v>2.6198796821619603</v>
      </c>
      <c r="D48" s="94">
        <v>5.243956043956044</v>
      </c>
      <c r="E48" s="90">
        <v>5.5</v>
      </c>
      <c r="F48" s="90">
        <v>63.06666666666667</v>
      </c>
      <c r="G48" s="2">
        <v>4.4072313112590562</v>
      </c>
      <c r="H48" s="2">
        <v>-5.6795177659215543</v>
      </c>
      <c r="I48" s="2">
        <v>-6.0308011252566756</v>
      </c>
      <c r="J48" s="92">
        <v>66.7</v>
      </c>
      <c r="K48">
        <v>61.760960248175614</v>
      </c>
      <c r="L48" s="109">
        <v>8.5373000000000001</v>
      </c>
      <c r="M48" s="77">
        <v>1.2254666666666667</v>
      </c>
      <c r="N48" s="2">
        <v>4.4517017670611834</v>
      </c>
      <c r="O48" s="2">
        <v>-4.409179616066238</v>
      </c>
      <c r="P48" s="2">
        <v>-2.1965555955626548</v>
      </c>
    </row>
    <row r="49" spans="1:16" x14ac:dyDescent="0.3">
      <c r="A49" s="1">
        <v>1996.5</v>
      </c>
      <c r="B49" s="2">
        <v>-2.9424469178972323</v>
      </c>
      <c r="C49" s="2">
        <v>2.6028309535578886</v>
      </c>
      <c r="D49" s="94">
        <v>5.3061956521739129</v>
      </c>
      <c r="E49" s="90">
        <v>5.2666666666666666</v>
      </c>
      <c r="F49" s="90">
        <v>63.333333333333336</v>
      </c>
      <c r="G49" s="2">
        <v>4.4098606493532921</v>
      </c>
      <c r="H49" s="2">
        <v>-5.6765006135396412</v>
      </c>
      <c r="I49" s="2">
        <v>-5.9976510707630739</v>
      </c>
      <c r="J49" s="92">
        <v>66.833333333333329</v>
      </c>
      <c r="K49">
        <v>64.706698208284379</v>
      </c>
      <c r="L49" s="109">
        <v>8.5314999999999994</v>
      </c>
      <c r="M49" s="77">
        <v>1.2388666666666666</v>
      </c>
      <c r="N49" s="2">
        <v>4.454168981918313</v>
      </c>
      <c r="O49" s="2">
        <v>-4.4120298254833887</v>
      </c>
      <c r="P49" s="2">
        <v>-2.3093799647151192</v>
      </c>
    </row>
    <row r="50" spans="1:16" x14ac:dyDescent="0.3">
      <c r="A50" s="1">
        <v>1996.75</v>
      </c>
      <c r="B50" s="2">
        <v>-2.9351375520807328</v>
      </c>
      <c r="C50" s="2">
        <v>2.5450777866807472</v>
      </c>
      <c r="D50" s="94">
        <v>5.2808695652173911</v>
      </c>
      <c r="E50" s="90">
        <v>5.333333333333333</v>
      </c>
      <c r="F50" s="90">
        <v>63.43333333333333</v>
      </c>
      <c r="G50" s="2">
        <v>4.4073775671095508</v>
      </c>
      <c r="H50" s="2">
        <v>-5.6732905036957799</v>
      </c>
      <c r="I50" s="2">
        <v>-5.9973601070373084</v>
      </c>
      <c r="J50" s="92">
        <v>67</v>
      </c>
      <c r="K50">
        <v>61.527778162181235</v>
      </c>
      <c r="L50" s="109">
        <v>8.5088000000000008</v>
      </c>
      <c r="M50" s="77">
        <v>1.2650666666666668</v>
      </c>
      <c r="N50" s="2">
        <v>4.456630124604569</v>
      </c>
      <c r="O50" s="2">
        <v>-4.4081737206059293</v>
      </c>
      <c r="P50" s="2">
        <v>-2.3774902387698194</v>
      </c>
    </row>
    <row r="51" spans="1:16" x14ac:dyDescent="0.3">
      <c r="A51" s="1">
        <v>1997</v>
      </c>
      <c r="B51" s="2">
        <v>-2.9333495705636632</v>
      </c>
      <c r="C51" s="2">
        <v>2.4489381210747143</v>
      </c>
      <c r="D51" s="94">
        <v>5.2784444444444443</v>
      </c>
      <c r="E51" s="90">
        <v>5.2333333333333334</v>
      </c>
      <c r="F51" s="90">
        <v>63.466666666666669</v>
      </c>
      <c r="G51" s="2">
        <v>4.4135979735111999</v>
      </c>
      <c r="H51" s="2">
        <v>-5.6698497636774832</v>
      </c>
      <c r="I51" s="2">
        <v>-5.980502716567158</v>
      </c>
      <c r="J51" s="92">
        <v>67</v>
      </c>
      <c r="K51">
        <v>64.999208915331153</v>
      </c>
      <c r="L51" s="109">
        <v>8.5091000000000001</v>
      </c>
      <c r="M51" s="77">
        <v>1.1975666666666667</v>
      </c>
      <c r="N51" s="2">
        <v>4.4589334457709757</v>
      </c>
      <c r="O51" s="2">
        <v>-4.4180314251881372</v>
      </c>
      <c r="P51" s="2">
        <v>-2.3324017109305428</v>
      </c>
    </row>
    <row r="52" spans="1:16" x14ac:dyDescent="0.3">
      <c r="A52" s="1">
        <v>1997.25</v>
      </c>
      <c r="B52" s="2">
        <v>-2.9190361135932288</v>
      </c>
      <c r="C52" s="2">
        <v>2.4938948347252148</v>
      </c>
      <c r="D52" s="94">
        <v>5.5221978021978018</v>
      </c>
      <c r="E52" s="90">
        <v>5</v>
      </c>
      <c r="F52" s="90">
        <v>63.733333333333334</v>
      </c>
      <c r="G52" s="2">
        <v>4.420128934174171</v>
      </c>
      <c r="H52" s="2">
        <v>-5.6663525818835598</v>
      </c>
      <c r="I52" s="2">
        <v>-5.9371688162386222</v>
      </c>
      <c r="J52" s="92">
        <v>67.099999999999994</v>
      </c>
      <c r="K52">
        <v>65.567135755521207</v>
      </c>
      <c r="L52" s="109">
        <v>8.5571000000000002</v>
      </c>
      <c r="M52" s="77">
        <v>1.1502333333333334</v>
      </c>
      <c r="N52" s="2">
        <v>4.4612314738383594</v>
      </c>
      <c r="O52" s="2">
        <v>-4.4073260876571299</v>
      </c>
      <c r="P52" s="2">
        <v>-2.7593938068543156</v>
      </c>
    </row>
    <row r="53" spans="1:16" x14ac:dyDescent="0.3">
      <c r="A53" s="1">
        <v>1997.5</v>
      </c>
      <c r="B53" s="2">
        <v>-2.9092213234624245</v>
      </c>
      <c r="C53" s="2">
        <v>2.2820714517915959</v>
      </c>
      <c r="D53" s="94">
        <v>5.5346739130434779</v>
      </c>
      <c r="E53" s="90">
        <v>4.8666666666666671</v>
      </c>
      <c r="F53" s="90">
        <v>63.9</v>
      </c>
      <c r="G53" s="2">
        <v>4.4257803275638041</v>
      </c>
      <c r="H53" s="2">
        <v>-5.656044820331303</v>
      </c>
      <c r="I53" s="2">
        <v>-5.9193780377651004</v>
      </c>
      <c r="J53" s="92">
        <v>67.166666666666671</v>
      </c>
      <c r="K53">
        <v>63.219925305705438</v>
      </c>
      <c r="L53" s="109">
        <v>8.5203000000000007</v>
      </c>
      <c r="M53" s="77">
        <v>1.1497666666666666</v>
      </c>
      <c r="N53" s="2">
        <v>4.4635242330783438</v>
      </c>
      <c r="O53" s="2">
        <v>-4.4053232118491348</v>
      </c>
      <c r="P53" s="2">
        <v>-2.8401961919555019</v>
      </c>
    </row>
    <row r="54" spans="1:16" x14ac:dyDescent="0.3">
      <c r="A54" s="1">
        <v>1997.75</v>
      </c>
      <c r="B54" s="2">
        <v>-2.9034621874711086</v>
      </c>
      <c r="C54" s="2">
        <v>2.2091628205777862</v>
      </c>
      <c r="D54" s="94">
        <v>5.5073913043478262</v>
      </c>
      <c r="E54" s="90">
        <v>4.666666666666667</v>
      </c>
      <c r="F54" s="90">
        <v>64</v>
      </c>
      <c r="G54" s="2">
        <v>4.4385251085791442</v>
      </c>
      <c r="H54" s="2">
        <v>-5.6489627278220436</v>
      </c>
      <c r="I54" s="2">
        <v>-5.9050425781534317</v>
      </c>
      <c r="J54" s="92">
        <v>67.166666666666671</v>
      </c>
      <c r="K54">
        <v>66.264166527648413</v>
      </c>
      <c r="L54" s="109">
        <v>8.5212000000000003</v>
      </c>
      <c r="M54" s="77">
        <v>1.2974333333333334</v>
      </c>
      <c r="N54" s="2">
        <v>4.4658117475959891</v>
      </c>
      <c r="O54" s="2">
        <v>-4.4031094932177037</v>
      </c>
      <c r="P54" s="2">
        <v>-2.7901368618169498</v>
      </c>
    </row>
    <row r="55" spans="1:16" x14ac:dyDescent="0.3">
      <c r="A55" s="1">
        <v>1998</v>
      </c>
      <c r="B55" s="2">
        <v>-2.8957684520511995</v>
      </c>
      <c r="C55" s="2">
        <v>2.2353871974233797</v>
      </c>
      <c r="D55" s="94">
        <v>5.519333333333333</v>
      </c>
      <c r="E55" s="90">
        <v>4.6333333333333329</v>
      </c>
      <c r="F55" s="90">
        <v>64</v>
      </c>
      <c r="G55" s="2">
        <v>4.453742462215482</v>
      </c>
      <c r="H55" s="2">
        <v>-5.6408732624881086</v>
      </c>
      <c r="I55" s="2">
        <v>-5.8722573576735781</v>
      </c>
      <c r="J55" s="92">
        <v>67.099999999999994</v>
      </c>
      <c r="K55">
        <v>65.940943284654608</v>
      </c>
      <c r="L55" s="109">
        <v>8.5274999999999999</v>
      </c>
      <c r="M55" s="77">
        <v>1.3200333333333334</v>
      </c>
      <c r="N55" s="2">
        <v>4.469599921472601</v>
      </c>
      <c r="O55" s="2">
        <v>-4.4089458687733094</v>
      </c>
      <c r="P55" s="2">
        <v>-2.8693737280653275</v>
      </c>
    </row>
    <row r="56" spans="1:16" x14ac:dyDescent="0.3">
      <c r="A56" s="1">
        <v>1998.25</v>
      </c>
      <c r="B56" s="2">
        <v>-2.8890450348311787</v>
      </c>
      <c r="C56" s="2">
        <v>2.1636162188621815</v>
      </c>
      <c r="D56" s="94">
        <v>5.4974725274725271</v>
      </c>
      <c r="E56" s="90">
        <v>4.4000000000000004</v>
      </c>
      <c r="F56" s="90">
        <v>64.066666666666663</v>
      </c>
      <c r="G56" s="2">
        <v>4.4634453183350411</v>
      </c>
      <c r="H56" s="2">
        <v>-5.63071556498981</v>
      </c>
      <c r="I56" s="2">
        <v>-5.8686043235217502</v>
      </c>
      <c r="J56" s="92">
        <v>67</v>
      </c>
      <c r="K56">
        <v>66.674204458520464</v>
      </c>
      <c r="L56" s="109">
        <v>8.5484000000000009</v>
      </c>
      <c r="M56" s="77">
        <v>1.2342333333333333</v>
      </c>
      <c r="N56" s="2">
        <v>4.4733737992270584</v>
      </c>
      <c r="O56" s="2">
        <v>-4.3940876573450858</v>
      </c>
      <c r="P56" s="2">
        <v>-2.6938423004781109</v>
      </c>
    </row>
    <row r="57" spans="1:16" x14ac:dyDescent="0.3">
      <c r="A57" s="1">
        <v>1998.5</v>
      </c>
      <c r="B57" s="2">
        <v>-2.8794123842582153</v>
      </c>
      <c r="C57" s="2">
        <v>2.3270392682350911</v>
      </c>
      <c r="D57" s="94">
        <v>5.5316304347826089</v>
      </c>
      <c r="E57" s="90">
        <v>4.5333333333333332</v>
      </c>
      <c r="F57" s="90">
        <v>64.033333333333331</v>
      </c>
      <c r="G57" s="2">
        <v>4.4753120387298653</v>
      </c>
      <c r="H57" s="2">
        <v>-5.6228755476991736</v>
      </c>
      <c r="I57" s="2">
        <v>-5.8454406665175282</v>
      </c>
      <c r="J57" s="92">
        <v>67.066666666666663</v>
      </c>
      <c r="K57">
        <v>67.114996512150967</v>
      </c>
      <c r="L57" s="109">
        <v>8.56</v>
      </c>
      <c r="M57" s="77">
        <v>1.8134666666666668</v>
      </c>
      <c r="N57" s="2">
        <v>4.4771334883575662</v>
      </c>
      <c r="O57" s="2">
        <v>-4.3893985286423689</v>
      </c>
      <c r="P57" s="2">
        <v>-2.7377091896239714</v>
      </c>
    </row>
    <row r="58" spans="1:16" x14ac:dyDescent="0.3">
      <c r="A58" s="1">
        <v>1998.75</v>
      </c>
      <c r="B58" s="2">
        <v>-2.8663712290578869</v>
      </c>
      <c r="C58" s="2">
        <v>2.3140253502802568</v>
      </c>
      <c r="D58" s="94">
        <v>4.8605434782608699</v>
      </c>
      <c r="E58" s="90">
        <v>4.4333333333333336</v>
      </c>
      <c r="F58" s="90">
        <v>64.2</v>
      </c>
      <c r="G58" s="2">
        <v>4.4767798412155742</v>
      </c>
      <c r="H58" s="2">
        <v>-5.6182126887067323</v>
      </c>
      <c r="I58" s="2">
        <v>-5.811828948579838</v>
      </c>
      <c r="J58" s="92">
        <v>67.166666666666671</v>
      </c>
      <c r="K58">
        <v>67.695458069591183</v>
      </c>
      <c r="L58" s="109">
        <v>8.5637000000000008</v>
      </c>
      <c r="M58" s="77">
        <v>2.0509666666666666</v>
      </c>
      <c r="N58" s="2">
        <v>4.4808790951543864</v>
      </c>
      <c r="O58" s="2">
        <v>-4.3865035849430134</v>
      </c>
      <c r="P58" s="2">
        <v>-2.2735540364354545</v>
      </c>
    </row>
    <row r="59" spans="1:16" x14ac:dyDescent="0.3">
      <c r="A59" s="1">
        <v>1999</v>
      </c>
      <c r="B59" s="2">
        <v>-2.8607204335614247</v>
      </c>
      <c r="C59" s="2">
        <v>2.1485576158326776</v>
      </c>
      <c r="D59" s="94">
        <v>4.7345555555555556</v>
      </c>
      <c r="E59" s="90">
        <v>4.3</v>
      </c>
      <c r="F59" s="90">
        <v>64.266666666666666</v>
      </c>
      <c r="G59" s="2">
        <v>4.4909370918266669</v>
      </c>
      <c r="H59" s="2">
        <v>-5.6111268709035347</v>
      </c>
      <c r="I59" s="2">
        <v>-5.7942468893961268</v>
      </c>
      <c r="J59" s="92">
        <v>67.13333333333334</v>
      </c>
      <c r="K59">
        <v>68.974580333588051</v>
      </c>
      <c r="L59" s="109">
        <v>8.4899000000000004</v>
      </c>
      <c r="M59" s="77">
        <v>1.7766333333333335</v>
      </c>
      <c r="N59" s="2">
        <v>4.4861585735464473</v>
      </c>
      <c r="O59" s="2">
        <v>-4.3834971947190846</v>
      </c>
      <c r="P59" s="2">
        <v>-2.2397285783686161</v>
      </c>
    </row>
    <row r="60" spans="1:16" x14ac:dyDescent="0.3">
      <c r="A60" s="1">
        <v>1999.25</v>
      </c>
      <c r="B60" s="2">
        <v>-2.8557406647910248</v>
      </c>
      <c r="C60" s="2">
        <v>2.0611416688436792</v>
      </c>
      <c r="D60" s="94">
        <v>4.7476923076923079</v>
      </c>
      <c r="E60" s="90">
        <v>4.2666666666666666</v>
      </c>
      <c r="F60" s="90">
        <v>64.233333333333334</v>
      </c>
      <c r="G60" s="2">
        <v>4.4875008938626673</v>
      </c>
      <c r="H60" s="2">
        <v>-5.6043787279012172</v>
      </c>
      <c r="I60" s="2">
        <v>-5.7856125548364394</v>
      </c>
      <c r="J60" s="92">
        <v>67.099999999999994</v>
      </c>
      <c r="K60">
        <v>67.01745884664723</v>
      </c>
      <c r="L60" s="109">
        <v>8.5771999999999995</v>
      </c>
      <c r="M60" s="77">
        <v>1.6463333333333334</v>
      </c>
      <c r="N60" s="2">
        <v>4.4914103253642024</v>
      </c>
      <c r="O60" s="2">
        <v>-4.3824246601871648</v>
      </c>
      <c r="P60" s="2">
        <v>-2.3175719841153963</v>
      </c>
    </row>
    <row r="61" spans="1:16" x14ac:dyDescent="0.3">
      <c r="A61" s="1">
        <v>1999.5</v>
      </c>
      <c r="B61" s="2">
        <v>-2.8456750614426114</v>
      </c>
      <c r="C61" s="2">
        <v>1.9926648515241858</v>
      </c>
      <c r="D61" s="94">
        <v>5.0955434782608693</v>
      </c>
      <c r="E61" s="90">
        <v>4.2333333333333334</v>
      </c>
      <c r="F61" s="90">
        <v>64.2</v>
      </c>
      <c r="G61" s="2">
        <v>4.4887262533329375</v>
      </c>
      <c r="H61" s="2">
        <v>-5.5980672065587918</v>
      </c>
      <c r="I61" s="2">
        <v>-5.7622812617571286</v>
      </c>
      <c r="J61" s="92">
        <v>67.033333333333331</v>
      </c>
      <c r="K61">
        <v>68.960876298871767</v>
      </c>
      <c r="L61" s="109">
        <v>8.5611999999999995</v>
      </c>
      <c r="M61" s="77">
        <v>1.8974666666666664</v>
      </c>
      <c r="N61" s="2">
        <v>4.496634640313693</v>
      </c>
      <c r="O61" s="2">
        <v>-4.3733137827680233</v>
      </c>
      <c r="P61" s="2">
        <v>-2.6334609343720117</v>
      </c>
    </row>
    <row r="62" spans="1:16" x14ac:dyDescent="0.3">
      <c r="A62" s="1">
        <v>1999.75</v>
      </c>
      <c r="B62" s="2">
        <v>-2.8317817616795171</v>
      </c>
      <c r="C62" s="2">
        <v>2.0004441381245281</v>
      </c>
      <c r="D62" s="94">
        <v>5.3040217391304347</v>
      </c>
      <c r="E62" s="90">
        <v>4.0666666666666664</v>
      </c>
      <c r="F62" s="90">
        <v>64.36666666666666</v>
      </c>
      <c r="G62" s="2">
        <v>4.5009201646142918</v>
      </c>
      <c r="H62" s="2">
        <v>-5.5860288249340204</v>
      </c>
      <c r="I62" s="2">
        <v>-5.7422022563615345</v>
      </c>
      <c r="J62" s="92">
        <v>67.066666666666663</v>
      </c>
      <c r="K62">
        <v>71.541679005427909</v>
      </c>
      <c r="L62" s="109">
        <v>8.5373999999999999</v>
      </c>
      <c r="M62" s="77">
        <v>1.9691333333333336</v>
      </c>
      <c r="N62" s="2">
        <v>4.5018318035839808</v>
      </c>
      <c r="O62" s="2">
        <v>-4.3607855137549691</v>
      </c>
      <c r="P62" s="2">
        <v>-2.6220072413966844</v>
      </c>
    </row>
    <row r="63" spans="1:16" x14ac:dyDescent="0.3">
      <c r="A63" s="1">
        <v>2000</v>
      </c>
      <c r="B63" s="2">
        <v>-2.8420944926329295</v>
      </c>
      <c r="C63" s="2">
        <v>2.2148052471247919</v>
      </c>
      <c r="D63" s="94">
        <v>5.6776923076923076</v>
      </c>
      <c r="E63" s="90">
        <v>4.0333333333333332</v>
      </c>
      <c r="F63" s="90">
        <v>64.599999999999994</v>
      </c>
      <c r="G63" s="2">
        <v>4.525715638647684</v>
      </c>
      <c r="H63" s="2">
        <v>-5.5908480243235701</v>
      </c>
      <c r="I63" s="2">
        <v>-5.7485601201696435</v>
      </c>
      <c r="J63" s="92">
        <v>67.3</v>
      </c>
      <c r="K63">
        <v>68.779463820193456</v>
      </c>
      <c r="L63" s="109">
        <v>8.4812999999999992</v>
      </c>
      <c r="M63" s="77">
        <v>2.1554333333333333</v>
      </c>
      <c r="N63" s="2">
        <v>4.5055004044815812</v>
      </c>
      <c r="O63" s="2">
        <v>-4.3818118987207759</v>
      </c>
      <c r="P63" s="2">
        <v>-2.8184141535048002</v>
      </c>
    </row>
    <row r="64" spans="1:16" x14ac:dyDescent="0.3">
      <c r="A64" s="1">
        <v>2000.25</v>
      </c>
      <c r="B64" s="2">
        <v>-2.8270440829421535</v>
      </c>
      <c r="C64" s="2">
        <v>2.3706196473291592</v>
      </c>
      <c r="D64" s="94">
        <v>6.2719780219780219</v>
      </c>
      <c r="E64" s="90">
        <v>3.9333333333333331</v>
      </c>
      <c r="F64" s="90">
        <v>64.533333333333331</v>
      </c>
      <c r="G64" s="2">
        <v>4.5204833778208977</v>
      </c>
      <c r="H64" s="2">
        <v>-5.5798522313527261</v>
      </c>
      <c r="I64" s="2">
        <v>-5.7121939307500265</v>
      </c>
      <c r="J64" s="92">
        <v>67.166666666666671</v>
      </c>
      <c r="K64">
        <v>67.684295548997554</v>
      </c>
      <c r="L64" s="109">
        <v>8.5817999999999994</v>
      </c>
      <c r="M64" s="77">
        <v>2.7138666666666666</v>
      </c>
      <c r="N64" s="2">
        <v>4.5091555959255842</v>
      </c>
      <c r="O64" s="2">
        <v>-4.3751791080030715</v>
      </c>
      <c r="P64" s="2">
        <v>-3.2350084144635916</v>
      </c>
    </row>
    <row r="65" spans="1:16" x14ac:dyDescent="0.3">
      <c r="A65" s="1">
        <v>2000.5</v>
      </c>
      <c r="B65" s="2">
        <v>-2.8288925342253268</v>
      </c>
      <c r="C65" s="2">
        <v>2.5050015648597559</v>
      </c>
      <c r="D65" s="94">
        <v>6.51945652173913</v>
      </c>
      <c r="E65" s="90">
        <v>4</v>
      </c>
      <c r="F65" s="90">
        <v>64.2</v>
      </c>
      <c r="G65" s="2">
        <v>4.5305651672502565</v>
      </c>
      <c r="H65" s="2">
        <v>-5.574366473111672</v>
      </c>
      <c r="I65" s="2">
        <v>-5.7190317610200063</v>
      </c>
      <c r="J65" s="92">
        <v>66.900000000000006</v>
      </c>
      <c r="K65">
        <v>68.883305652478427</v>
      </c>
      <c r="L65" s="109">
        <v>8.5709999999999997</v>
      </c>
      <c r="M65" s="77">
        <v>3.0233666666666665</v>
      </c>
      <c r="N65" s="2">
        <v>4.5127974755874396</v>
      </c>
      <c r="O65" s="2">
        <v>-4.382701799454952</v>
      </c>
      <c r="P65" s="2">
        <v>-3.4214061851233102</v>
      </c>
    </row>
    <row r="66" spans="1:16" x14ac:dyDescent="0.3">
      <c r="A66" s="1">
        <v>2000.75</v>
      </c>
      <c r="B66" s="2">
        <v>-2.8256920960394183</v>
      </c>
      <c r="C66" s="2">
        <v>2.5457932695511958</v>
      </c>
      <c r="D66" s="94">
        <v>6.4748913043478264</v>
      </c>
      <c r="E66" s="90">
        <v>3.9</v>
      </c>
      <c r="F66" s="90">
        <v>64.3</v>
      </c>
      <c r="G66" s="2">
        <v>4.5293253216947615</v>
      </c>
      <c r="H66" s="2">
        <v>-5.5686035320874172</v>
      </c>
      <c r="I66" s="2">
        <v>-5.7189477042057826</v>
      </c>
      <c r="J66" s="92">
        <v>66.900000000000006</v>
      </c>
      <c r="K66">
        <v>67.15711083364549</v>
      </c>
      <c r="L66" s="109">
        <v>8.5242000000000004</v>
      </c>
      <c r="M66" s="77">
        <v>3.6798999999999999</v>
      </c>
      <c r="N66" s="2">
        <v>4.5164261400753443</v>
      </c>
      <c r="O66" s="2">
        <v>-4.3797102247858657</v>
      </c>
      <c r="P66" s="2">
        <v>-3.3111432575233968</v>
      </c>
    </row>
    <row r="67" spans="1:16" x14ac:dyDescent="0.3">
      <c r="A67" s="1">
        <v>2001</v>
      </c>
      <c r="B67" s="2">
        <v>-2.8310764284745984</v>
      </c>
      <c r="C67" s="2">
        <v>2.6199171835846835</v>
      </c>
      <c r="D67" s="94">
        <v>5.5970000000000004</v>
      </c>
      <c r="E67" s="90">
        <v>4.2333333333333334</v>
      </c>
      <c r="F67" s="90">
        <v>64.333333333333329</v>
      </c>
      <c r="G67" s="2">
        <v>4.5420280228221293</v>
      </c>
      <c r="H67" s="2">
        <v>-5.5690787935780115</v>
      </c>
      <c r="I67" s="2">
        <v>-5.7527454218965248</v>
      </c>
      <c r="J67" s="92">
        <v>67.166666666666671</v>
      </c>
      <c r="K67">
        <v>66.044560706666402</v>
      </c>
      <c r="L67" s="2">
        <v>8.5217162801438224</v>
      </c>
      <c r="M67" s="77">
        <v>3.2792333333333334</v>
      </c>
      <c r="N67" s="2">
        <v>4.5176954537493526</v>
      </c>
      <c r="O67" s="2">
        <v>-4.3670030873763857</v>
      </c>
      <c r="P67" s="2">
        <v>-2.5227201107204889</v>
      </c>
    </row>
    <row r="68" spans="1:16" x14ac:dyDescent="0.3">
      <c r="A68" s="1">
        <v>2001.25</v>
      </c>
      <c r="B68" s="2">
        <v>-2.8282078376171382</v>
      </c>
      <c r="C68" s="2">
        <v>2.6036973782995401</v>
      </c>
      <c r="D68" s="94">
        <v>4.3267032967032968</v>
      </c>
      <c r="E68" s="90">
        <v>4.4000000000000004</v>
      </c>
      <c r="F68" s="90">
        <v>63.833333333333336</v>
      </c>
      <c r="G68" s="2">
        <v>4.5387311934315209</v>
      </c>
      <c r="H68" s="2">
        <v>-5.5692342678211944</v>
      </c>
      <c r="I68" s="2">
        <v>-5.7548466133058147</v>
      </c>
      <c r="J68" s="92">
        <v>66.766666666666666</v>
      </c>
      <c r="K68">
        <v>67.210199917892893</v>
      </c>
      <c r="L68" s="2">
        <v>8.42163631451802</v>
      </c>
      <c r="M68" s="77">
        <v>3.0646</v>
      </c>
      <c r="N68" s="2">
        <v>4.5189631583084129</v>
      </c>
      <c r="O68" s="2">
        <v>-4.3526981563954408</v>
      </c>
      <c r="P68" s="2">
        <v>-1.3177914437153215</v>
      </c>
    </row>
    <row r="69" spans="1:16" x14ac:dyDescent="0.3">
      <c r="A69" s="1">
        <v>2001.5</v>
      </c>
      <c r="B69" s="2">
        <v>-2.835556388642626</v>
      </c>
      <c r="C69" s="2">
        <v>2.6224488633821808</v>
      </c>
      <c r="D69" s="94">
        <v>3.501521739130435</v>
      </c>
      <c r="E69" s="90">
        <v>4.833333333333333</v>
      </c>
      <c r="F69" s="90">
        <v>63.466666666666669</v>
      </c>
      <c r="G69" s="2">
        <v>4.5374158329347392</v>
      </c>
      <c r="H69" s="2">
        <v>-5.5702072116094445</v>
      </c>
      <c r="I69" s="2">
        <v>-5.771587749864584</v>
      </c>
      <c r="J69" s="92">
        <v>66.7</v>
      </c>
      <c r="K69">
        <v>62.962485944169714</v>
      </c>
      <c r="L69" s="2">
        <v>8.3479852737676659</v>
      </c>
      <c r="M69" s="77">
        <v>3.1692</v>
      </c>
      <c r="N69" s="2">
        <v>4.5202292578271273</v>
      </c>
      <c r="O69" s="2">
        <v>-4.3568762085725643</v>
      </c>
      <c r="P69" s="2">
        <v>-0.47733491002770467</v>
      </c>
    </row>
    <row r="70" spans="1:16" x14ac:dyDescent="0.3">
      <c r="A70" s="1">
        <v>2001.75</v>
      </c>
      <c r="B70" s="2">
        <v>-2.8360342791918134</v>
      </c>
      <c r="C70" s="2">
        <v>2.6778489303605881</v>
      </c>
      <c r="D70" s="94">
        <v>2.1304347826086958</v>
      </c>
      <c r="E70" s="90">
        <v>5.5</v>
      </c>
      <c r="F70" s="90">
        <v>63.033333333333331</v>
      </c>
      <c r="G70" s="2">
        <v>4.547615222944664</v>
      </c>
      <c r="H70" s="2">
        <v>-5.5686791146231922</v>
      </c>
      <c r="I70" s="2">
        <v>-5.7907874989423496</v>
      </c>
      <c r="J70" s="92">
        <v>66.7</v>
      </c>
      <c r="K70">
        <v>59.286024269465656</v>
      </c>
      <c r="L70" s="2">
        <v>8.197997518460248</v>
      </c>
      <c r="M70" s="77">
        <v>3.0920666666666663</v>
      </c>
      <c r="N70" s="2">
        <v>4.521493756364638</v>
      </c>
      <c r="O70" s="2">
        <v>-4.3436964085388317</v>
      </c>
      <c r="P70" s="2">
        <v>0.68417296662470761</v>
      </c>
    </row>
    <row r="71" spans="1:16" x14ac:dyDescent="0.3">
      <c r="A71" s="1">
        <v>2002</v>
      </c>
      <c r="B71" s="2">
        <v>-2.8298796713475616</v>
      </c>
      <c r="C71" s="2">
        <v>2.5001302205417186</v>
      </c>
      <c r="D71" s="94">
        <v>1.7328888888888889</v>
      </c>
      <c r="E71" s="90">
        <v>5.7</v>
      </c>
      <c r="F71" s="90">
        <v>62.833333333333336</v>
      </c>
      <c r="G71" s="2">
        <v>4.5488326116378008</v>
      </c>
      <c r="H71" s="2">
        <v>-5.5658795337025051</v>
      </c>
      <c r="I71" s="2">
        <v>-5.7752726173144788</v>
      </c>
      <c r="J71" s="92">
        <v>66.63333333333334</v>
      </c>
      <c r="K71">
        <v>61.408567623420531</v>
      </c>
      <c r="L71" s="2">
        <v>8.1823729228774056</v>
      </c>
      <c r="M71" s="77">
        <v>2.8348</v>
      </c>
      <c r="N71" s="2">
        <v>4.5265413848014475</v>
      </c>
      <c r="O71" s="2">
        <v>-4.3290906515427068</v>
      </c>
      <c r="P71" s="2">
        <v>0.97626167804305553</v>
      </c>
    </row>
    <row r="72" spans="1:16" x14ac:dyDescent="0.3">
      <c r="A72" s="1">
        <v>2002.25</v>
      </c>
      <c r="B72" s="2">
        <v>-2.8263283208176584</v>
      </c>
      <c r="C72" s="2">
        <v>2.3973446791665975</v>
      </c>
      <c r="D72" s="94">
        <v>1.7515384615384615</v>
      </c>
      <c r="E72" s="90">
        <v>5.833333333333333</v>
      </c>
      <c r="F72" s="90">
        <v>62.766666666666666</v>
      </c>
      <c r="G72" s="2">
        <v>4.5496151918657715</v>
      </c>
      <c r="H72" s="2">
        <v>-5.5634219191819678</v>
      </c>
      <c r="I72" s="2">
        <v>-5.7641770977173055</v>
      </c>
      <c r="J72" s="92">
        <v>66.666666666666671</v>
      </c>
      <c r="K72">
        <v>57.112104953203392</v>
      </c>
      <c r="L72" s="2">
        <v>8.160423004846832</v>
      </c>
      <c r="M72" s="77">
        <v>2.8980666666666668</v>
      </c>
      <c r="N72" s="2">
        <v>4.5315636625925073</v>
      </c>
      <c r="O72" s="2">
        <v>-4.3239282039357922</v>
      </c>
      <c r="P72" s="2">
        <v>0.80432912168515447</v>
      </c>
    </row>
    <row r="73" spans="1:16" x14ac:dyDescent="0.3">
      <c r="A73" s="1">
        <v>2002.5</v>
      </c>
      <c r="B73" s="2">
        <v>-2.8249448358710585</v>
      </c>
      <c r="C73" s="2">
        <v>2.2417318588524102</v>
      </c>
      <c r="D73" s="94">
        <v>1.7408695652173913</v>
      </c>
      <c r="E73" s="90">
        <v>5.7333333333333334</v>
      </c>
      <c r="F73" s="90">
        <v>62.8</v>
      </c>
      <c r="G73" s="2">
        <v>4.5492557040263337</v>
      </c>
      <c r="H73" s="2">
        <v>-5.5627537943670706</v>
      </c>
      <c r="I73" s="2">
        <v>-5.7602764682325764</v>
      </c>
      <c r="J73" s="92">
        <v>66.599999999999994</v>
      </c>
      <c r="K73">
        <v>59.268873974918598</v>
      </c>
      <c r="L73" s="2">
        <v>8.1395377839473397</v>
      </c>
      <c r="M73" s="77">
        <v>4.1199666666666666</v>
      </c>
      <c r="N73" s="2">
        <v>4.5365608431023849</v>
      </c>
      <c r="O73" s="2">
        <v>-4.3216550028719807</v>
      </c>
      <c r="P73" s="2">
        <v>0.61226556518103603</v>
      </c>
    </row>
    <row r="74" spans="1:16" x14ac:dyDescent="0.3">
      <c r="A74" s="1">
        <v>2002.75</v>
      </c>
      <c r="B74" s="2">
        <v>-2.8264927534550477</v>
      </c>
      <c r="C74" s="2">
        <v>2.0362297348800964</v>
      </c>
      <c r="D74" s="94">
        <v>1.4442391304347826</v>
      </c>
      <c r="E74" s="90">
        <v>5.8666666666666671</v>
      </c>
      <c r="F74" s="90">
        <v>62.533333333333331</v>
      </c>
      <c r="G74" s="2">
        <v>4.5461099648585463</v>
      </c>
      <c r="H74" s="2">
        <v>-5.5578248619181476</v>
      </c>
      <c r="I74" s="2">
        <v>-5.7663290430978966</v>
      </c>
      <c r="J74" s="92">
        <v>66.433333333333337</v>
      </c>
      <c r="K74">
        <v>54.932540479453941</v>
      </c>
      <c r="L74" s="2">
        <v>8.1063134506065744</v>
      </c>
      <c r="M74" s="77">
        <v>3.9485333333333332</v>
      </c>
      <c r="N74" s="2">
        <v>4.5415331759161868</v>
      </c>
      <c r="O74" s="2">
        <v>-4.3170683757918935</v>
      </c>
      <c r="P74" s="2">
        <v>0.69025061773073659</v>
      </c>
    </row>
    <row r="75" spans="1:16" x14ac:dyDescent="0.3">
      <c r="A75" s="1">
        <v>2003</v>
      </c>
      <c r="B75" s="2">
        <v>-2.8281020187585928</v>
      </c>
      <c r="C75" s="2">
        <v>1.8175963501082562</v>
      </c>
      <c r="D75" s="94">
        <v>1.2496666666666667</v>
      </c>
      <c r="E75" s="90">
        <v>5.8666666666666671</v>
      </c>
      <c r="F75" s="90">
        <v>62.466666666666669</v>
      </c>
      <c r="G75" s="2">
        <v>4.5421345349752666</v>
      </c>
      <c r="H75" s="2">
        <v>-5.5597613431697397</v>
      </c>
      <c r="I75" s="2">
        <v>-5.7676473045634831</v>
      </c>
      <c r="J75" s="92">
        <v>66.36666666666666</v>
      </c>
      <c r="K75">
        <v>55.425115584397467</v>
      </c>
      <c r="L75" s="2">
        <v>8.0855894256983785</v>
      </c>
      <c r="M75" s="77">
        <v>3.4052666666666664</v>
      </c>
      <c r="N75" s="2">
        <v>4.5473721737851118</v>
      </c>
      <c r="O75" s="2">
        <v>-4.3230429571868267</v>
      </c>
      <c r="P75" s="2">
        <v>0.54972008557099272</v>
      </c>
    </row>
    <row r="76" spans="1:16" x14ac:dyDescent="0.3">
      <c r="A76" s="1">
        <v>2003.25</v>
      </c>
      <c r="B76" s="2">
        <v>-2.8225513733238685</v>
      </c>
      <c r="C76" s="2">
        <v>1.4804764003600994</v>
      </c>
      <c r="D76" s="94">
        <v>1.2467032967032967</v>
      </c>
      <c r="E76" s="90">
        <v>6.1333333333333329</v>
      </c>
      <c r="F76" s="90">
        <v>62.333333333333336</v>
      </c>
      <c r="G76" s="2">
        <v>4.5608211454139003</v>
      </c>
      <c r="H76" s="2">
        <v>-5.556628519419883</v>
      </c>
      <c r="I76" s="2">
        <v>-5.7534368268724885</v>
      </c>
      <c r="J76" s="92">
        <v>66.433333333333337</v>
      </c>
      <c r="K76">
        <v>54.382087538428358</v>
      </c>
      <c r="L76" s="2">
        <v>8.1059111979865079</v>
      </c>
      <c r="M76" s="77">
        <v>2.6633999999999998</v>
      </c>
      <c r="N76" s="2">
        <v>4.5531772755812758</v>
      </c>
      <c r="O76" s="2">
        <v>-4.31664201773666</v>
      </c>
      <c r="P76" s="2">
        <v>0.42566755670903067</v>
      </c>
    </row>
    <row r="77" spans="1:16" x14ac:dyDescent="0.3">
      <c r="A77" s="1">
        <v>2003.5</v>
      </c>
      <c r="B77" s="2">
        <v>-2.8090520826614545</v>
      </c>
      <c r="C77" s="2">
        <v>1.3523090963471938</v>
      </c>
      <c r="D77" s="94">
        <v>1.0168478260869565</v>
      </c>
      <c r="E77" s="90">
        <v>6.1333333333333329</v>
      </c>
      <c r="F77" s="90">
        <v>62.06666666666667</v>
      </c>
      <c r="G77" s="2">
        <v>4.5681119330314859</v>
      </c>
      <c r="H77" s="2">
        <v>-5.5497247872885715</v>
      </c>
      <c r="I77" s="2">
        <v>-5.7188829141879678</v>
      </c>
      <c r="J77" s="92">
        <v>66.13333333333334</v>
      </c>
      <c r="K77">
        <v>55.288365272888917</v>
      </c>
      <c r="L77" s="2">
        <v>8.0454814374891459</v>
      </c>
      <c r="M77" s="77">
        <v>2.3984333333333336</v>
      </c>
      <c r="N77" s="2">
        <v>4.5589488725758125</v>
      </c>
      <c r="O77" s="2">
        <v>-4.3176392073565291</v>
      </c>
      <c r="P77" s="2">
        <v>0.46069107664949982</v>
      </c>
    </row>
    <row r="78" spans="1:16" x14ac:dyDescent="0.3">
      <c r="A78" s="1">
        <v>2003.75</v>
      </c>
      <c r="B78" s="2">
        <v>-2.8010744059008372</v>
      </c>
      <c r="C78" s="2">
        <v>1.157480314958536</v>
      </c>
      <c r="D78" s="94">
        <v>0.99673913043478257</v>
      </c>
      <c r="E78" s="90">
        <v>5.833333333333333</v>
      </c>
      <c r="F78" s="90">
        <v>62.2</v>
      </c>
      <c r="G78" s="2">
        <v>4.5781175407100854</v>
      </c>
      <c r="H78" s="2">
        <v>-5.5475566240060292</v>
      </c>
      <c r="I78" s="2">
        <v>-5.6944239243807475</v>
      </c>
      <c r="J78" s="92">
        <v>66.033333333333331</v>
      </c>
      <c r="K78">
        <v>58.268531351797613</v>
      </c>
      <c r="L78" s="2">
        <v>8.094480189898519</v>
      </c>
      <c r="M78" s="77">
        <v>1.9902999999999997</v>
      </c>
      <c r="N78" s="2">
        <v>4.5646873493039006</v>
      </c>
      <c r="O78" s="2">
        <v>-4.3150123519231496</v>
      </c>
      <c r="P78" s="2">
        <v>0.62986597554504087</v>
      </c>
    </row>
    <row r="79" spans="1:16" x14ac:dyDescent="0.3">
      <c r="A79" s="1">
        <v>2004</v>
      </c>
      <c r="B79" s="2">
        <v>-2.7961124743896248</v>
      </c>
      <c r="C79" s="2">
        <v>1.3076580003021734</v>
      </c>
      <c r="D79" s="94">
        <v>1.001868131868132</v>
      </c>
      <c r="E79" s="90">
        <v>5.7</v>
      </c>
      <c r="F79" s="90">
        <v>62.266666666666666</v>
      </c>
      <c r="G79" s="2">
        <v>4.567821319835601</v>
      </c>
      <c r="H79" s="2">
        <v>-5.5403133759699372</v>
      </c>
      <c r="I79" s="2">
        <v>-5.6885313614523048</v>
      </c>
      <c r="J79" s="92">
        <v>66.033333333333331</v>
      </c>
      <c r="K79">
        <v>55.800639027611091</v>
      </c>
      <c r="L79" s="2">
        <v>8.1540209954983247</v>
      </c>
      <c r="M79" s="77">
        <v>1.8705000000000001</v>
      </c>
      <c r="N79" s="2">
        <v>4.5701907230205121</v>
      </c>
      <c r="O79" s="2">
        <v>-4.3108742779692433</v>
      </c>
      <c r="P79" s="2">
        <v>1.0791187942682079</v>
      </c>
    </row>
    <row r="80" spans="1:16" x14ac:dyDescent="0.3">
      <c r="A80" s="1">
        <v>2004.25</v>
      </c>
      <c r="B80" s="2">
        <v>-2.7912930838456647</v>
      </c>
      <c r="C80" s="2">
        <v>1.7651045189660683</v>
      </c>
      <c r="D80" s="94">
        <v>1.0113186813186812</v>
      </c>
      <c r="E80" s="90">
        <v>5.6</v>
      </c>
      <c r="F80" s="90">
        <v>62.333333333333336</v>
      </c>
      <c r="G80" s="2">
        <v>4.5792675916649808</v>
      </c>
      <c r="H80" s="2">
        <v>-5.5363371879778409</v>
      </c>
      <c r="I80" s="2">
        <v>-5.662249361606924</v>
      </c>
      <c r="J80" s="92">
        <v>66</v>
      </c>
      <c r="K80">
        <v>58.351363974420202</v>
      </c>
      <c r="L80" s="2">
        <v>8.1810675613866852</v>
      </c>
      <c r="M80" s="77">
        <v>1.8332333333333333</v>
      </c>
      <c r="N80" s="2">
        <v>4.5756639753087294</v>
      </c>
      <c r="O80" s="2">
        <v>-4.3109814545401006</v>
      </c>
      <c r="P80" s="2">
        <v>1.0963832432522524</v>
      </c>
    </row>
    <row r="81" spans="1:16" x14ac:dyDescent="0.3">
      <c r="A81" s="1">
        <v>2004.5</v>
      </c>
      <c r="B81" s="2">
        <v>-2.7850484822122032</v>
      </c>
      <c r="C81" s="2">
        <v>1.7920097255987877</v>
      </c>
      <c r="D81" s="94">
        <v>1.4307608695652174</v>
      </c>
      <c r="E81" s="90">
        <v>5.4333333333333336</v>
      </c>
      <c r="F81" s="90">
        <v>62.4</v>
      </c>
      <c r="G81" s="2">
        <v>4.5906046213087759</v>
      </c>
      <c r="H81" s="2">
        <v>-5.5306829028682927</v>
      </c>
      <c r="I81" s="2">
        <v>-5.64725801736419</v>
      </c>
      <c r="J81" s="92">
        <v>65.966666666666669</v>
      </c>
      <c r="K81">
        <v>59.409769115828595</v>
      </c>
      <c r="L81" s="2">
        <v>8.2326174005835266</v>
      </c>
      <c r="M81" s="77">
        <v>1.8020333333333334</v>
      </c>
      <c r="N81" s="2">
        <v>4.5811074340996916</v>
      </c>
      <c r="O81" s="2">
        <v>-4.3123177582539478</v>
      </c>
      <c r="P81" s="2">
        <v>1.0236128669309119</v>
      </c>
    </row>
    <row r="82" spans="1:16" x14ac:dyDescent="0.3">
      <c r="A82" s="1">
        <v>2004.75</v>
      </c>
      <c r="B82" s="2">
        <v>-2.7783755014221989</v>
      </c>
      <c r="C82" s="2">
        <v>2.1411183274477241</v>
      </c>
      <c r="D82" s="94">
        <v>1.9498913043478261</v>
      </c>
      <c r="E82" s="90">
        <v>5.4333333333333336</v>
      </c>
      <c r="F82" s="90">
        <v>62.4</v>
      </c>
      <c r="G82" s="2">
        <v>4.5840793292805992</v>
      </c>
      <c r="H82" s="2">
        <v>-5.5243335232916628</v>
      </c>
      <c r="I82" s="2">
        <v>-5.6304319789657038</v>
      </c>
      <c r="J82" s="92">
        <v>65.933333333333337</v>
      </c>
      <c r="K82">
        <v>60.604504695398852</v>
      </c>
      <c r="L82" s="2">
        <v>8.2308435641982349</v>
      </c>
      <c r="M82" s="77">
        <v>1.6095666666666666</v>
      </c>
      <c r="N82" s="2">
        <v>4.5865214219982553</v>
      </c>
      <c r="O82" s="2">
        <v>-4.3161618939239146</v>
      </c>
      <c r="P82" s="2">
        <v>0.64730612780450336</v>
      </c>
    </row>
    <row r="83" spans="1:16" x14ac:dyDescent="0.3">
      <c r="A83" s="1">
        <v>2005</v>
      </c>
      <c r="B83" s="2">
        <v>-2.7701255785467422</v>
      </c>
      <c r="C83" s="2">
        <v>2.2814677766171263</v>
      </c>
      <c r="D83" s="94">
        <v>2.4689999999999999</v>
      </c>
      <c r="E83" s="90">
        <v>5.3</v>
      </c>
      <c r="F83" s="90">
        <v>62.4</v>
      </c>
      <c r="G83" s="2">
        <v>4.5860485267805045</v>
      </c>
      <c r="H83" s="2">
        <v>-5.521074929599326</v>
      </c>
      <c r="I83" s="2">
        <v>-5.6117187552676482</v>
      </c>
      <c r="J83" s="92">
        <v>65.86666666666666</v>
      </c>
      <c r="K83">
        <v>59.681117562270266</v>
      </c>
      <c r="L83" s="2">
        <v>8.2727408791557764</v>
      </c>
      <c r="M83" s="77">
        <v>1.7706333333333335</v>
      </c>
      <c r="N83" s="2">
        <v>4.5902372118249257</v>
      </c>
      <c r="O83" s="2">
        <v>-4.3139365841254449</v>
      </c>
      <c r="P83" s="2">
        <v>-2.2883050067368238E-2</v>
      </c>
    </row>
    <row r="84" spans="1:16" x14ac:dyDescent="0.3">
      <c r="A84" s="1">
        <v>2005.25</v>
      </c>
      <c r="B84" s="2">
        <v>-2.7683427878950568</v>
      </c>
      <c r="C84" s="2">
        <v>2.1177262011307381</v>
      </c>
      <c r="D84" s="94">
        <v>2.941758241758242</v>
      </c>
      <c r="E84" s="90">
        <v>5.0999999999999996</v>
      </c>
      <c r="F84" s="90">
        <v>62.733333333333334</v>
      </c>
      <c r="G84" s="2">
        <v>4.5849776827001429</v>
      </c>
      <c r="H84" s="2">
        <v>-5.5148791869660538</v>
      </c>
      <c r="I84" s="2">
        <v>-5.6170667120501223</v>
      </c>
      <c r="J84" s="92">
        <v>66.099999999999994</v>
      </c>
      <c r="K84">
        <v>59.838373338855021</v>
      </c>
      <c r="L84" s="2">
        <v>8.3094307421403304</v>
      </c>
      <c r="M84" s="77">
        <v>2.1997333333333331</v>
      </c>
      <c r="N84" s="2">
        <v>4.5939392456561778</v>
      </c>
      <c r="O84" s="2">
        <v>-4.3173288256392732</v>
      </c>
      <c r="P84" s="2">
        <v>-0.57139619634452021</v>
      </c>
    </row>
    <row r="85" spans="1:16" x14ac:dyDescent="0.3">
      <c r="A85" s="1">
        <v>2005.5</v>
      </c>
      <c r="B85" s="2">
        <v>-2.7627794456369195</v>
      </c>
      <c r="C85" s="2">
        <v>2.0260215812724023</v>
      </c>
      <c r="D85" s="94">
        <v>3.46</v>
      </c>
      <c r="E85" s="90">
        <v>4.9666666666666668</v>
      </c>
      <c r="F85" s="90">
        <v>62.833333333333336</v>
      </c>
      <c r="G85" s="2">
        <v>4.5825052662383978</v>
      </c>
      <c r="H85" s="2">
        <v>-5.5100192469132381</v>
      </c>
      <c r="I85" s="2">
        <v>-5.6055103023745643</v>
      </c>
      <c r="J85" s="92">
        <v>66.13333333333334</v>
      </c>
      <c r="K85">
        <v>60.862807336541415</v>
      </c>
      <c r="L85" s="2">
        <v>8.3642750849915242</v>
      </c>
      <c r="M85" s="77">
        <v>1.8975333333333335</v>
      </c>
      <c r="N85" s="2">
        <v>4.5976276249669032</v>
      </c>
      <c r="O85" s="2">
        <v>-4.3173378893461134</v>
      </c>
      <c r="P85" s="2">
        <v>-1.0173277164745254</v>
      </c>
    </row>
    <row r="86" spans="1:16" x14ac:dyDescent="0.3">
      <c r="A86" s="1">
        <v>2005.75</v>
      </c>
      <c r="B86" s="2">
        <v>-2.75989576226866</v>
      </c>
      <c r="C86" s="2">
        <v>2.0797688317529652</v>
      </c>
      <c r="D86" s="94">
        <v>3.9782608695652173</v>
      </c>
      <c r="E86" s="90">
        <v>4.9666666666666668</v>
      </c>
      <c r="F86" s="90">
        <v>62.766666666666666</v>
      </c>
      <c r="G86" s="2">
        <v>4.5792983784205203</v>
      </c>
      <c r="H86" s="2">
        <v>-5.5055547462688317</v>
      </c>
      <c r="I86" s="2">
        <v>-5.5939556197693863</v>
      </c>
      <c r="J86" s="92">
        <v>66.033333333333331</v>
      </c>
      <c r="K86">
        <v>60.946723288051906</v>
      </c>
      <c r="L86" s="2">
        <v>8.3334305968258793</v>
      </c>
      <c r="M86" s="77">
        <v>2.1702333333333335</v>
      </c>
      <c r="N86" s="2">
        <v>4.6013024501132778</v>
      </c>
      <c r="O86" s="2">
        <v>-4.3199716523698193</v>
      </c>
      <c r="P86" s="2">
        <v>-1.5071771430427039</v>
      </c>
    </row>
    <row r="87" spans="1:16" x14ac:dyDescent="0.3">
      <c r="A87" s="1">
        <v>2006</v>
      </c>
      <c r="B87" s="2">
        <v>-2.7491760578407543</v>
      </c>
      <c r="C87" s="2">
        <v>2.0834086902841835</v>
      </c>
      <c r="D87" s="94">
        <v>4.4541111111111107</v>
      </c>
      <c r="E87" s="90">
        <v>4.7333333333333334</v>
      </c>
      <c r="F87" s="90">
        <v>63</v>
      </c>
      <c r="G87" s="2">
        <v>4.593927220042044</v>
      </c>
      <c r="H87" s="2">
        <v>-5.5009499378983335</v>
      </c>
      <c r="I87" s="2">
        <v>-5.5751998436531869</v>
      </c>
      <c r="J87" s="92">
        <v>66.099999999999994</v>
      </c>
      <c r="K87">
        <v>60.862921634435232</v>
      </c>
      <c r="L87" s="2">
        <v>8.4021563814278792</v>
      </c>
      <c r="M87" s="77">
        <v>1.9848999999999999</v>
      </c>
      <c r="N87" s="2">
        <v>4.6024788479952168</v>
      </c>
      <c r="O87" s="2">
        <v>-4.3098495090194726</v>
      </c>
      <c r="P87" s="2">
        <v>-1.6215225329792693</v>
      </c>
    </row>
    <row r="88" spans="1:16" x14ac:dyDescent="0.3">
      <c r="A88" s="1">
        <v>2006.25</v>
      </c>
      <c r="B88" s="2">
        <v>-2.7497747368083583</v>
      </c>
      <c r="C88" s="2">
        <v>2.4315309975002042</v>
      </c>
      <c r="D88" s="94">
        <v>4.9075824175824172</v>
      </c>
      <c r="E88" s="90">
        <v>4.6333333333333329</v>
      </c>
      <c r="F88" s="90">
        <v>63.06666666666667</v>
      </c>
      <c r="G88" s="2">
        <v>4.5854571546780711</v>
      </c>
      <c r="H88" s="2">
        <v>-5.4982018665567018</v>
      </c>
      <c r="I88" s="2">
        <v>-5.5827287464422684</v>
      </c>
      <c r="J88" s="92">
        <v>66.13333333333334</v>
      </c>
      <c r="K88">
        <v>63.502321335022806</v>
      </c>
      <c r="L88" s="2">
        <v>8.4514094508702335</v>
      </c>
      <c r="M88" s="77">
        <v>1.8514333333333333</v>
      </c>
      <c r="N88" s="2">
        <v>4.6036538635911386</v>
      </c>
      <c r="O88" s="2">
        <v>-4.3130798755768414</v>
      </c>
      <c r="P88" s="2">
        <v>-1.7146230251049888</v>
      </c>
    </row>
    <row r="89" spans="1:16" x14ac:dyDescent="0.3">
      <c r="A89" s="1">
        <v>2006.5</v>
      </c>
      <c r="B89" s="2">
        <v>-2.7514361980584376</v>
      </c>
      <c r="C89" s="2">
        <v>2.7788646532355816</v>
      </c>
      <c r="D89" s="94">
        <v>5.2453260869565215</v>
      </c>
      <c r="E89" s="90">
        <v>4.6333333333333329</v>
      </c>
      <c r="F89" s="90">
        <v>63.06666666666667</v>
      </c>
      <c r="G89" s="2">
        <v>4.5778195439652922</v>
      </c>
      <c r="H89" s="2">
        <v>-5.4965234299107362</v>
      </c>
      <c r="I89" s="2">
        <v>-5.5848291657152052</v>
      </c>
      <c r="J89" s="92">
        <v>66.13333333333334</v>
      </c>
      <c r="K89">
        <v>64.83590863770111</v>
      </c>
      <c r="L89" s="2">
        <v>8.4470568092272078</v>
      </c>
      <c r="M89" s="77">
        <v>1.9198000000000002</v>
      </c>
      <c r="N89" s="2">
        <v>4.604827500145646</v>
      </c>
      <c r="O89" s="2">
        <v>-4.3177218502814654</v>
      </c>
      <c r="P89" s="2">
        <v>-2.1694657071618773</v>
      </c>
    </row>
    <row r="90" spans="1:16" x14ac:dyDescent="0.3">
      <c r="A90" s="1">
        <v>2006.75</v>
      </c>
      <c r="B90" s="2">
        <v>-2.7461325711491118</v>
      </c>
      <c r="C90" s="2">
        <v>2.6325862216561564</v>
      </c>
      <c r="D90" s="94">
        <v>5.2429347826086961</v>
      </c>
      <c r="E90" s="90">
        <v>4.4333333333333336</v>
      </c>
      <c r="F90" s="90">
        <v>63.333333333333336</v>
      </c>
      <c r="G90" s="2">
        <v>4.5993130665036936</v>
      </c>
      <c r="H90" s="2">
        <v>-5.4906612886742341</v>
      </c>
      <c r="I90" s="2">
        <v>-5.5982016969774913</v>
      </c>
      <c r="J90" s="92">
        <v>66.3</v>
      </c>
      <c r="K90">
        <v>64.154674469010757</v>
      </c>
      <c r="L90" s="2">
        <v>8.4222962595465543</v>
      </c>
      <c r="M90" s="77">
        <v>1.7619333333333334</v>
      </c>
      <c r="N90" s="2">
        <v>4.6059997608919323</v>
      </c>
      <c r="O90" s="2">
        <v>-4.3127240594942489</v>
      </c>
      <c r="P90" s="2">
        <v>-2.2049855208957636</v>
      </c>
    </row>
    <row r="91" spans="1:16" x14ac:dyDescent="0.3">
      <c r="A91" s="1">
        <v>2007</v>
      </c>
      <c r="B91" s="2">
        <v>-2.7478753176699815</v>
      </c>
      <c r="C91" s="2">
        <v>2.5929918102979364</v>
      </c>
      <c r="D91" s="94">
        <v>5.2545555555555552</v>
      </c>
      <c r="E91" s="90">
        <v>4.5</v>
      </c>
      <c r="F91" s="90">
        <v>63.3</v>
      </c>
      <c r="G91" s="2">
        <v>4.6137730747953594</v>
      </c>
      <c r="H91" s="2">
        <v>-5.4903087842016269</v>
      </c>
      <c r="I91" s="2">
        <v>-5.6034204285724849</v>
      </c>
      <c r="J91" s="92">
        <v>66.3</v>
      </c>
      <c r="K91">
        <v>66.005476854025176</v>
      </c>
      <c r="L91" s="2">
        <v>8.468982859111815</v>
      </c>
      <c r="M91" s="77">
        <v>1.6218999999999999</v>
      </c>
      <c r="N91" s="2">
        <v>4.6072630292271128</v>
      </c>
      <c r="O91" s="2">
        <v>-4.3153469613486308</v>
      </c>
      <c r="P91" s="2">
        <v>-2.5309569794883191</v>
      </c>
    </row>
    <row r="92" spans="1:16" x14ac:dyDescent="0.3">
      <c r="A92" s="1">
        <v>2007.25</v>
      </c>
      <c r="B92" s="2">
        <v>-2.7449431152936561</v>
      </c>
      <c r="C92" s="2">
        <v>2.2623180897792592</v>
      </c>
      <c r="D92" s="94">
        <v>5.2524175824175821</v>
      </c>
      <c r="E92" s="90">
        <v>4.5</v>
      </c>
      <c r="F92" s="90">
        <v>63</v>
      </c>
      <c r="G92" s="2">
        <v>4.6020653710346124</v>
      </c>
      <c r="H92" s="2">
        <v>-5.492474610359066</v>
      </c>
      <c r="I92" s="2">
        <v>-5.5953845855967979</v>
      </c>
      <c r="J92" s="92">
        <v>65.966666666666669</v>
      </c>
      <c r="K92">
        <v>61.766437245326067</v>
      </c>
      <c r="L92" s="2">
        <v>8.4764406389292724</v>
      </c>
      <c r="M92" s="77">
        <v>1.6355999999999999</v>
      </c>
      <c r="N92" s="2">
        <v>4.6085247037286354</v>
      </c>
      <c r="O92" s="2">
        <v>-4.3090874212647332</v>
      </c>
      <c r="P92" s="2">
        <v>-2.6864043472718424</v>
      </c>
    </row>
    <row r="93" spans="1:16" x14ac:dyDescent="0.3">
      <c r="A93" s="1">
        <v>2007.5</v>
      </c>
      <c r="B93" s="2">
        <v>-2.7426651239115554</v>
      </c>
      <c r="C93" s="2">
        <v>2.097152342279994</v>
      </c>
      <c r="D93" s="94">
        <v>5.0743478260869566</v>
      </c>
      <c r="E93" s="90">
        <v>4.666666666666667</v>
      </c>
      <c r="F93" s="90">
        <v>62.833333333333336</v>
      </c>
      <c r="G93" s="2">
        <v>4.5995443908365248</v>
      </c>
      <c r="H93" s="2">
        <v>-5.4908943198159665</v>
      </c>
      <c r="I93" s="2">
        <v>-5.6022080000243113</v>
      </c>
      <c r="J93" s="92">
        <v>65.933333333333337</v>
      </c>
      <c r="K93">
        <v>61.457216908654033</v>
      </c>
      <c r="L93" s="2">
        <v>8.4436184104241736</v>
      </c>
      <c r="M93" s="77">
        <v>2.3279666666666667</v>
      </c>
      <c r="N93" s="2">
        <v>4.609784788413231</v>
      </c>
      <c r="O93" s="2">
        <v>-4.3077138934875689</v>
      </c>
      <c r="P93" s="2">
        <v>-2.3430339572246162</v>
      </c>
    </row>
    <row r="94" spans="1:16" x14ac:dyDescent="0.3">
      <c r="A94" s="1">
        <v>2007.75</v>
      </c>
      <c r="B94" s="2">
        <v>-2.7397295689252381</v>
      </c>
      <c r="C94" s="2">
        <v>2.2840604316256425</v>
      </c>
      <c r="D94" s="94">
        <v>4.4956521739130437</v>
      </c>
      <c r="E94" s="90">
        <v>4.8</v>
      </c>
      <c r="F94" s="90">
        <v>62.766666666666666</v>
      </c>
      <c r="G94" s="2">
        <v>4.5984375727246594</v>
      </c>
      <c r="H94" s="2">
        <v>-5.4917945415714229</v>
      </c>
      <c r="I94" s="2">
        <v>-5.6118801171436887</v>
      </c>
      <c r="J94" s="92">
        <v>65.933333333333337</v>
      </c>
      <c r="K94">
        <v>60.090796792750837</v>
      </c>
      <c r="L94" s="2">
        <v>8.4201682088443643</v>
      </c>
      <c r="M94" s="77">
        <v>2.6977666666666664</v>
      </c>
      <c r="N94" s="2">
        <v>4.6110432872824667</v>
      </c>
      <c r="O94" s="2">
        <v>-4.3031222713903299</v>
      </c>
      <c r="P94" s="2">
        <v>-1.7292815407368933</v>
      </c>
    </row>
    <row r="95" spans="1:16" x14ac:dyDescent="0.3">
      <c r="A95" s="1">
        <v>2008</v>
      </c>
      <c r="B95" s="2">
        <v>-2.744934897516667</v>
      </c>
      <c r="C95" s="2">
        <v>2.3600245399169184</v>
      </c>
      <c r="D95" s="94">
        <v>3.1814285714285715</v>
      </c>
      <c r="E95" s="90">
        <v>5</v>
      </c>
      <c r="F95" s="90">
        <v>62.8</v>
      </c>
      <c r="G95" s="2">
        <v>4.5973799205130286</v>
      </c>
      <c r="H95" s="2">
        <v>-5.4898236149574977</v>
      </c>
      <c r="I95" s="2">
        <v>-5.639818935411598</v>
      </c>
      <c r="J95" s="92">
        <v>66.099999999999994</v>
      </c>
      <c r="K95">
        <v>59.538126440331084</v>
      </c>
      <c r="L95" s="2">
        <v>8.3773179092850381</v>
      </c>
      <c r="M95" s="77">
        <v>3.6519666666666666</v>
      </c>
      <c r="N95" s="2">
        <v>4.6081043224058309</v>
      </c>
      <c r="O95" s="2">
        <v>-4.3003638044718446</v>
      </c>
      <c r="P95" s="2">
        <v>-0.5268454129772504</v>
      </c>
    </row>
    <row r="96" spans="1:16" x14ac:dyDescent="0.3">
      <c r="A96" s="1">
        <v>2008.25</v>
      </c>
      <c r="B96" s="2">
        <v>-2.7423725250938324</v>
      </c>
      <c r="C96" s="2">
        <v>2.30938091772214</v>
      </c>
      <c r="D96" s="94">
        <v>2.0847252747252747</v>
      </c>
      <c r="E96" s="90">
        <v>5.333333333333333</v>
      </c>
      <c r="F96" s="90">
        <v>62.533333333333331</v>
      </c>
      <c r="G96" s="2">
        <v>4.5860179471434819</v>
      </c>
      <c r="H96" s="2">
        <v>-5.489624701720432</v>
      </c>
      <c r="I96" s="2">
        <v>-5.6574080841717622</v>
      </c>
      <c r="J96" s="92">
        <v>66.033333333333331</v>
      </c>
      <c r="K96">
        <v>56.389998424062014</v>
      </c>
      <c r="L96" s="2">
        <v>8.3113982784366414</v>
      </c>
      <c r="M96" s="77">
        <v>3.4447333333333336</v>
      </c>
      <c r="N96" s="2">
        <v>4.6051566945481985</v>
      </c>
      <c r="O96" s="2">
        <v>-4.2944880842101298</v>
      </c>
      <c r="P96" s="2">
        <v>0.66695584069973446</v>
      </c>
    </row>
    <row r="97" spans="1:16" x14ac:dyDescent="0.3">
      <c r="A97" s="1">
        <v>2008.5</v>
      </c>
      <c r="B97" s="2">
        <v>-2.7507967377603451</v>
      </c>
      <c r="C97" s="2">
        <v>2.4367354394076375</v>
      </c>
      <c r="D97" s="94">
        <v>1.9406521739130436</v>
      </c>
      <c r="E97" s="90">
        <v>6</v>
      </c>
      <c r="F97" s="90">
        <v>62.033333333333331</v>
      </c>
      <c r="G97" s="2">
        <v>4.5803240616153893</v>
      </c>
      <c r="H97" s="2">
        <v>-5.4967685970166293</v>
      </c>
      <c r="I97" s="2">
        <v>-5.6848147890027123</v>
      </c>
      <c r="J97" s="92">
        <v>66.066666666666663</v>
      </c>
      <c r="K97">
        <v>54.33060584740732</v>
      </c>
      <c r="L97" s="2">
        <v>8.1839557173049542</v>
      </c>
      <c r="M97" s="77">
        <v>4.4809333333333328</v>
      </c>
      <c r="N97" s="2">
        <v>4.6022003524880253</v>
      </c>
      <c r="O97" s="2">
        <v>-4.2896807797646206</v>
      </c>
      <c r="P97" s="2">
        <v>0.35953964513826264</v>
      </c>
    </row>
    <row r="98" spans="1:16" x14ac:dyDescent="0.3">
      <c r="A98" s="1">
        <v>2008.75</v>
      </c>
      <c r="B98" s="2">
        <v>-2.7757204286473991</v>
      </c>
      <c r="C98" s="2">
        <v>1.9797862914451692</v>
      </c>
      <c r="D98" s="94">
        <v>0.5053260869565217</v>
      </c>
      <c r="E98" s="90">
        <v>6.8666666666666671</v>
      </c>
      <c r="F98" s="90">
        <v>61.366666666666667</v>
      </c>
      <c r="G98" s="2">
        <v>4.6134954347340811</v>
      </c>
      <c r="H98" s="2">
        <v>-5.5013139017481532</v>
      </c>
      <c r="I98" s="2">
        <v>-5.7816879092470677</v>
      </c>
      <c r="J98" s="92">
        <v>65.900000000000006</v>
      </c>
      <c r="K98">
        <v>48.348942176349205</v>
      </c>
      <c r="L98" s="2">
        <v>8.0729872549916433</v>
      </c>
      <c r="M98" s="77">
        <v>7.7443666666666671</v>
      </c>
      <c r="N98" s="2">
        <v>4.5992352445481322</v>
      </c>
      <c r="O98" s="2">
        <v>-4.2862061082644045</v>
      </c>
      <c r="P98" s="2">
        <v>1.5519348682603074</v>
      </c>
    </row>
    <row r="99" spans="1:16" x14ac:dyDescent="0.3">
      <c r="A99" s="1">
        <v>2009</v>
      </c>
      <c r="B99" s="2">
        <v>-2.787384135022192</v>
      </c>
      <c r="C99" s="2">
        <v>1.7384949564404437</v>
      </c>
      <c r="D99" s="94">
        <v>0.18444444444444444</v>
      </c>
      <c r="E99" s="90">
        <v>8.2666666666666675</v>
      </c>
      <c r="F99" s="90">
        <v>60.266666666666666</v>
      </c>
      <c r="G99" s="2">
        <v>4.5940991273540899</v>
      </c>
      <c r="H99" s="2">
        <v>-5.5044244462954435</v>
      </c>
      <c r="I99" s="2">
        <v>-5.86593294972847</v>
      </c>
      <c r="J99" s="92">
        <v>65.7</v>
      </c>
      <c r="K99">
        <v>43.947481322535438</v>
      </c>
      <c r="L99" s="2">
        <v>7.8997717213844281</v>
      </c>
      <c r="M99" s="77">
        <v>6.342133333333333</v>
      </c>
      <c r="N99" s="2">
        <v>4.5997007385232189</v>
      </c>
      <c r="O99" s="2">
        <v>-4.2755936260530838</v>
      </c>
      <c r="P99" s="2">
        <v>1.9522552286198147</v>
      </c>
    </row>
    <row r="100" spans="1:16" x14ac:dyDescent="0.3">
      <c r="A100" s="1">
        <v>2009.25</v>
      </c>
      <c r="B100" s="2">
        <v>-2.7911494726054205</v>
      </c>
      <c r="C100" s="2">
        <v>1.813451537776829</v>
      </c>
      <c r="D100" s="94">
        <v>0.17802197802197803</v>
      </c>
      <c r="E100" s="90">
        <v>9.3000000000000007</v>
      </c>
      <c r="F100" s="90">
        <v>59.6</v>
      </c>
      <c r="G100" s="2">
        <v>4.6134359304051236</v>
      </c>
      <c r="H100" s="2">
        <v>-5.5105101137850188</v>
      </c>
      <c r="I100" s="2">
        <v>-5.9103576336633106</v>
      </c>
      <c r="J100" s="92">
        <v>65.7</v>
      </c>
      <c r="K100">
        <v>42.634165304970757</v>
      </c>
      <c r="L100" s="2">
        <v>7.8152070621890877</v>
      </c>
      <c r="M100" s="77">
        <v>4.8230666666666666</v>
      </c>
      <c r="N100" s="2">
        <v>4.6001660159144784</v>
      </c>
      <c r="O100" s="2">
        <v>-4.2636333849498236</v>
      </c>
      <c r="P100" s="2">
        <v>1.6142692323266594</v>
      </c>
    </row>
    <row r="101" spans="1:16" x14ac:dyDescent="0.3">
      <c r="A101" s="1">
        <v>2009.5</v>
      </c>
      <c r="B101" s="2">
        <v>-2.7902025532844439</v>
      </c>
      <c r="C101" s="2">
        <v>1.4694204364806496</v>
      </c>
      <c r="D101" s="94">
        <v>0.15434782608695652</v>
      </c>
      <c r="E101" s="90">
        <v>9.6333333333333329</v>
      </c>
      <c r="F101" s="90">
        <v>59.033333333333331</v>
      </c>
      <c r="G101" s="2">
        <v>4.6107147862434417</v>
      </c>
      <c r="H101" s="2">
        <v>-5.5110038003792567</v>
      </c>
      <c r="I101" s="2">
        <v>-5.8982712002062447</v>
      </c>
      <c r="J101" s="92">
        <v>65.333333333333329</v>
      </c>
      <c r="K101">
        <v>42.667043327067141</v>
      </c>
      <c r="L101" s="2">
        <v>7.7706452341291765</v>
      </c>
      <c r="M101" s="77">
        <v>3.2942666666666667</v>
      </c>
      <c r="N101" s="2">
        <v>4.6006310769233618</v>
      </c>
      <c r="O101" s="2">
        <v>-4.2636897899058956</v>
      </c>
      <c r="P101" s="2">
        <v>1.9043930124803987</v>
      </c>
    </row>
    <row r="102" spans="1:16" x14ac:dyDescent="0.3">
      <c r="A102" s="1">
        <v>2009.75</v>
      </c>
      <c r="B102" s="2">
        <v>-2.7820110697929148</v>
      </c>
      <c r="C102" s="2">
        <v>1.7350828510533656</v>
      </c>
      <c r="D102" s="94">
        <v>0.11836956521739131</v>
      </c>
      <c r="E102" s="90">
        <v>9.9333333333333336</v>
      </c>
      <c r="F102" s="90">
        <v>58.466666666666669</v>
      </c>
      <c r="G102" s="2">
        <v>4.6090725618053323</v>
      </c>
      <c r="H102" s="2">
        <v>-5.5126275766444603</v>
      </c>
      <c r="I102" s="2">
        <v>-5.8503241609835799</v>
      </c>
      <c r="J102" s="92">
        <v>64.86666666666666</v>
      </c>
      <c r="K102">
        <v>40.757542161021519</v>
      </c>
      <c r="L102" s="2">
        <v>7.8030266436322169</v>
      </c>
      <c r="M102" s="77">
        <v>2.7228333333333334</v>
      </c>
      <c r="N102" s="2">
        <v>4.6010959217510363</v>
      </c>
      <c r="O102" s="2">
        <v>-4.2645729234947503</v>
      </c>
      <c r="P102" s="2">
        <v>1.536298752460441</v>
      </c>
    </row>
    <row r="103" spans="1:16" x14ac:dyDescent="0.3">
      <c r="A103" s="1">
        <v>2010</v>
      </c>
      <c r="B103" s="2">
        <v>-2.7792570576079201</v>
      </c>
      <c r="C103" s="2">
        <v>1.3311860699825151</v>
      </c>
      <c r="D103" s="94">
        <v>0.13388888888888889</v>
      </c>
      <c r="E103" s="90">
        <v>9.8333333333333339</v>
      </c>
      <c r="F103" s="90">
        <v>58.5</v>
      </c>
      <c r="G103" s="2">
        <v>4.6011521243795075</v>
      </c>
      <c r="H103" s="2">
        <v>-5.5095818257490947</v>
      </c>
      <c r="I103" s="2">
        <v>-5.8322473777810631</v>
      </c>
      <c r="J103" s="92">
        <v>64.86666666666666</v>
      </c>
      <c r="K103">
        <v>42.330261495212675</v>
      </c>
      <c r="L103" s="2">
        <v>7.9087547387832462</v>
      </c>
      <c r="M103" s="77">
        <v>2.3686666666666665</v>
      </c>
      <c r="N103" s="2">
        <v>4.6077735323916471</v>
      </c>
      <c r="O103" s="2">
        <v>-4.2695218899619292</v>
      </c>
      <c r="P103" s="2">
        <v>1.1367614311001528</v>
      </c>
    </row>
    <row r="104" spans="1:16" x14ac:dyDescent="0.3">
      <c r="A104" s="1">
        <v>2010.25</v>
      </c>
      <c r="B104" s="2">
        <v>-2.7722272383535516</v>
      </c>
      <c r="C104" s="2">
        <v>0.94810136582330951</v>
      </c>
      <c r="D104" s="94">
        <v>0.19197802197802197</v>
      </c>
      <c r="E104" s="90">
        <v>9.6333333333333329</v>
      </c>
      <c r="F104" s="90">
        <v>58.6</v>
      </c>
      <c r="G104" s="2">
        <v>4.6120067632470798</v>
      </c>
      <c r="H104" s="2">
        <v>-5.5064406497516654</v>
      </c>
      <c r="I104" s="2">
        <v>-5.789666145459992</v>
      </c>
      <c r="J104" s="92">
        <v>64.900000000000006</v>
      </c>
      <c r="K104">
        <v>43.781293257467752</v>
      </c>
      <c r="L104" s="2">
        <v>8.0117972446830237</v>
      </c>
      <c r="M104" s="77">
        <v>2.4704999999999999</v>
      </c>
      <c r="N104" s="2">
        <v>4.6144068481687404</v>
      </c>
      <c r="O104" s="2">
        <v>-4.2682583578611748</v>
      </c>
      <c r="P104" s="2">
        <v>1.0222975672130374</v>
      </c>
    </row>
    <row r="105" spans="1:16" x14ac:dyDescent="0.3">
      <c r="A105" s="1">
        <v>2010.5</v>
      </c>
      <c r="B105" s="2">
        <v>-2.7673954335684106</v>
      </c>
      <c r="C105" s="2">
        <v>0.89234621367664957</v>
      </c>
      <c r="D105" s="94">
        <v>0.18880434782608696</v>
      </c>
      <c r="E105" s="90">
        <v>9.4666666666666668</v>
      </c>
      <c r="F105" s="90">
        <v>58.533333333333331</v>
      </c>
      <c r="G105" s="2">
        <v>4.6129597682629209</v>
      </c>
      <c r="H105" s="2">
        <v>-5.5029989726454236</v>
      </c>
      <c r="I105" s="2">
        <v>-5.7573553437467835</v>
      </c>
      <c r="J105" s="92">
        <v>64.63333333333334</v>
      </c>
      <c r="K105">
        <v>42.189875539101664</v>
      </c>
      <c r="L105" s="2">
        <v>8.0134535140397318</v>
      </c>
      <c r="M105" s="77">
        <v>2.5936000000000003</v>
      </c>
      <c r="N105" s="2">
        <v>4.620996452857864</v>
      </c>
      <c r="O105" s="2">
        <v>-4.2776052882664803</v>
      </c>
      <c r="P105" s="2">
        <v>0.77632064755623897</v>
      </c>
    </row>
    <row r="106" spans="1:16" x14ac:dyDescent="0.3">
      <c r="A106" s="1">
        <v>2010.75</v>
      </c>
      <c r="B106" s="2">
        <v>-2.764937820072026</v>
      </c>
      <c r="C106" s="2">
        <v>0.64349763220592082</v>
      </c>
      <c r="D106" s="94">
        <v>0.18956521739130436</v>
      </c>
      <c r="E106" s="90">
        <v>9.5</v>
      </c>
      <c r="F106" s="90">
        <v>58.266666666666666</v>
      </c>
      <c r="G106" s="2">
        <v>4.6103368159394504</v>
      </c>
      <c r="H106" s="2">
        <v>-5.5013603500085839</v>
      </c>
      <c r="I106" s="2">
        <v>-5.7534078603382559</v>
      </c>
      <c r="J106" s="92">
        <v>64.433333333333337</v>
      </c>
      <c r="K106">
        <v>42.996605084490206</v>
      </c>
      <c r="L106" s="2">
        <v>8.0454814374891459</v>
      </c>
      <c r="M106" s="77">
        <v>2.3437000000000001</v>
      </c>
      <c r="N106" s="2">
        <v>4.6275429187694401</v>
      </c>
      <c r="O106" s="2">
        <v>-4.2864175712284389</v>
      </c>
      <c r="P106" s="2">
        <v>1.2325334102962993</v>
      </c>
    </row>
    <row r="107" spans="1:16" x14ac:dyDescent="0.3">
      <c r="A107" s="1">
        <v>2011</v>
      </c>
      <c r="B107" s="2">
        <v>-2.7679328339087181</v>
      </c>
      <c r="C107" s="2">
        <v>1.0998768900628344</v>
      </c>
      <c r="D107" s="94">
        <v>0.15455555555555556</v>
      </c>
      <c r="E107" s="90">
        <v>9.0333333333333332</v>
      </c>
      <c r="F107" s="90">
        <v>58.366666666666667</v>
      </c>
      <c r="G107" s="2">
        <v>4.6176519634901476</v>
      </c>
      <c r="H107" s="2">
        <v>-5.4982208550011702</v>
      </c>
      <c r="I107" s="2">
        <v>-5.764130830720025</v>
      </c>
      <c r="J107" s="92">
        <v>64.166666666666671</v>
      </c>
      <c r="K107">
        <v>42.702427423749882</v>
      </c>
      <c r="L107" s="2">
        <v>8.0673581355721318</v>
      </c>
      <c r="M107" s="77">
        <v>2.0305666666666666</v>
      </c>
      <c r="N107" s="2">
        <v>4.6271807675874852</v>
      </c>
      <c r="O107" s="2">
        <v>-4.2992723542265994</v>
      </c>
      <c r="P107" s="2">
        <v>1.6093601192438189</v>
      </c>
    </row>
    <row r="108" spans="1:16" x14ac:dyDescent="0.3">
      <c r="A108" s="1">
        <v>2011.25</v>
      </c>
      <c r="B108" s="2">
        <v>-2.7627506754725624</v>
      </c>
      <c r="C108" s="2">
        <v>1.4407505405756811</v>
      </c>
      <c r="D108" s="94">
        <v>9.4615384615384615E-2</v>
      </c>
      <c r="E108" s="90">
        <v>9.0666666666666664</v>
      </c>
      <c r="F108" s="90">
        <v>58.3</v>
      </c>
      <c r="G108" s="2">
        <v>4.5996550052999812</v>
      </c>
      <c r="H108" s="2">
        <v>-5.4968974991480657</v>
      </c>
      <c r="I108" s="2">
        <v>-5.74101076813914</v>
      </c>
      <c r="J108" s="92">
        <v>64.099999999999994</v>
      </c>
      <c r="K108">
        <v>42.482077134093934</v>
      </c>
      <c r="L108" s="2">
        <v>8.1128274787513739</v>
      </c>
      <c r="M108" s="77">
        <v>2.0579999999999998</v>
      </c>
      <c r="N108" s="2">
        <v>4.6268184852045353</v>
      </c>
      <c r="O108" s="2">
        <v>-4.3079793611576758</v>
      </c>
      <c r="P108" s="2">
        <v>2.1108433537564864</v>
      </c>
    </row>
    <row r="109" spans="1:16" x14ac:dyDescent="0.3">
      <c r="A109" s="1">
        <v>2011.5</v>
      </c>
      <c r="B109" s="2">
        <v>-2.7653449251648969</v>
      </c>
      <c r="C109" s="2">
        <v>1.8803920619826826</v>
      </c>
      <c r="D109" s="94">
        <v>8.3586956521739128E-2</v>
      </c>
      <c r="E109" s="90">
        <v>9</v>
      </c>
      <c r="F109" s="90">
        <v>58.3</v>
      </c>
      <c r="G109" s="2">
        <v>4.6003586289908691</v>
      </c>
      <c r="H109" s="2">
        <v>-5.4958654229854726</v>
      </c>
      <c r="I109" s="2">
        <v>-5.7382836126356542</v>
      </c>
      <c r="J109" s="92">
        <v>64.099999999999994</v>
      </c>
      <c r="K109">
        <v>43.154561896571217</v>
      </c>
      <c r="L109" s="2">
        <v>8.1884113080790311</v>
      </c>
      <c r="M109" s="77">
        <v>2.6999333333333335</v>
      </c>
      <c r="N109" s="2">
        <v>4.6264560715254923</v>
      </c>
      <c r="O109" s="2">
        <v>-4.3246478303524647</v>
      </c>
      <c r="P109" s="2">
        <v>2.393368014597308</v>
      </c>
    </row>
    <row r="110" spans="1:16" x14ac:dyDescent="0.3">
      <c r="A110" s="1">
        <v>2011.75</v>
      </c>
      <c r="B110" s="2">
        <v>-2.7561520111676114</v>
      </c>
      <c r="C110" s="2">
        <v>2.1510228569541079</v>
      </c>
      <c r="D110" s="94">
        <v>7.4347826086956517E-2</v>
      </c>
      <c r="E110" s="90">
        <v>8.6333333333333329</v>
      </c>
      <c r="F110" s="90">
        <v>58.533333333333331</v>
      </c>
      <c r="G110" s="2">
        <v>4.5823313540840571</v>
      </c>
      <c r="H110" s="2">
        <v>-5.4988764965921249</v>
      </c>
      <c r="I110" s="2">
        <v>-5.6820150336997157</v>
      </c>
      <c r="J110" s="92">
        <v>64.066666666666663</v>
      </c>
      <c r="K110">
        <v>46.399223010058662</v>
      </c>
      <c r="L110" s="2">
        <v>8.1884113080790311</v>
      </c>
      <c r="M110" s="77">
        <v>2.8798666666666666</v>
      </c>
      <c r="N110" s="2">
        <v>4.626093526455155</v>
      </c>
      <c r="O110" s="2">
        <v>-4.3276854813223808</v>
      </c>
      <c r="P110" s="2">
        <v>2.45594048602924</v>
      </c>
    </row>
    <row r="111" spans="1:16" x14ac:dyDescent="0.3">
      <c r="A111" s="1">
        <v>2012</v>
      </c>
      <c r="B111" s="2">
        <v>-2.7566558038443714</v>
      </c>
      <c r="C111" s="2">
        <v>2.2040114848760139</v>
      </c>
      <c r="D111" s="94">
        <v>0.10417582417582417</v>
      </c>
      <c r="E111" s="90">
        <v>8.2666666666666675</v>
      </c>
      <c r="F111" s="90">
        <v>58.466666666666669</v>
      </c>
      <c r="G111" s="2">
        <v>4.5997555532865926</v>
      </c>
      <c r="H111" s="2">
        <v>-5.5010631021631831</v>
      </c>
      <c r="I111" s="2">
        <v>-5.6685835885651121</v>
      </c>
      <c r="J111" s="92">
        <v>63.766666666666666</v>
      </c>
      <c r="K111">
        <v>45.864364728609893</v>
      </c>
      <c r="L111" s="2">
        <v>8.2501848264550883</v>
      </c>
      <c r="M111" s="77">
        <v>2.5519666666666669</v>
      </c>
      <c r="N111" s="2">
        <v>4.6279049388453961</v>
      </c>
      <c r="O111" s="2">
        <v>-4.3403046641220575</v>
      </c>
      <c r="P111" s="2">
        <v>2.44935152608865</v>
      </c>
    </row>
    <row r="112" spans="1:16" x14ac:dyDescent="0.3">
      <c r="A112" s="1">
        <v>2012.25</v>
      </c>
      <c r="B112" s="2">
        <v>-2.7545563772727615</v>
      </c>
      <c r="C112" s="2">
        <v>2.2278995296600779</v>
      </c>
      <c r="D112" s="94">
        <v>0.15230769230769231</v>
      </c>
      <c r="E112" s="90">
        <v>8.1999999999999993</v>
      </c>
      <c r="F112" s="90">
        <v>58.5</v>
      </c>
      <c r="G112" s="2">
        <v>4.6030779988902033</v>
      </c>
      <c r="H112" s="2">
        <v>-5.5018228751871376</v>
      </c>
      <c r="I112" s="2">
        <v>-5.6543268085551004</v>
      </c>
      <c r="J112" s="92">
        <v>63.733333333333334</v>
      </c>
      <c r="K112">
        <v>44.403929614717619</v>
      </c>
      <c r="L112" s="2">
        <v>8.2648782628017479</v>
      </c>
      <c r="M112" s="77">
        <v>2.6812999999999998</v>
      </c>
      <c r="N112" s="2">
        <v>4.6297130759527834</v>
      </c>
      <c r="O112" s="2">
        <v>-4.3477412712461883</v>
      </c>
      <c r="P112" s="2">
        <v>2.1694679309098186</v>
      </c>
    </row>
    <row r="113" spans="1:16" x14ac:dyDescent="0.3">
      <c r="A113" s="1">
        <v>2012.5</v>
      </c>
      <c r="B113" s="2">
        <v>-2.7556564272262234</v>
      </c>
      <c r="C113" s="2">
        <v>1.9976396341112135</v>
      </c>
      <c r="D113" s="94">
        <v>0.14434782608695651</v>
      </c>
      <c r="E113" s="90">
        <v>8.0333333333333332</v>
      </c>
      <c r="F113" s="90">
        <v>58.533333333333331</v>
      </c>
      <c r="G113" s="2">
        <v>4.5991521136625284</v>
      </c>
      <c r="H113" s="2">
        <v>-5.5039402288248009</v>
      </c>
      <c r="I113" s="2">
        <v>-5.6497268034758887</v>
      </c>
      <c r="J113" s="92">
        <v>63.6</v>
      </c>
      <c r="K113">
        <v>45.740784614985309</v>
      </c>
      <c r="L113" s="2">
        <v>8.2506200821746916</v>
      </c>
      <c r="M113" s="77">
        <v>2.5028000000000001</v>
      </c>
      <c r="N113" s="2">
        <v>4.6315179496002665</v>
      </c>
      <c r="O113" s="2">
        <v>-4.3517274866387217</v>
      </c>
      <c r="P113" s="2">
        <v>2.1100823520679102</v>
      </c>
    </row>
    <row r="114" spans="1:16" x14ac:dyDescent="0.3">
      <c r="A114" s="1">
        <v>2012.75</v>
      </c>
      <c r="B114" s="2">
        <v>-2.756999209460405</v>
      </c>
      <c r="C114" s="2">
        <v>1.9302521128429797</v>
      </c>
      <c r="D114" s="94">
        <v>0.16119565217391305</v>
      </c>
      <c r="E114" s="90">
        <v>7.8</v>
      </c>
      <c r="F114" s="90">
        <v>58.733333333333334</v>
      </c>
      <c r="G114" s="2">
        <v>4.6187771893943079</v>
      </c>
      <c r="H114" s="2">
        <v>-5.5040279721306984</v>
      </c>
      <c r="I114" s="2">
        <v>-5.6515648182090841</v>
      </c>
      <c r="J114" s="92">
        <v>63.7</v>
      </c>
      <c r="K114">
        <v>45.422847439650731</v>
      </c>
      <c r="L114" s="2">
        <v>8.2458218177887712</v>
      </c>
      <c r="M114" s="77">
        <v>2.2652000000000001</v>
      </c>
      <c r="N114" s="2">
        <v>4.6333195715468953</v>
      </c>
      <c r="O114" s="2">
        <v>-4.3641279889386375</v>
      </c>
      <c r="P114" s="2">
        <v>2.0734170678383013</v>
      </c>
    </row>
    <row r="115" spans="1:16" x14ac:dyDescent="0.3">
      <c r="A115" s="1">
        <v>2013</v>
      </c>
      <c r="B115" s="2">
        <v>-2.7508794872187945</v>
      </c>
      <c r="C115" s="2">
        <v>1.9107935222468291</v>
      </c>
      <c r="D115" s="94">
        <v>0.14366666666666666</v>
      </c>
      <c r="E115" s="90">
        <v>7.7333333333333334</v>
      </c>
      <c r="F115" s="90">
        <v>58.56666666666667</v>
      </c>
      <c r="G115" s="2">
        <v>4.6001274929562355</v>
      </c>
      <c r="H115" s="2">
        <v>-5.503899615097847</v>
      </c>
      <c r="I115" s="2">
        <v>-5.6211253487130586</v>
      </c>
      <c r="J115" s="92">
        <v>63.466666666666669</v>
      </c>
      <c r="K115">
        <v>46.500269510284106</v>
      </c>
      <c r="L115" s="2">
        <v>8.2920476374313541</v>
      </c>
      <c r="M115" s="77">
        <v>2.1273999999999997</v>
      </c>
      <c r="N115" s="2">
        <v>4.6334520627695452</v>
      </c>
      <c r="O115" s="2">
        <v>-4.3758264712771116</v>
      </c>
      <c r="P115" s="2">
        <v>1.8277295138762861</v>
      </c>
    </row>
    <row r="116" spans="1:16" x14ac:dyDescent="0.3">
      <c r="A116" s="1">
        <v>2013.25</v>
      </c>
      <c r="B116" s="2">
        <v>-2.7518277421970523</v>
      </c>
      <c r="C116" s="2">
        <v>1.6477051481516631</v>
      </c>
      <c r="D116" s="94">
        <v>0.11582417582417583</v>
      </c>
      <c r="E116" s="90">
        <v>7.5333333333333332</v>
      </c>
      <c r="F116" s="90">
        <v>58.6</v>
      </c>
      <c r="G116" s="2">
        <v>4.6083252036813915</v>
      </c>
      <c r="H116" s="2">
        <v>-5.5058066024762287</v>
      </c>
      <c r="I116" s="2">
        <v>-5.6141997119313833</v>
      </c>
      <c r="J116" s="92">
        <v>63.4</v>
      </c>
      <c r="K116">
        <v>47.444183828224908</v>
      </c>
      <c r="L116" s="2">
        <v>8.3282094917487317</v>
      </c>
      <c r="M116" s="77">
        <v>2.0725333333333329</v>
      </c>
      <c r="N116" s="2">
        <v>4.6335845364405968</v>
      </c>
      <c r="O116" s="2">
        <v>-4.379776400347331</v>
      </c>
      <c r="P116" s="2">
        <v>1.9382414161707162</v>
      </c>
    </row>
    <row r="117" spans="1:16" x14ac:dyDescent="0.3">
      <c r="A117" s="1">
        <v>2013.5</v>
      </c>
      <c r="B117" s="3">
        <v>-2.746456999742779</v>
      </c>
      <c r="C117" s="3">
        <v>1.7297303503994197</v>
      </c>
      <c r="D117" s="94">
        <v>8.5217391304347828E-2</v>
      </c>
      <c r="E117" s="90">
        <v>7.2333333333333334</v>
      </c>
      <c r="F117" s="90">
        <v>58.7</v>
      </c>
      <c r="G117" s="3">
        <v>4.6002782399076638</v>
      </c>
      <c r="H117" s="3">
        <v>-5.5046790657017368</v>
      </c>
      <c r="I117" s="3">
        <v>-5.5875856325515612</v>
      </c>
      <c r="J117" s="92">
        <v>63.266666666666666</v>
      </c>
      <c r="K117">
        <v>47.523848208417405</v>
      </c>
      <c r="L117" s="3">
        <v>8.3075415469503273</v>
      </c>
      <c r="M117" s="77">
        <v>2.0445666666666669</v>
      </c>
      <c r="N117" s="3">
        <v>4.6337169925646995</v>
      </c>
      <c r="O117" s="3">
        <v>-4.3876041802981369</v>
      </c>
      <c r="P117" s="3">
        <v>1.9481034126899166</v>
      </c>
    </row>
    <row r="118" spans="1:16" x14ac:dyDescent="0.3">
      <c r="A118" s="1">
        <v>2013.75</v>
      </c>
      <c r="B118" s="3">
        <v>-2.7409561616943363</v>
      </c>
      <c r="C118" s="3">
        <v>1.7084689879363777</v>
      </c>
      <c r="D118" s="94">
        <v>8.5543478260869568E-2</v>
      </c>
      <c r="E118" s="90">
        <v>6.9333333333333336</v>
      </c>
      <c r="F118" s="90">
        <v>58.533333333333331</v>
      </c>
      <c r="G118" s="3">
        <v>4.6037491768326442</v>
      </c>
      <c r="H118" s="3">
        <v>-5.4987970817228593</v>
      </c>
      <c r="I118" s="3">
        <v>-5.5842996390856827</v>
      </c>
      <c r="J118" s="92">
        <v>62.9</v>
      </c>
      <c r="K118">
        <v>48.806787668072701</v>
      </c>
      <c r="L118" s="3">
        <v>8.3159741975178196</v>
      </c>
      <c r="M118" s="77">
        <v>1.9070999999999998</v>
      </c>
      <c r="N118" s="3">
        <v>4.6338494311465004</v>
      </c>
      <c r="O118" s="3">
        <v>-4.3979381846238939</v>
      </c>
      <c r="P118" s="3">
        <v>1.8288310400946139</v>
      </c>
    </row>
    <row r="119" spans="1:16" x14ac:dyDescent="0.3">
      <c r="A119" s="1">
        <v>2014</v>
      </c>
      <c r="B119" s="3">
        <v>-2.7459007247996374</v>
      </c>
      <c r="C119" s="3">
        <v>1.5898079593537859</v>
      </c>
      <c r="D119" s="94">
        <v>7.2222222222222215E-2</v>
      </c>
      <c r="E119" s="90">
        <v>6.666666666666667</v>
      </c>
      <c r="F119" s="90">
        <v>58.8</v>
      </c>
      <c r="G119" s="3">
        <v>4.6164364822619843</v>
      </c>
      <c r="H119" s="3">
        <v>-5.4983742258914301</v>
      </c>
      <c r="I119" s="3">
        <v>-5.5894217477245176</v>
      </c>
      <c r="J119" s="92">
        <v>62.966666666666669</v>
      </c>
      <c r="K119">
        <v>52.380549658355214</v>
      </c>
      <c r="L119" s="3">
        <v>8.3637311633028357</v>
      </c>
      <c r="M119" s="77">
        <v>1.7585</v>
      </c>
      <c r="N119" s="3">
        <v>4.6352377307027988</v>
      </c>
      <c r="O119" s="3">
        <v>-4.4041988674923767</v>
      </c>
      <c r="P119" s="3">
        <v>2.1320497114172499</v>
      </c>
    </row>
    <row r="120" spans="1:16" x14ac:dyDescent="0.3">
      <c r="A120" s="1">
        <v>2014.25</v>
      </c>
      <c r="B120" s="3">
        <v>-2.7346337664426272</v>
      </c>
      <c r="C120" s="3">
        <v>1.8787531497285195</v>
      </c>
      <c r="D120" s="94">
        <v>9.0989010989010993E-2</v>
      </c>
      <c r="E120" s="90">
        <v>6.2</v>
      </c>
      <c r="F120" s="90">
        <v>58.93333333333333</v>
      </c>
      <c r="G120" s="3">
        <v>4.606599164511783</v>
      </c>
      <c r="H120" s="3">
        <v>-5.4925152890313296</v>
      </c>
      <c r="I120" s="3">
        <v>-5.5521119824305947</v>
      </c>
      <c r="J120" s="92">
        <v>62.833333333333336</v>
      </c>
      <c r="K120">
        <v>52.437017080536108</v>
      </c>
      <c r="L120" s="3">
        <v>8.4788680770945692</v>
      </c>
      <c r="M120" s="77">
        <v>1.6188000000000002</v>
      </c>
      <c r="N120" s="3">
        <v>4.6366241055551951</v>
      </c>
      <c r="O120" s="3">
        <v>-4.4051237595003316</v>
      </c>
      <c r="P120" s="3">
        <v>1.9923567106313378</v>
      </c>
    </row>
    <row r="121" spans="1:16" x14ac:dyDescent="0.3">
      <c r="A121" s="1">
        <v>2014.5</v>
      </c>
      <c r="B121" s="3">
        <v>-2.7249493499113142</v>
      </c>
      <c r="C121" s="3">
        <v>1.7584860399353985</v>
      </c>
      <c r="D121" s="94">
        <v>8.9130434782608695E-2</v>
      </c>
      <c r="E121" s="90">
        <v>6.0666666666666664</v>
      </c>
      <c r="F121" s="90">
        <v>59.033333333333331</v>
      </c>
      <c r="G121" s="3">
        <v>4.6106153342239864</v>
      </c>
      <c r="H121" s="3">
        <v>-5.4851508095299479</v>
      </c>
      <c r="I121" s="3">
        <v>-5.5349875180125396</v>
      </c>
      <c r="J121" s="92">
        <v>62.866666666666667</v>
      </c>
      <c r="K121">
        <v>52.817052372516237</v>
      </c>
      <c r="L121" s="3">
        <v>8.5289900012957478</v>
      </c>
      <c r="M121" s="77">
        <v>1.7016333333333333</v>
      </c>
      <c r="N121" s="3">
        <v>4.6380085610330264</v>
      </c>
      <c r="O121" s="3">
        <v>-4.4009040016213241</v>
      </c>
      <c r="P121" s="3">
        <v>1.9480129256032708</v>
      </c>
    </row>
    <row r="122" spans="1:16" x14ac:dyDescent="0.3">
      <c r="A122" s="1">
        <v>2014.75</v>
      </c>
      <c r="B122" s="3">
        <v>-2.7217915477850645</v>
      </c>
      <c r="C122" s="3">
        <v>1.7123552179512325</v>
      </c>
      <c r="D122" s="94">
        <v>0.10130434782608695</v>
      </c>
      <c r="E122" s="90">
        <v>5.7</v>
      </c>
      <c r="F122" s="90">
        <v>59.266666666666666</v>
      </c>
      <c r="G122" s="3">
        <v>4.6234324117885652</v>
      </c>
      <c r="H122" s="3">
        <v>-5.4763466891800601</v>
      </c>
      <c r="I122" s="3">
        <v>-5.5309488470969805</v>
      </c>
      <c r="J122" s="92">
        <v>62.866666666666667</v>
      </c>
      <c r="K122">
        <v>55.48937922583783</v>
      </c>
      <c r="L122" s="3">
        <v>8.5014702309510017</v>
      </c>
      <c r="M122" s="77">
        <v>2.0329000000000002</v>
      </c>
      <c r="N122" s="3">
        <v>4.6393911024435228</v>
      </c>
      <c r="O122" s="3">
        <v>-4.4038409243685335</v>
      </c>
      <c r="P122" s="3">
        <v>1.8974960008927511</v>
      </c>
    </row>
    <row r="123" spans="1:16" x14ac:dyDescent="0.3">
      <c r="A123" s="1">
        <v>2015</v>
      </c>
      <c r="B123" s="3">
        <v>-2.7182166537749213</v>
      </c>
      <c r="C123" s="3">
        <v>1.6743202823646202</v>
      </c>
      <c r="D123" s="94">
        <v>0.11288888888888889</v>
      </c>
      <c r="E123" s="90">
        <v>5.5333333333333332</v>
      </c>
      <c r="F123" s="90">
        <v>59.233333333333334</v>
      </c>
      <c r="G123" s="3">
        <v>4.6426297338151388</v>
      </c>
      <c r="H123" s="3">
        <v>-5.473268817108524</v>
      </c>
      <c r="I123" s="3">
        <v>-5.5087295167870947</v>
      </c>
      <c r="J123" s="92">
        <v>62.733333333333334</v>
      </c>
      <c r="K123">
        <v>54.753981658352949</v>
      </c>
      <c r="L123" s="3">
        <v>8.5827312128868929</v>
      </c>
      <c r="M123" s="77">
        <v>2.0886333333333336</v>
      </c>
      <c r="N123" s="3">
        <v>4.6416696127183048</v>
      </c>
      <c r="O123" s="3">
        <v>-4.4029721713655148</v>
      </c>
      <c r="P123" s="3">
        <v>1.9729584309664538</v>
      </c>
    </row>
    <row r="124" spans="1:16" x14ac:dyDescent="0.3">
      <c r="A124" s="1">
        <v>2015.25</v>
      </c>
      <c r="B124" s="3">
        <v>-2.7130714483803762</v>
      </c>
      <c r="C124" s="3">
        <v>1.7613927320800555</v>
      </c>
      <c r="D124" s="94">
        <v>0.1256043956043956</v>
      </c>
      <c r="E124" s="90">
        <v>5.4333333333333336</v>
      </c>
      <c r="F124" s="90">
        <v>59.366666666666667</v>
      </c>
      <c r="G124" s="3">
        <v>4.6436406177506688</v>
      </c>
      <c r="H124" s="3">
        <v>-5.4691910581338661</v>
      </c>
      <c r="I124" s="3">
        <v>-5.5038906878464866</v>
      </c>
      <c r="J124" s="92">
        <v>62.8</v>
      </c>
      <c r="K124">
        <v>56.199165691893526</v>
      </c>
      <c r="L124" s="3">
        <v>8.6169781927408788</v>
      </c>
      <c r="M124" s="77">
        <v>2.0878333333333337</v>
      </c>
      <c r="N124" s="3">
        <v>4.643942943184026</v>
      </c>
      <c r="O124" s="3">
        <v>-4.3953457800230673</v>
      </c>
      <c r="P124" s="3">
        <v>2.0424885455682551</v>
      </c>
    </row>
    <row r="125" spans="1:16" x14ac:dyDescent="0.3">
      <c r="A125" s="1">
        <v>2015.5</v>
      </c>
      <c r="B125" s="3">
        <v>-2.7123130696852944</v>
      </c>
      <c r="C125" s="3">
        <v>1.8437122896965963</v>
      </c>
      <c r="D125" s="94">
        <v>0.13478260869565217</v>
      </c>
      <c r="E125" s="90">
        <v>5.0999999999999996</v>
      </c>
      <c r="F125" s="90">
        <v>59.3</v>
      </c>
      <c r="G125" s="3">
        <v>4.6428705131709167</v>
      </c>
      <c r="H125" s="3">
        <v>-5.4646850855197719</v>
      </c>
      <c r="I125" s="3">
        <v>-5.5033689018671028</v>
      </c>
      <c r="J125" s="92">
        <v>62.533333333333331</v>
      </c>
      <c r="K125">
        <v>57.316785868515666</v>
      </c>
      <c r="L125" s="3">
        <v>8.6481044879180686</v>
      </c>
      <c r="M125" s="77">
        <v>2.4694666666666669</v>
      </c>
      <c r="N125" s="3">
        <v>4.646211117338126</v>
      </c>
      <c r="O125" s="3">
        <v>-4.3927727005803261</v>
      </c>
      <c r="P125" s="3">
        <v>2.164242537768013</v>
      </c>
    </row>
    <row r="126" spans="1:16" x14ac:dyDescent="0.3">
      <c r="A126" s="1">
        <v>2015.75</v>
      </c>
      <c r="B126" s="3">
        <v>-2.7145426892255107</v>
      </c>
      <c r="C126" s="3">
        <v>1.9745759540737349</v>
      </c>
      <c r="D126" s="94">
        <v>0.16108695652173913</v>
      </c>
      <c r="E126" s="90">
        <v>5.0333333333333332</v>
      </c>
      <c r="F126" s="90">
        <v>59.43333333333333</v>
      </c>
      <c r="G126" s="3">
        <v>4.642359992091202</v>
      </c>
      <c r="H126" s="3">
        <v>-5.4629488774683139</v>
      </c>
      <c r="I126" s="3">
        <v>-5.5147369305130889</v>
      </c>
      <c r="J126" s="92">
        <v>62.56666666666667</v>
      </c>
      <c r="K126">
        <v>58.144166346917125</v>
      </c>
      <c r="L126" s="3">
        <v>8.6471097249699511</v>
      </c>
      <c r="M126" s="77">
        <v>2.5267666666666666</v>
      </c>
      <c r="N126" s="3">
        <v>4.648474158518515</v>
      </c>
      <c r="O126" s="3">
        <v>-4.3926257040311851</v>
      </c>
      <c r="P126" s="3">
        <v>2.3513763350012651</v>
      </c>
    </row>
    <row r="127" spans="1:16" x14ac:dyDescent="0.3">
      <c r="A127" s="1">
        <v>2016</v>
      </c>
      <c r="B127" s="3">
        <v>-2.7128499645048869</v>
      </c>
      <c r="C127" s="3">
        <v>2.1881990487307421</v>
      </c>
      <c r="D127" s="94">
        <v>0.35978021978021979</v>
      </c>
      <c r="E127" s="90">
        <v>4.9333333333333336</v>
      </c>
      <c r="F127" s="90">
        <v>59.733333333333334</v>
      </c>
      <c r="G127" s="3">
        <v>4.6423985310782099</v>
      </c>
      <c r="H127" s="3">
        <v>-5.4592141098049609</v>
      </c>
      <c r="I127" s="3">
        <v>-5.5163245007100725</v>
      </c>
      <c r="J127" s="92">
        <v>62.8</v>
      </c>
      <c r="K127">
        <v>55.037567848252486</v>
      </c>
      <c r="L127" s="3">
        <v>8.6932730872867161</v>
      </c>
      <c r="M127" s="77">
        <v>2.9422000000000001</v>
      </c>
      <c r="N127" s="3">
        <v>4.6472865772255076</v>
      </c>
      <c r="O127" s="3">
        <v>-4.3865576843486114</v>
      </c>
      <c r="P127" s="3">
        <v>2.1215648339500515</v>
      </c>
    </row>
    <row r="128" spans="1:16" x14ac:dyDescent="0.3">
      <c r="A128" s="1">
        <v>2016.25</v>
      </c>
      <c r="B128" s="3">
        <v>-2.7105275535388458</v>
      </c>
      <c r="C128" s="3">
        <v>2.1610132946747371</v>
      </c>
      <c r="D128" s="94">
        <v>0.36934065934065935</v>
      </c>
      <c r="E128" s="90">
        <v>4.9000000000000004</v>
      </c>
      <c r="F128" s="90">
        <v>59.7</v>
      </c>
      <c r="G128" s="3">
        <v>4.6387886976117159</v>
      </c>
      <c r="H128" s="3">
        <v>-5.4555351410510635</v>
      </c>
      <c r="I128" s="3">
        <v>-5.5161224335823951</v>
      </c>
      <c r="J128" s="92">
        <v>62.733333333333334</v>
      </c>
      <c r="K128">
        <v>56.985020292636477</v>
      </c>
      <c r="L128" s="3">
        <v>8.6683680192133554</v>
      </c>
      <c r="M128" s="77">
        <v>2.4041000000000001</v>
      </c>
      <c r="N128" s="3">
        <v>4.6460975839061103</v>
      </c>
      <c r="O128" s="3">
        <v>-4.3906731188511943</v>
      </c>
      <c r="P128" s="3">
        <v>2.1459746523308176</v>
      </c>
    </row>
    <row r="129" spans="1:16" x14ac:dyDescent="0.3">
      <c r="A129" s="1">
        <v>2016.5</v>
      </c>
      <c r="B129" s="3">
        <v>-2.7077818325896619</v>
      </c>
      <c r="C129" s="3">
        <v>2.195166896542164</v>
      </c>
      <c r="D129" s="94">
        <v>0.3948913043478261</v>
      </c>
      <c r="E129" s="90">
        <v>4.9000000000000004</v>
      </c>
      <c r="F129" s="90">
        <v>59.766666666666666</v>
      </c>
      <c r="G129" s="3">
        <v>4.63865331680464</v>
      </c>
      <c r="H129" s="3">
        <v>-5.4542258368973382</v>
      </c>
      <c r="I129" s="3">
        <v>-5.5094907272207605</v>
      </c>
      <c r="J129" s="92">
        <v>62.833333333333336</v>
      </c>
      <c r="K129">
        <v>56.505727598128061</v>
      </c>
      <c r="L129" s="3">
        <v>8.6785180749914961</v>
      </c>
      <c r="M129" s="77">
        <v>2.1242000000000001</v>
      </c>
      <c r="N129" s="3">
        <v>4.6449071751985453</v>
      </c>
      <c r="O129" s="3">
        <v>-4.389040201504903</v>
      </c>
      <c r="P129" s="3">
        <v>2.0818554048846138</v>
      </c>
    </row>
    <row r="130" spans="1:16" x14ac:dyDescent="0.3">
      <c r="A130" s="1">
        <v>2016.75</v>
      </c>
      <c r="B130" s="3">
        <v>-2.7054397636955527</v>
      </c>
      <c r="C130" s="3">
        <v>2.1570158783147999</v>
      </c>
      <c r="D130" s="94">
        <v>0.44815217391304346</v>
      </c>
      <c r="E130" s="90">
        <v>4.7666666666666666</v>
      </c>
      <c r="F130" s="90">
        <v>59.733333333333334</v>
      </c>
      <c r="G130" s="3">
        <v>4.6427742083854575</v>
      </c>
      <c r="H130" s="3">
        <v>-5.4518222093389621</v>
      </c>
      <c r="I130" s="3">
        <v>-5.4926372480370906</v>
      </c>
      <c r="J130" s="92">
        <v>62.733333333333334</v>
      </c>
      <c r="K130">
        <v>59.995259845540382</v>
      </c>
      <c r="L130" s="3">
        <v>8.6614666805726621</v>
      </c>
      <c r="M130" s="77">
        <v>1.7784333333333333</v>
      </c>
      <c r="N130" s="3">
        <v>4.6437153477290156</v>
      </c>
      <c r="O130" s="3">
        <v>-4.3890779677945613</v>
      </c>
      <c r="P130" s="3">
        <v>1.9818125863748648</v>
      </c>
    </row>
    <row r="131" spans="1:16" x14ac:dyDescent="0.3">
      <c r="A131" s="1">
        <v>2017</v>
      </c>
      <c r="B131" s="3">
        <v>-2.6986597338720943</v>
      </c>
      <c r="C131" s="3">
        <v>2.1110419883279197</v>
      </c>
      <c r="D131" s="94">
        <v>0.69888888888888889</v>
      </c>
      <c r="E131" s="90">
        <v>4.5666666666666664</v>
      </c>
      <c r="F131" s="90">
        <v>59.966666666666669</v>
      </c>
      <c r="G131" s="3">
        <v>4.6465232394715699</v>
      </c>
      <c r="H131" s="3">
        <v>-5.4450018632016093</v>
      </c>
      <c r="I131" s="3">
        <v>-5.4830860674592516</v>
      </c>
      <c r="J131" s="92">
        <v>62.833333333333336</v>
      </c>
      <c r="K131">
        <v>61.407500892974745</v>
      </c>
      <c r="L131" s="3">
        <v>8.6595604327031594</v>
      </c>
      <c r="M131" s="77">
        <v>1.6060333333333332</v>
      </c>
      <c r="N131" s="3">
        <v>4.645230849772533</v>
      </c>
      <c r="O131" s="3">
        <v>-4.3885814462262713</v>
      </c>
      <c r="P131" s="3">
        <v>1.3941486774766476</v>
      </c>
    </row>
    <row r="132" spans="1:16" x14ac:dyDescent="0.3">
      <c r="A132" s="1">
        <v>2017.25</v>
      </c>
      <c r="B132" s="3">
        <v>-2.6953862414828449</v>
      </c>
      <c r="C132" s="3">
        <v>1.7760522169940192</v>
      </c>
      <c r="D132" s="94">
        <v>0.94736263736263737</v>
      </c>
      <c r="E132" s="90">
        <v>4.3666666666666671</v>
      </c>
      <c r="F132" s="90">
        <v>60.133333333333333</v>
      </c>
      <c r="G132" s="3">
        <v>4.6507838819484482</v>
      </c>
      <c r="H132" s="3">
        <v>-5.4424107074546164</v>
      </c>
      <c r="I132" s="3">
        <v>-5.4731734661841562</v>
      </c>
      <c r="J132" s="92">
        <v>62.866666666666667</v>
      </c>
      <c r="K132">
        <v>60.789630044847506</v>
      </c>
      <c r="L132" s="3">
        <v>8.7184455358696304</v>
      </c>
      <c r="M132" s="77">
        <v>1.5709666666666664</v>
      </c>
      <c r="N132" s="3">
        <v>4.6467440585446269</v>
      </c>
      <c r="O132" s="3">
        <v>-4.3872702646149619</v>
      </c>
      <c r="P132" s="3">
        <v>1.0449809305748126</v>
      </c>
    </row>
    <row r="133" spans="1:16" x14ac:dyDescent="0.3">
      <c r="A133" s="1">
        <v>2017.5</v>
      </c>
      <c r="B133" s="3">
        <v>-2.6898068370928123</v>
      </c>
      <c r="C133" s="3">
        <v>1.6758361481953907</v>
      </c>
      <c r="D133" s="94">
        <v>1.153695652173913</v>
      </c>
      <c r="E133" s="90">
        <v>4.3</v>
      </c>
      <c r="F133" s="90">
        <v>60.2</v>
      </c>
      <c r="G133" s="3">
        <v>4.6559963712971806</v>
      </c>
      <c r="H133" s="3">
        <v>-5.4403682276731953</v>
      </c>
      <c r="I133" s="3">
        <v>-5.4572350645038847</v>
      </c>
      <c r="J133" s="92">
        <v>62.93333333333333</v>
      </c>
      <c r="K133">
        <v>61.653623610944585</v>
      </c>
      <c r="L133" s="3">
        <v>8.7497852975500585</v>
      </c>
      <c r="M133" s="77">
        <v>1.5269999999999999</v>
      </c>
      <c r="N133" s="3">
        <v>4.6482549809752083</v>
      </c>
      <c r="O133" s="3">
        <v>-4.3898395503555028</v>
      </c>
      <c r="P133" s="3">
        <v>0.91573680907011124</v>
      </c>
    </row>
    <row r="134" spans="1:16" x14ac:dyDescent="0.3">
      <c r="A134" s="1">
        <v>2017.75</v>
      </c>
      <c r="B134" s="3">
        <v>-2.6833832590076732</v>
      </c>
      <c r="C134" s="3">
        <v>1.7533412857092252</v>
      </c>
      <c r="D134" s="94">
        <v>1.2046739130434783</v>
      </c>
      <c r="E134" s="90">
        <v>4.1333333333333329</v>
      </c>
      <c r="F134" s="90">
        <v>60.1</v>
      </c>
      <c r="G134" s="3">
        <v>4.6608035486395183</v>
      </c>
      <c r="H134" s="3">
        <v>-5.4332901133823768</v>
      </c>
      <c r="I134" s="3">
        <v>-5.4423421277935775</v>
      </c>
      <c r="J134" s="92">
        <v>62.7</v>
      </c>
      <c r="K134">
        <v>62.306694684009067</v>
      </c>
      <c r="L134" s="3">
        <v>8.744169388750624</v>
      </c>
      <c r="M134" s="77">
        <v>1.4139666666666668</v>
      </c>
      <c r="N134" s="3">
        <v>4.6497636239628282</v>
      </c>
      <c r="O134" s="3">
        <v>-4.3861500255089041</v>
      </c>
      <c r="P134" s="3">
        <v>0.99977580592687243</v>
      </c>
    </row>
    <row r="135" spans="1:16" x14ac:dyDescent="0.3">
      <c r="A135" s="1">
        <v>2018</v>
      </c>
      <c r="B135" s="3">
        <v>-2.6809662459545729</v>
      </c>
      <c r="C135" s="3">
        <v>1.8894009772699605</v>
      </c>
      <c r="D135" s="94">
        <v>1.4470000000000001</v>
      </c>
      <c r="E135" s="90">
        <v>4.0666666666666664</v>
      </c>
      <c r="F135" s="90">
        <v>60.333333333333336</v>
      </c>
      <c r="G135" s="3">
        <v>4.6629861613648353</v>
      </c>
      <c r="H135" s="3">
        <v>-5.4332379100659427</v>
      </c>
      <c r="I135" s="3">
        <v>-5.434271426794596</v>
      </c>
      <c r="J135" s="92">
        <v>62.866666666666667</v>
      </c>
      <c r="K135">
        <v>62.372706815976045</v>
      </c>
      <c r="L135" s="3">
        <v>8.8091162581252735</v>
      </c>
      <c r="M135" s="77">
        <v>1.3764666666666667</v>
      </c>
      <c r="N135" s="3">
        <v>4.6520088341845574</v>
      </c>
      <c r="O135" s="3">
        <v>-4.3853273585756778</v>
      </c>
      <c r="P135" s="3">
        <v>1.062386572821139</v>
      </c>
    </row>
    <row r="136" spans="1:16" x14ac:dyDescent="0.3">
      <c r="A136" s="1">
        <v>2018.25</v>
      </c>
      <c r="B136" s="3">
        <v>-2.674350380318125</v>
      </c>
      <c r="C136" s="3">
        <v>2.1966800767489478</v>
      </c>
      <c r="D136" s="94">
        <v>1.7369230769230768</v>
      </c>
      <c r="E136" s="90">
        <v>3.9333333333333331</v>
      </c>
      <c r="F136" s="90">
        <v>60.466666666666669</v>
      </c>
      <c r="G136" s="3">
        <v>4.6588057351540009</v>
      </c>
      <c r="H136" s="3">
        <v>-5.4264925388293364</v>
      </c>
      <c r="I136" s="3">
        <v>-5.4328713839853107</v>
      </c>
      <c r="J136" s="92">
        <v>62.93333333333333</v>
      </c>
      <c r="K136">
        <v>61.018005038483402</v>
      </c>
      <c r="L136" s="3">
        <v>8.867521370518288</v>
      </c>
      <c r="M136" s="77">
        <v>1.5176333333333334</v>
      </c>
      <c r="N136" s="3">
        <v>4.6542490147279247</v>
      </c>
      <c r="O136" s="3">
        <v>-4.3810287485379851</v>
      </c>
      <c r="P136" s="3">
        <v>0.81143272671984068</v>
      </c>
    </row>
    <row r="137" spans="1:16" x14ac:dyDescent="0.3">
      <c r="A137" s="1">
        <v>2018.5</v>
      </c>
      <c r="B137" s="3">
        <v>-2.669507785812689</v>
      </c>
      <c r="C137" s="3">
        <v>2.2342499266760454</v>
      </c>
      <c r="D137" s="94">
        <v>1.926195652173913</v>
      </c>
      <c r="E137" s="90">
        <v>3.7666666666666666</v>
      </c>
      <c r="F137" s="90">
        <v>60.4</v>
      </c>
      <c r="G137" s="3">
        <v>4.6619568640761999</v>
      </c>
      <c r="H137" s="3">
        <v>-5.4203387845609701</v>
      </c>
      <c r="I137" s="3">
        <v>-5.4109624592262771</v>
      </c>
      <c r="J137" s="92">
        <v>62.8</v>
      </c>
      <c r="K137">
        <v>63.4212971050558</v>
      </c>
      <c r="L137" s="3">
        <v>8.8936642266820769</v>
      </c>
      <c r="M137" s="77">
        <v>1.4635333333333334</v>
      </c>
      <c r="N137" s="3">
        <v>4.6564841880773544</v>
      </c>
      <c r="O137" s="3">
        <v>-4.3782700675845598</v>
      </c>
      <c r="P137" s="3">
        <v>0.55934261843806343</v>
      </c>
    </row>
    <row r="138" spans="1:16" x14ac:dyDescent="0.3">
      <c r="A138" s="1">
        <v>2018.75</v>
      </c>
      <c r="B138" s="3">
        <v>-2.6692634491987111</v>
      </c>
      <c r="C138" s="3">
        <v>2.1683241044369006</v>
      </c>
      <c r="D138" s="94">
        <v>2.2201086956521738</v>
      </c>
      <c r="E138" s="90">
        <v>3.8</v>
      </c>
      <c r="F138" s="90">
        <v>60.533333333333331</v>
      </c>
      <c r="G138" s="3">
        <v>4.6610683616169011</v>
      </c>
      <c r="H138" s="3">
        <v>-5.4191637573621332</v>
      </c>
      <c r="I138" s="3">
        <v>-5.407441727180486</v>
      </c>
      <c r="J138" s="92">
        <v>62.93333333333333</v>
      </c>
      <c r="K138">
        <v>62.955418452196909</v>
      </c>
      <c r="L138" s="3">
        <v>8.902410239704551</v>
      </c>
      <c r="M138" s="77">
        <v>1.8010333333333335</v>
      </c>
      <c r="N138" s="3">
        <v>4.6587143765668371</v>
      </c>
      <c r="O138" s="3">
        <v>-4.3816700477837403</v>
      </c>
      <c r="P138" s="3">
        <v>0.17280997023587652</v>
      </c>
    </row>
    <row r="139" spans="1:16" x14ac:dyDescent="0.3">
      <c r="A139" s="1">
        <v>2019</v>
      </c>
      <c r="B139" s="3">
        <v>-2.6604260264005499</v>
      </c>
      <c r="C139" s="3">
        <v>2.0690856183120174</v>
      </c>
      <c r="D139" s="94">
        <v>2.4017777777777778</v>
      </c>
      <c r="E139" s="90">
        <v>3.8666666666666667</v>
      </c>
      <c r="F139" s="90">
        <v>60.666666666666664</v>
      </c>
      <c r="G139" s="3">
        <v>4.6817885758333784</v>
      </c>
      <c r="H139" s="3">
        <v>-5.4147813994062037</v>
      </c>
      <c r="I139" s="3">
        <v>-5.3960133655962474</v>
      </c>
      <c r="J139" s="92">
        <v>63.1</v>
      </c>
      <c r="K139">
        <v>62.960684819046179</v>
      </c>
      <c r="L139" s="3">
        <v>8.89708974785583</v>
      </c>
      <c r="M139" s="77">
        <v>1.7009999999999998</v>
      </c>
      <c r="N139" s="3">
        <v>4.6609420342730985</v>
      </c>
      <c r="O139" s="3">
        <v>-4.3733100902117688</v>
      </c>
      <c r="P139" s="3">
        <v>-2.0479674245321711E-2</v>
      </c>
    </row>
    <row r="140" spans="1:16" x14ac:dyDescent="0.3">
      <c r="A140" s="1">
        <v>2019.25</v>
      </c>
      <c r="B140" s="3">
        <v>-2.6572755509266925</v>
      </c>
      <c r="C140" s="3">
        <v>2.0531876473401955</v>
      </c>
      <c r="D140" s="94">
        <v>2.3973626373626375</v>
      </c>
      <c r="E140" s="90">
        <v>3.6333333333333333</v>
      </c>
      <c r="F140" s="90">
        <v>60.633333333333333</v>
      </c>
      <c r="G140" s="3">
        <v>4.6809267983873379</v>
      </c>
      <c r="H140" s="3">
        <v>-5.4074840655233452</v>
      </c>
      <c r="I140" s="3">
        <v>-5.3985196961057023</v>
      </c>
      <c r="J140" s="92">
        <v>62.9</v>
      </c>
      <c r="K140">
        <v>61.535217009174239</v>
      </c>
      <c r="L140" s="3">
        <v>8.889629929732827</v>
      </c>
      <c r="M140" s="77">
        <v>1.6730666666666665</v>
      </c>
      <c r="N140" s="3">
        <v>4.663164740548555</v>
      </c>
      <c r="O140" s="3">
        <v>-4.3634250725265176</v>
      </c>
      <c r="P140" s="3">
        <v>0.20763556780349912</v>
      </c>
    </row>
    <row r="141" spans="1:16" x14ac:dyDescent="0.3">
      <c r="A141" s="1">
        <v>2019.5</v>
      </c>
      <c r="B141" s="3">
        <v>-2.6542631315667244</v>
      </c>
      <c r="C141" s="3">
        <v>2.2816240595459227</v>
      </c>
      <c r="D141" s="94">
        <v>2.1921739130434781</v>
      </c>
      <c r="E141" s="90">
        <v>3.6333333333333333</v>
      </c>
      <c r="F141" s="90">
        <v>60.866666666666667</v>
      </c>
      <c r="G141" s="3">
        <v>4.6761690441377795</v>
      </c>
      <c r="H141" s="3">
        <v>-5.4031753051668154</v>
      </c>
      <c r="I141" s="3">
        <v>-5.3956863129204775</v>
      </c>
      <c r="J141" s="92">
        <v>63.133333333333333</v>
      </c>
      <c r="K141">
        <v>62.728604969789458</v>
      </c>
      <c r="L141" s="3">
        <v>8.8747743912476853</v>
      </c>
      <c r="M141" s="77">
        <v>1.6969666666666665</v>
      </c>
      <c r="N141" s="3">
        <v>4.6653825173555594</v>
      </c>
      <c r="O141" s="3">
        <v>-4.3614336774805631</v>
      </c>
      <c r="P141" s="3">
        <v>0.39492643222183155</v>
      </c>
    </row>
    <row r="142" spans="1:16" x14ac:dyDescent="0.3">
      <c r="A142" s="1">
        <v>2019.75</v>
      </c>
      <c r="B142" s="3">
        <v>-2.6512495634234208</v>
      </c>
      <c r="C142" s="3">
        <v>2.2674513944658314</v>
      </c>
      <c r="D142" s="94">
        <v>1.6456521739130434</v>
      </c>
      <c r="E142" s="90">
        <v>3.5333333333333332</v>
      </c>
      <c r="F142" s="90">
        <v>61</v>
      </c>
      <c r="G142" s="3">
        <v>4.6755447691383534</v>
      </c>
      <c r="H142" s="3">
        <v>-5.4013890353170044</v>
      </c>
      <c r="I142" s="3">
        <v>-5.4057443773123479</v>
      </c>
      <c r="J142" s="92">
        <v>63.233333333333334</v>
      </c>
      <c r="K142">
        <v>62.34112921109103</v>
      </c>
      <c r="L142" s="3">
        <v>8.8370519955632396</v>
      </c>
      <c r="M142" s="77">
        <v>1.579</v>
      </c>
      <c r="N142" s="3">
        <v>4.6675953865106665</v>
      </c>
      <c r="O142" s="3">
        <v>-4.3574506323870992</v>
      </c>
      <c r="P142" s="3">
        <v>0.88640232669809915</v>
      </c>
    </row>
    <row r="143" spans="1:16" x14ac:dyDescent="0.3">
      <c r="A143" s="1">
        <v>2020</v>
      </c>
      <c r="B143" s="3">
        <v>-2.6620171053802109</v>
      </c>
      <c r="C143" s="3">
        <v>2.2184923466507591</v>
      </c>
      <c r="D143" s="94">
        <v>1.2549450549450549</v>
      </c>
      <c r="E143" s="90">
        <v>3.8333333333333335</v>
      </c>
      <c r="F143" s="90">
        <v>60.766666666666666</v>
      </c>
      <c r="H143" s="3">
        <v>-5.4153264450618313</v>
      </c>
      <c r="I143" s="3">
        <v>-5.428888945808322</v>
      </c>
      <c r="J143" s="92">
        <v>63.166666666666664</v>
      </c>
      <c r="M143" s="77">
        <v>2.4721333333333333</v>
      </c>
      <c r="O143" s="3">
        <v>-4.3541860694070218</v>
      </c>
    </row>
    <row r="144" spans="1:16" x14ac:dyDescent="0.3">
      <c r="A144" s="1">
        <v>2020.25</v>
      </c>
      <c r="M144" s="77">
        <v>2.8961000000000001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D956-725D-4A55-9C4C-0CD9189CF5B4}">
  <dimension ref="A1:J143"/>
  <sheetViews>
    <sheetView zoomScale="70" zoomScaleNormal="70" workbookViewId="0">
      <selection activeCell="AA11" sqref="AA11"/>
    </sheetView>
  </sheetViews>
  <sheetFormatPr defaultRowHeight="14.4" x14ac:dyDescent="0.3"/>
  <cols>
    <col min="1" max="1" width="11.77734375" style="3" customWidth="1"/>
    <col min="2" max="2" width="4.109375" customWidth="1"/>
    <col min="3" max="4" width="11.77734375" customWidth="1"/>
    <col min="5" max="5" width="11.77734375" style="62" customWidth="1"/>
    <col min="6" max="7" width="11.77734375" customWidth="1"/>
    <col min="8" max="8" width="11.77734375" style="68" customWidth="1"/>
  </cols>
  <sheetData>
    <row r="1" spans="1:8" s="3" customFormat="1" ht="28.8" x14ac:dyDescent="0.3">
      <c r="B1" s="26" t="s">
        <v>69</v>
      </c>
      <c r="C1" s="3" t="s">
        <v>89</v>
      </c>
      <c r="D1" s="3" t="s">
        <v>93</v>
      </c>
      <c r="E1" s="62" t="s">
        <v>86</v>
      </c>
      <c r="F1" s="14"/>
      <c r="G1" s="14"/>
      <c r="H1" s="68" t="s">
        <v>512</v>
      </c>
    </row>
    <row r="2" spans="1:8" ht="27.6" x14ac:dyDescent="0.3">
      <c r="A2" s="4"/>
      <c r="B2" s="25" t="s">
        <v>47</v>
      </c>
      <c r="C2" s="5" t="s">
        <v>23</v>
      </c>
      <c r="D2" s="5" t="s">
        <v>16</v>
      </c>
      <c r="E2" s="55" t="s">
        <v>0</v>
      </c>
      <c r="F2" s="101" t="s">
        <v>525</v>
      </c>
      <c r="G2" s="101" t="s">
        <v>511</v>
      </c>
      <c r="H2" s="67" t="s">
        <v>533</v>
      </c>
    </row>
    <row r="3" spans="1:8" x14ac:dyDescent="0.3">
      <c r="A3" s="1">
        <v>1985</v>
      </c>
      <c r="B3" s="27">
        <v>177522.33333333334</v>
      </c>
      <c r="C3">
        <v>7824.2470000000003</v>
      </c>
      <c r="D3">
        <f t="shared" ref="D3:D34" si="0">LN(C3/B3)</f>
        <v>-3.1218689208329802</v>
      </c>
      <c r="E3" s="63">
        <v>-3.1692999999999998</v>
      </c>
      <c r="F3" s="61">
        <f>E3-D3</f>
        <v>-4.7431079167019607E-2</v>
      </c>
      <c r="G3" s="61">
        <f>AVERAGE(F3:F116)</f>
        <v>-4.6562855476027891E-2</v>
      </c>
      <c r="H3" s="72">
        <f>D3+$G$3</f>
        <v>-3.1684317763090082</v>
      </c>
    </row>
    <row r="4" spans="1:8" x14ac:dyDescent="0.3">
      <c r="A4" s="1">
        <v>1985.25</v>
      </c>
      <c r="B4" s="27">
        <v>177946.33333333334</v>
      </c>
      <c r="C4" s="8">
        <v>7893.1360000000004</v>
      </c>
      <c r="D4">
        <f t="shared" si="0"/>
        <v>-3.1154884856698564</v>
      </c>
      <c r="E4" s="63">
        <v>-3.1625999999999999</v>
      </c>
      <c r="F4" s="61">
        <f>E4-D4</f>
        <v>-4.7111514330143489E-2</v>
      </c>
      <c r="G4" s="61"/>
      <c r="H4" s="72">
        <f t="shared" ref="H4:H67" si="1">D4+$G$3</f>
        <v>-3.1620513411458844</v>
      </c>
    </row>
    <row r="5" spans="1:8" x14ac:dyDescent="0.3">
      <c r="A5" s="1">
        <v>1985.5</v>
      </c>
      <c r="B5" s="27">
        <v>178413.33333333334</v>
      </c>
      <c r="C5" s="8">
        <v>8013.674</v>
      </c>
      <c r="D5">
        <f t="shared" si="0"/>
        <v>-3.1029536231942099</v>
      </c>
      <c r="E5" s="63">
        <v>-3.1497999999999999</v>
      </c>
      <c r="F5" s="61">
        <f>E5-D5</f>
        <v>-4.6846376805790069E-2</v>
      </c>
      <c r="G5" s="61"/>
      <c r="H5" s="72">
        <f t="shared" si="1"/>
        <v>-3.1495164786702379</v>
      </c>
    </row>
    <row r="6" spans="1:8" x14ac:dyDescent="0.3">
      <c r="A6" s="1">
        <v>1985.75</v>
      </c>
      <c r="B6" s="27">
        <v>178940.66666666666</v>
      </c>
      <c r="C6" s="8">
        <v>8073.2389999999996</v>
      </c>
      <c r="D6">
        <f t="shared" si="0"/>
        <v>-3.0984995149257593</v>
      </c>
      <c r="E6" s="63">
        <v>-3.1453000000000002</v>
      </c>
      <c r="F6" s="61">
        <f>E6-D6</f>
        <v>-4.680048507424095E-2</v>
      </c>
      <c r="G6" s="61"/>
      <c r="H6" s="72">
        <f t="shared" si="1"/>
        <v>-3.1450623704017873</v>
      </c>
    </row>
    <row r="7" spans="1:8" x14ac:dyDescent="0.3">
      <c r="A7" s="1">
        <v>1986</v>
      </c>
      <c r="B7" s="27">
        <v>179825.33333333334</v>
      </c>
      <c r="C7" s="8">
        <v>8148.6030000000001</v>
      </c>
      <c r="D7">
        <f t="shared" si="0"/>
        <v>-3.0941395078884426</v>
      </c>
      <c r="E7" s="63">
        <v>-3.141</v>
      </c>
      <c r="F7" s="61">
        <f>E7-D7</f>
        <v>-4.6860492111557406E-2</v>
      </c>
      <c r="G7" s="61"/>
      <c r="H7" s="72">
        <f t="shared" si="1"/>
        <v>-3.1407023633644706</v>
      </c>
    </row>
    <row r="8" spans="1:8" x14ac:dyDescent="0.3">
      <c r="A8" s="1">
        <v>1986.25</v>
      </c>
      <c r="B8" s="27">
        <v>180320.66666666666</v>
      </c>
      <c r="C8" s="8">
        <v>8185.3029999999999</v>
      </c>
      <c r="D8">
        <f t="shared" si="0"/>
        <v>-3.0923965183406636</v>
      </c>
      <c r="E8" s="63">
        <v>-3.1391</v>
      </c>
      <c r="F8" s="61">
        <f>E8-D8</f>
        <v>-4.6703481659336354E-2</v>
      </c>
      <c r="G8" s="61"/>
      <c r="H8" s="72">
        <f t="shared" si="1"/>
        <v>-3.1389593738166917</v>
      </c>
    </row>
    <row r="9" spans="1:8" x14ac:dyDescent="0.3">
      <c r="A9" s="1">
        <v>1986.5</v>
      </c>
      <c r="B9" s="27">
        <v>180835.66666666666</v>
      </c>
      <c r="C9" s="8">
        <v>8263.6389999999992</v>
      </c>
      <c r="D9">
        <f t="shared" si="0"/>
        <v>-3.0857236524721507</v>
      </c>
      <c r="E9" s="63">
        <v>-3.1320000000000001</v>
      </c>
      <c r="F9" s="61">
        <f>E9-D9</f>
        <v>-4.6276347527849371E-2</v>
      </c>
      <c r="G9" s="61"/>
      <c r="H9" s="72">
        <f t="shared" si="1"/>
        <v>-3.1322865079481788</v>
      </c>
    </row>
    <row r="10" spans="1:8" x14ac:dyDescent="0.3">
      <c r="A10" s="1">
        <v>1986.75</v>
      </c>
      <c r="B10" s="27">
        <v>181365.33333333334</v>
      </c>
      <c r="C10" s="8">
        <v>8308.0210000000006</v>
      </c>
      <c r="D10">
        <f t="shared" si="0"/>
        <v>-3.0832919795121345</v>
      </c>
      <c r="E10" s="63">
        <v>-3.1297000000000001</v>
      </c>
      <c r="F10" s="61">
        <f>E10-D10</f>
        <v>-4.6408020487865631E-2</v>
      </c>
      <c r="G10" s="61"/>
      <c r="H10" s="72">
        <f t="shared" si="1"/>
        <v>-3.1298548349881625</v>
      </c>
    </row>
    <row r="11" spans="1:8" x14ac:dyDescent="0.3">
      <c r="A11" s="1">
        <v>1987</v>
      </c>
      <c r="B11" s="27">
        <v>182001.33333333334</v>
      </c>
      <c r="C11" s="8">
        <v>8369.93</v>
      </c>
      <c r="D11">
        <f t="shared" si="0"/>
        <v>-3.0793684917927857</v>
      </c>
      <c r="E11" s="63">
        <v>-3.1263000000000001</v>
      </c>
      <c r="F11" s="61">
        <f>E11-D11</f>
        <v>-4.6931508207214367E-2</v>
      </c>
      <c r="G11" s="61"/>
      <c r="H11" s="72">
        <f t="shared" si="1"/>
        <v>-3.1259313472688137</v>
      </c>
    </row>
    <row r="12" spans="1:8" x14ac:dyDescent="0.3">
      <c r="A12" s="1">
        <v>1987.25</v>
      </c>
      <c r="B12" s="27">
        <v>182526.66666666666</v>
      </c>
      <c r="C12" s="8">
        <v>8460.2330000000002</v>
      </c>
      <c r="D12">
        <f t="shared" si="0"/>
        <v>-3.0715195664596728</v>
      </c>
      <c r="E12" s="63">
        <v>-3.1179999999999999</v>
      </c>
      <c r="F12" s="61">
        <f>E12-D12</f>
        <v>-4.6480433540327049E-2</v>
      </c>
      <c r="G12" s="61"/>
      <c r="H12" s="72">
        <f t="shared" si="1"/>
        <v>-3.1180824219357008</v>
      </c>
    </row>
    <row r="13" spans="1:8" x14ac:dyDescent="0.3">
      <c r="A13" s="1">
        <v>1987.5</v>
      </c>
      <c r="B13" s="27">
        <v>183016</v>
      </c>
      <c r="C13" s="8">
        <v>8533.6350000000002</v>
      </c>
      <c r="D13">
        <f t="shared" si="0"/>
        <v>-3.0655581669584269</v>
      </c>
      <c r="E13" s="63">
        <v>-3.1116000000000001</v>
      </c>
      <c r="F13" s="61">
        <f>E13-D13</f>
        <v>-4.6041833041573277E-2</v>
      </c>
      <c r="G13" s="61"/>
      <c r="H13" s="72">
        <f t="shared" si="1"/>
        <v>-3.1121210224344549</v>
      </c>
    </row>
    <row r="14" spans="1:8" x14ac:dyDescent="0.3">
      <c r="A14" s="1">
        <v>1987.75</v>
      </c>
      <c r="B14" s="27">
        <v>183467</v>
      </c>
      <c r="C14" s="8">
        <v>8680.1620000000003</v>
      </c>
      <c r="D14">
        <f t="shared" si="0"/>
        <v>-3.0509946227172726</v>
      </c>
      <c r="E14" s="63">
        <v>-3.0977000000000001</v>
      </c>
      <c r="F14" s="61">
        <f>E14-D14</f>
        <v>-4.67053772827275E-2</v>
      </c>
      <c r="G14" s="61"/>
      <c r="H14" s="72">
        <f t="shared" si="1"/>
        <v>-3.0975574781933006</v>
      </c>
    </row>
    <row r="15" spans="1:8" x14ac:dyDescent="0.3">
      <c r="A15" s="1">
        <v>1988</v>
      </c>
      <c r="B15" s="27">
        <v>183967.33333333334</v>
      </c>
      <c r="C15" s="8">
        <v>8725.0059999999994</v>
      </c>
      <c r="D15">
        <f t="shared" si="0"/>
        <v>-3.0485650498483419</v>
      </c>
      <c r="E15" s="63">
        <v>-3.0948000000000002</v>
      </c>
      <c r="F15" s="61">
        <f>E15-D15</f>
        <v>-4.6234950151658349E-2</v>
      </c>
      <c r="G15" s="61"/>
      <c r="H15" s="72">
        <f t="shared" si="1"/>
        <v>-3.0951279053243699</v>
      </c>
    </row>
    <row r="16" spans="1:8" x14ac:dyDescent="0.3">
      <c r="A16" s="1">
        <v>1988.25</v>
      </c>
      <c r="B16" s="27">
        <v>184389.33333333334</v>
      </c>
      <c r="C16" s="8">
        <v>8839.6409999999996</v>
      </c>
      <c r="D16">
        <f t="shared" si="0"/>
        <v>-3.0378031992202925</v>
      </c>
      <c r="E16" s="63">
        <v>-3.0840000000000001</v>
      </c>
      <c r="F16" s="61">
        <f>E16-D16</f>
        <v>-4.6196800779707559E-2</v>
      </c>
      <c r="G16" s="61"/>
      <c r="H16" s="72">
        <f t="shared" si="1"/>
        <v>-3.0843660546963205</v>
      </c>
    </row>
    <row r="17" spans="1:10" x14ac:dyDescent="0.3">
      <c r="A17" s="1">
        <v>1988.5</v>
      </c>
      <c r="B17" s="27">
        <v>184840.33333333334</v>
      </c>
      <c r="C17" s="8">
        <v>8891.4349999999995</v>
      </c>
      <c r="D17">
        <f t="shared" si="0"/>
        <v>-3.0344039355396317</v>
      </c>
      <c r="E17" s="63">
        <v>-3.0807000000000002</v>
      </c>
      <c r="F17" s="61">
        <f>E17-D17</f>
        <v>-4.6296064460368491E-2</v>
      </c>
      <c r="G17" s="61"/>
      <c r="H17" s="72">
        <f t="shared" si="1"/>
        <v>-3.0809667910156597</v>
      </c>
    </row>
    <row r="18" spans="1:10" x14ac:dyDescent="0.3">
      <c r="A18" s="1">
        <v>1988.75</v>
      </c>
      <c r="B18" s="27">
        <v>185253.33333333334</v>
      </c>
      <c r="C18" s="8">
        <v>9009.9130000000005</v>
      </c>
      <c r="D18">
        <f t="shared" si="0"/>
        <v>-3.0233988420807352</v>
      </c>
      <c r="E18" s="63">
        <v>-3.0697999999999999</v>
      </c>
      <c r="F18" s="61">
        <f>E18-D18</f>
        <v>-4.6401157919264691E-2</v>
      </c>
      <c r="G18" s="61"/>
      <c r="H18" s="72">
        <f t="shared" si="1"/>
        <v>-3.0699616975567632</v>
      </c>
    </row>
    <row r="19" spans="1:10" x14ac:dyDescent="0.3">
      <c r="A19" s="1">
        <v>1989</v>
      </c>
      <c r="B19" s="27">
        <v>185772.66666666666</v>
      </c>
      <c r="C19" s="8">
        <v>9101.5079999999998</v>
      </c>
      <c r="D19">
        <f t="shared" si="0"/>
        <v>-3.016083589888821</v>
      </c>
      <c r="E19" s="63">
        <v>-3.0625</v>
      </c>
      <c r="F19" s="61">
        <f>E19-D19</f>
        <v>-4.6416410111179029E-2</v>
      </c>
      <c r="G19" s="61"/>
      <c r="H19" s="72">
        <f t="shared" si="1"/>
        <v>-3.062646445364849</v>
      </c>
    </row>
    <row r="20" spans="1:10" x14ac:dyDescent="0.3">
      <c r="A20" s="1">
        <v>1989.25</v>
      </c>
      <c r="B20" s="27">
        <v>186178</v>
      </c>
      <c r="C20" s="8">
        <v>9170.9770000000008</v>
      </c>
      <c r="D20">
        <f t="shared" si="0"/>
        <v>-3.0106593816699312</v>
      </c>
      <c r="E20" s="63">
        <v>-3.0569000000000002</v>
      </c>
      <c r="F20" s="61">
        <f>E20-D20</f>
        <v>-4.6240618330068983E-2</v>
      </c>
      <c r="G20" s="61"/>
      <c r="H20" s="72">
        <f t="shared" si="1"/>
        <v>-3.0572222371459592</v>
      </c>
    </row>
    <row r="21" spans="1:10" x14ac:dyDescent="0.3">
      <c r="A21" s="1">
        <v>1989.5</v>
      </c>
      <c r="B21" s="27">
        <v>186602.33333333334</v>
      </c>
      <c r="C21" s="8">
        <v>9238.9230000000007</v>
      </c>
      <c r="D21">
        <f t="shared" si="0"/>
        <v>-3.0055544723823724</v>
      </c>
      <c r="E21" s="63">
        <v>-3.0516999999999999</v>
      </c>
      <c r="F21" s="61">
        <f>E21-D21</f>
        <v>-4.6145527617627469E-2</v>
      </c>
      <c r="G21" s="61"/>
      <c r="H21" s="72">
        <f t="shared" si="1"/>
        <v>-3.0521173278584004</v>
      </c>
    </row>
    <row r="22" spans="1:10" x14ac:dyDescent="0.3">
      <c r="A22" s="1">
        <v>1989.75</v>
      </c>
      <c r="B22" s="27">
        <v>187017.66666666666</v>
      </c>
      <c r="C22" s="8">
        <v>9257.1280000000006</v>
      </c>
      <c r="D22">
        <f t="shared" si="0"/>
        <v>-3.0058092371821261</v>
      </c>
      <c r="E22" s="63">
        <v>-3.0518000000000001</v>
      </c>
      <c r="F22" s="61">
        <f>E22-D22</f>
        <v>-4.5990762817873954E-2</v>
      </c>
      <c r="G22" s="61"/>
      <c r="H22" s="72">
        <f t="shared" si="1"/>
        <v>-3.0523720926581541</v>
      </c>
    </row>
    <row r="23" spans="1:10" x14ac:dyDescent="0.3">
      <c r="A23" s="1">
        <v>1990</v>
      </c>
      <c r="B23" s="27">
        <v>188519.66666666666</v>
      </c>
      <c r="C23" s="8">
        <v>9358.2890000000007</v>
      </c>
      <c r="D23">
        <f t="shared" si="0"/>
        <v>-3.0029398592605725</v>
      </c>
      <c r="E23" s="63">
        <v>-3.0489000000000002</v>
      </c>
      <c r="F23" s="61">
        <f>E23-D23</f>
        <v>-4.5960140739427668E-2</v>
      </c>
      <c r="G23" s="61"/>
      <c r="H23" s="72">
        <f t="shared" si="1"/>
        <v>-3.0495027147366005</v>
      </c>
    </row>
    <row r="24" spans="1:10" x14ac:dyDescent="0.3">
      <c r="A24" s="1">
        <v>1990.25</v>
      </c>
      <c r="B24" s="27">
        <v>188916.33333333334</v>
      </c>
      <c r="C24" s="8">
        <v>9392.2510000000002</v>
      </c>
      <c r="D24">
        <f t="shared" si="0"/>
        <v>-3.0014192486706981</v>
      </c>
      <c r="E24" s="63">
        <v>-3.0472000000000001</v>
      </c>
      <c r="F24" s="61">
        <f>E24-D24</f>
        <v>-4.5780751329302038E-2</v>
      </c>
      <c r="G24" s="61"/>
      <c r="H24" s="72">
        <f t="shared" si="1"/>
        <v>-3.0479821041467261</v>
      </c>
    </row>
    <row r="25" spans="1:10" x14ac:dyDescent="0.3">
      <c r="A25" s="1">
        <v>1990.5</v>
      </c>
      <c r="B25" s="27">
        <v>189352.66666666666</v>
      </c>
      <c r="C25" s="8">
        <v>9398.4989999999998</v>
      </c>
      <c r="D25">
        <f t="shared" si="0"/>
        <v>-3.0030612418414036</v>
      </c>
      <c r="E25" s="63">
        <v>-3.0491999999999999</v>
      </c>
      <c r="F25" s="61">
        <f>E25-D25</f>
        <v>-4.613875815859636E-2</v>
      </c>
      <c r="G25" s="61"/>
      <c r="H25" s="72">
        <f t="shared" si="1"/>
        <v>-3.0496240973174316</v>
      </c>
    </row>
    <row r="26" spans="1:10" x14ac:dyDescent="0.3">
      <c r="A26" s="1">
        <v>1990.75</v>
      </c>
      <c r="B26" s="27">
        <v>189866.33333333334</v>
      </c>
      <c r="C26" s="8">
        <v>9312.9369999999999</v>
      </c>
      <c r="D26">
        <f t="shared" si="0"/>
        <v>-3.0149158070309618</v>
      </c>
      <c r="E26" s="63">
        <v>-3.0605000000000002</v>
      </c>
      <c r="F26" s="61">
        <f>E26-D26</f>
        <v>-4.5584192969038373E-2</v>
      </c>
      <c r="G26" s="61"/>
      <c r="H26" s="72">
        <f t="shared" si="1"/>
        <v>-3.0614786625069899</v>
      </c>
      <c r="J26" s="61"/>
    </row>
    <row r="27" spans="1:10" x14ac:dyDescent="0.3">
      <c r="A27" s="1">
        <v>1991</v>
      </c>
      <c r="B27" s="27">
        <v>190271.66666666666</v>
      </c>
      <c r="C27" s="8">
        <v>9269.3670000000002</v>
      </c>
      <c r="D27">
        <f t="shared" si="0"/>
        <v>-3.0217377830394772</v>
      </c>
      <c r="E27" s="63">
        <v>-3.0672999999999999</v>
      </c>
      <c r="F27" s="61">
        <f>E27-D27</f>
        <v>-4.5562216960522761E-2</v>
      </c>
      <c r="G27" s="61"/>
      <c r="H27" s="72">
        <f t="shared" si="1"/>
        <v>-3.0683006385155052</v>
      </c>
    </row>
    <row r="28" spans="1:10" x14ac:dyDescent="0.3">
      <c r="A28" s="1">
        <v>1991.25</v>
      </c>
      <c r="B28" s="27">
        <v>190655.66666666666</v>
      </c>
      <c r="C28" s="8">
        <v>9341.6419999999998</v>
      </c>
      <c r="D28">
        <f t="shared" si="0"/>
        <v>-3.0159869689526571</v>
      </c>
      <c r="E28" s="63">
        <v>-3.0615999999999999</v>
      </c>
      <c r="F28" s="61">
        <f>E28-D28</f>
        <v>-4.5613031047342822E-2</v>
      </c>
      <c r="G28" s="61"/>
      <c r="H28" s="72">
        <f t="shared" si="1"/>
        <v>-3.0625498244286851</v>
      </c>
    </row>
    <row r="29" spans="1:10" x14ac:dyDescent="0.3">
      <c r="A29" s="1">
        <v>1991.5</v>
      </c>
      <c r="B29" s="27">
        <v>191121.33333333334</v>
      </c>
      <c r="C29" s="8">
        <v>9388.8449999999993</v>
      </c>
      <c r="D29">
        <f t="shared" si="0"/>
        <v>-3.0133861969531504</v>
      </c>
      <c r="E29" s="63">
        <v>-3.0592999999999999</v>
      </c>
      <c r="F29" s="61">
        <f>E29-D29</f>
        <v>-4.5913803046849555E-2</v>
      </c>
      <c r="G29" s="61"/>
      <c r="H29" s="72">
        <f t="shared" si="1"/>
        <v>-3.0599490524291784</v>
      </c>
    </row>
    <row r="30" spans="1:10" x14ac:dyDescent="0.3">
      <c r="A30" s="1">
        <v>1991.75</v>
      </c>
      <c r="B30" s="27">
        <v>191650.66666666666</v>
      </c>
      <c r="C30" s="8">
        <v>9421.5650000000005</v>
      </c>
      <c r="D30">
        <f t="shared" si="0"/>
        <v>-3.0126730597135287</v>
      </c>
      <c r="E30" s="63">
        <v>-3.0577000000000001</v>
      </c>
      <c r="F30" s="61">
        <f>E30-D30</f>
        <v>-4.5026940286471362E-2</v>
      </c>
      <c r="G30" s="61"/>
      <c r="H30" s="72">
        <f t="shared" si="1"/>
        <v>-3.0592359151895567</v>
      </c>
    </row>
    <row r="31" spans="1:10" x14ac:dyDescent="0.3">
      <c r="A31" s="1">
        <v>1992</v>
      </c>
      <c r="B31" s="27">
        <v>192074.66666666666</v>
      </c>
      <c r="C31" s="8">
        <v>9534.3459999999995</v>
      </c>
      <c r="D31">
        <f t="shared" si="0"/>
        <v>-3.00298353802641</v>
      </c>
      <c r="E31" s="63">
        <v>-3.0482</v>
      </c>
      <c r="F31" s="61">
        <f>E31-D31</f>
        <v>-4.5216461973589972E-2</v>
      </c>
      <c r="G31" s="61"/>
      <c r="H31" s="72">
        <f t="shared" si="1"/>
        <v>-3.0495463935024381</v>
      </c>
    </row>
    <row r="32" spans="1:10" x14ac:dyDescent="0.3">
      <c r="A32" s="1">
        <v>1992.25</v>
      </c>
      <c r="B32" s="27">
        <v>192506.66666666666</v>
      </c>
      <c r="C32" s="8">
        <v>9637.732</v>
      </c>
      <c r="D32">
        <f t="shared" si="0"/>
        <v>-2.9944449739301451</v>
      </c>
      <c r="E32" s="63">
        <v>-3.0394000000000001</v>
      </c>
      <c r="F32" s="61">
        <f>E32-D32</f>
        <v>-4.495502606985502E-2</v>
      </c>
      <c r="G32" s="61"/>
      <c r="H32" s="72">
        <f t="shared" si="1"/>
        <v>-3.0410078294061731</v>
      </c>
    </row>
    <row r="33" spans="1:8" x14ac:dyDescent="0.3">
      <c r="A33" s="1">
        <v>1992.5</v>
      </c>
      <c r="B33" s="27">
        <v>193024.33333333334</v>
      </c>
      <c r="C33" s="8">
        <v>9732.9789999999994</v>
      </c>
      <c r="D33">
        <f t="shared" si="0"/>
        <v>-2.9872962445709716</v>
      </c>
      <c r="E33" s="63">
        <v>-3.0324</v>
      </c>
      <c r="F33" s="61">
        <f>E33-D33</f>
        <v>-4.5103755429028336E-2</v>
      </c>
      <c r="G33" s="61"/>
      <c r="H33" s="72">
        <f t="shared" si="1"/>
        <v>-3.0338591000469997</v>
      </c>
    </row>
    <row r="34" spans="1:8" x14ac:dyDescent="0.3">
      <c r="A34" s="1">
        <v>1992.75</v>
      </c>
      <c r="B34" s="27">
        <v>193615.66666666666</v>
      </c>
      <c r="C34" s="8">
        <v>9834.51</v>
      </c>
      <c r="D34">
        <f t="shared" si="0"/>
        <v>-2.9799774658976066</v>
      </c>
      <c r="E34" s="63">
        <v>-3.0255000000000001</v>
      </c>
      <c r="F34" s="61">
        <f>E34-D34</f>
        <v>-4.5522534102393486E-2</v>
      </c>
      <c r="G34" s="61"/>
      <c r="H34" s="72">
        <f t="shared" si="1"/>
        <v>-3.0265403213736346</v>
      </c>
    </row>
    <row r="35" spans="1:8" x14ac:dyDescent="0.3">
      <c r="A35" s="1">
        <v>1993</v>
      </c>
      <c r="B35" s="27">
        <v>194106</v>
      </c>
      <c r="C35" s="8">
        <v>9850.973</v>
      </c>
      <c r="D35">
        <f t="shared" ref="D35:D66" si="2">LN(C35/B35)</f>
        <v>-2.9808341695669909</v>
      </c>
      <c r="E35" s="63">
        <v>-3.0261999999999998</v>
      </c>
      <c r="F35" s="61">
        <f>E35-D35</f>
        <v>-4.5365830433008902E-2</v>
      </c>
      <c r="G35" s="61"/>
      <c r="H35" s="72">
        <f t="shared" si="1"/>
        <v>-3.0273970250430189</v>
      </c>
    </row>
    <row r="36" spans="1:8" x14ac:dyDescent="0.3">
      <c r="A36" s="1">
        <v>1993.25</v>
      </c>
      <c r="B36" s="27">
        <v>194555.33333333334</v>
      </c>
      <c r="C36" s="8">
        <v>9908.3469999999998</v>
      </c>
      <c r="D36">
        <f t="shared" si="2"/>
        <v>-2.9773390795263963</v>
      </c>
      <c r="E36" s="63">
        <v>-3.0226000000000002</v>
      </c>
      <c r="F36" s="61">
        <f>E36-D36</f>
        <v>-4.5260920473603861E-2</v>
      </c>
      <c r="G36" s="61"/>
      <c r="H36" s="72">
        <f t="shared" si="1"/>
        <v>-3.0239019350024243</v>
      </c>
    </row>
    <row r="37" spans="1:8" x14ac:dyDescent="0.3">
      <c r="A37" s="1">
        <v>1993.5</v>
      </c>
      <c r="B37" s="27">
        <v>195068</v>
      </c>
      <c r="C37" s="8">
        <v>9955.6409999999996</v>
      </c>
      <c r="D37">
        <f t="shared" si="2"/>
        <v>-2.9752088905273713</v>
      </c>
      <c r="E37" s="63">
        <v>-3.0204</v>
      </c>
      <c r="F37" s="61">
        <f>E37-D37</f>
        <v>-4.5191109472628721E-2</v>
      </c>
      <c r="G37" s="61"/>
      <c r="H37" s="72">
        <f t="shared" si="1"/>
        <v>-3.0217717460033993</v>
      </c>
    </row>
    <row r="38" spans="1:8" x14ac:dyDescent="0.3">
      <c r="A38" s="1">
        <v>1993.75</v>
      </c>
      <c r="B38" s="27">
        <v>195621</v>
      </c>
      <c r="C38" s="8">
        <v>10091.049000000001</v>
      </c>
      <c r="D38">
        <f t="shared" si="2"/>
        <v>-2.9645303205183118</v>
      </c>
      <c r="E38" s="63">
        <v>-3.0099</v>
      </c>
      <c r="F38" s="61">
        <f>E38-D38</f>
        <v>-4.5369679481688241E-2</v>
      </c>
      <c r="G38" s="61"/>
      <c r="H38" s="72">
        <f t="shared" si="1"/>
        <v>-3.0110931759943398</v>
      </c>
    </row>
    <row r="39" spans="1:8" x14ac:dyDescent="0.3">
      <c r="A39" s="1">
        <v>1994</v>
      </c>
      <c r="B39" s="27">
        <v>196085.33333333334</v>
      </c>
      <c r="C39" s="8">
        <v>10188.954</v>
      </c>
      <c r="D39">
        <f t="shared" si="2"/>
        <v>-2.9572457463230806</v>
      </c>
      <c r="E39" s="63">
        <v>-3.0026000000000002</v>
      </c>
      <c r="F39" s="61">
        <f>E39-D39</f>
        <v>-4.5354253676919587E-2</v>
      </c>
      <c r="G39" s="61"/>
      <c r="H39" s="72">
        <f t="shared" si="1"/>
        <v>-3.0038086017991086</v>
      </c>
    </row>
    <row r="40" spans="1:8" x14ac:dyDescent="0.3">
      <c r="A40" s="1">
        <v>1994.25</v>
      </c>
      <c r="B40" s="27">
        <v>196522</v>
      </c>
      <c r="C40" s="8">
        <v>10327.019</v>
      </c>
      <c r="D40">
        <f t="shared" si="2"/>
        <v>-2.9460107198049803</v>
      </c>
      <c r="E40" s="63">
        <v>-2.9912000000000001</v>
      </c>
      <c r="F40" s="61">
        <f>E40-D40</f>
        <v>-4.5189280195019776E-2</v>
      </c>
      <c r="G40" s="61"/>
      <c r="H40" s="72">
        <f t="shared" si="1"/>
        <v>-2.9925735752810083</v>
      </c>
    </row>
    <row r="41" spans="1:8" x14ac:dyDescent="0.3">
      <c r="A41" s="1">
        <v>1994.5</v>
      </c>
      <c r="B41" s="27">
        <v>197050</v>
      </c>
      <c r="C41" s="8">
        <v>10387.382</v>
      </c>
      <c r="D41">
        <f t="shared" si="2"/>
        <v>-2.9428657033314303</v>
      </c>
      <c r="E41" s="63">
        <v>-2.988</v>
      </c>
      <c r="F41" s="61">
        <f>E41-D41</f>
        <v>-4.5134296668569718E-2</v>
      </c>
      <c r="G41" s="61"/>
      <c r="H41" s="72">
        <f t="shared" si="1"/>
        <v>-2.9894285588074583</v>
      </c>
    </row>
    <row r="42" spans="1:8" x14ac:dyDescent="0.3">
      <c r="A42" s="1">
        <v>1994.75</v>
      </c>
      <c r="B42" s="27">
        <v>197600.66666666666</v>
      </c>
      <c r="C42" s="8">
        <v>10506.371999999999</v>
      </c>
      <c r="D42">
        <f t="shared" si="2"/>
        <v>-2.9342662288842374</v>
      </c>
      <c r="E42" s="63">
        <v>-2.9794999999999998</v>
      </c>
      <c r="F42" s="61">
        <f>E42-D42</f>
        <v>-4.5233771115762433E-2</v>
      </c>
      <c r="G42" s="61"/>
      <c r="H42" s="72">
        <f t="shared" si="1"/>
        <v>-2.9808290843602654</v>
      </c>
    </row>
    <row r="43" spans="1:8" x14ac:dyDescent="0.3">
      <c r="A43" s="1">
        <v>1995</v>
      </c>
      <c r="B43" s="27">
        <v>197882</v>
      </c>
      <c r="C43" s="8">
        <v>10543.644</v>
      </c>
      <c r="D43">
        <f t="shared" si="2"/>
        <v>-2.932147679531603</v>
      </c>
      <c r="E43" s="63">
        <v>-2.9775</v>
      </c>
      <c r="F43" s="61">
        <f>E43-D43</f>
        <v>-4.5352320468396989E-2</v>
      </c>
      <c r="G43" s="61"/>
      <c r="H43" s="72">
        <f t="shared" si="1"/>
        <v>-2.9787105350076311</v>
      </c>
    </row>
    <row r="44" spans="1:8" x14ac:dyDescent="0.3">
      <c r="A44" s="1">
        <v>1995.25</v>
      </c>
      <c r="B44" s="27">
        <v>198295.66666666666</v>
      </c>
      <c r="C44" s="8">
        <v>10575.1</v>
      </c>
      <c r="D44">
        <f t="shared" si="2"/>
        <v>-2.9312570017224058</v>
      </c>
      <c r="E44" s="63">
        <v>-2.9761000000000002</v>
      </c>
      <c r="F44" s="61">
        <f>E44-D44</f>
        <v>-4.4842998277594415E-2</v>
      </c>
      <c r="G44" s="61"/>
      <c r="H44" s="72">
        <f t="shared" si="1"/>
        <v>-2.9778198571984338</v>
      </c>
    </row>
    <row r="45" spans="1:8" x14ac:dyDescent="0.3">
      <c r="A45" s="1">
        <v>1995.5</v>
      </c>
      <c r="B45" s="27">
        <v>198807</v>
      </c>
      <c r="C45" s="8">
        <v>10665.06</v>
      </c>
      <c r="D45">
        <f t="shared" si="2"/>
        <v>-2.9253615270836448</v>
      </c>
      <c r="E45" s="63">
        <v>-2.9702000000000002</v>
      </c>
      <c r="F45" s="61">
        <f>E45-D45</f>
        <v>-4.4838472916355343E-2</v>
      </c>
      <c r="G45" s="61"/>
      <c r="H45" s="72">
        <f t="shared" si="1"/>
        <v>-2.9719243825596728</v>
      </c>
    </row>
    <row r="46" spans="1:8" x14ac:dyDescent="0.3">
      <c r="A46" s="1">
        <v>1995.75</v>
      </c>
      <c r="B46" s="27">
        <v>199351.66666666666</v>
      </c>
      <c r="C46" s="8">
        <v>10737.477999999999</v>
      </c>
      <c r="D46">
        <f t="shared" si="2"/>
        <v>-2.9213301958831779</v>
      </c>
      <c r="E46" s="63">
        <v>-2.9658000000000002</v>
      </c>
      <c r="F46" s="61">
        <f>E46-D46</f>
        <v>-4.4469804116822331E-2</v>
      </c>
      <c r="G46" s="61"/>
      <c r="H46" s="72">
        <f t="shared" si="1"/>
        <v>-2.9678930513592059</v>
      </c>
    </row>
    <row r="47" spans="1:8" x14ac:dyDescent="0.3">
      <c r="A47" s="1">
        <v>1996</v>
      </c>
      <c r="B47" s="27">
        <v>199776</v>
      </c>
      <c r="C47" s="8">
        <v>10817.896000000001</v>
      </c>
      <c r="D47">
        <f t="shared" si="2"/>
        <v>-2.9159949390832605</v>
      </c>
      <c r="E47" s="63">
        <v>-2.9613999999999998</v>
      </c>
      <c r="F47" s="61">
        <f>E47-D47</f>
        <v>-4.5405060916739348E-2</v>
      </c>
      <c r="G47" s="61"/>
      <c r="H47" s="72">
        <f t="shared" si="1"/>
        <v>-2.9625577945592885</v>
      </c>
    </row>
    <row r="48" spans="1:8" x14ac:dyDescent="0.3">
      <c r="A48" s="1">
        <v>1996.25</v>
      </c>
      <c r="B48" s="27">
        <v>200279.33333333334</v>
      </c>
      <c r="C48" s="8">
        <v>10998.322</v>
      </c>
      <c r="D48">
        <f t="shared" si="2"/>
        <v>-2.9019703430754293</v>
      </c>
      <c r="E48" s="63">
        <v>-2.9466000000000001</v>
      </c>
      <c r="F48" s="61">
        <f>E48-D48</f>
        <v>-4.4629656924570771E-2</v>
      </c>
      <c r="G48" s="61"/>
      <c r="H48" s="72">
        <f t="shared" si="1"/>
        <v>-2.9485331985514573</v>
      </c>
    </row>
    <row r="49" spans="1:8" x14ac:dyDescent="0.3">
      <c r="A49" s="1">
        <v>1996.5</v>
      </c>
      <c r="B49" s="27">
        <v>200849.66666666666</v>
      </c>
      <c r="C49" s="8">
        <v>11096.976000000001</v>
      </c>
      <c r="D49">
        <f t="shared" si="2"/>
        <v>-2.8958840624212043</v>
      </c>
      <c r="E49" s="63">
        <v>-2.9403000000000001</v>
      </c>
      <c r="F49" s="61">
        <f>E49-D49</f>
        <v>-4.4415937578795806E-2</v>
      </c>
      <c r="G49" s="61"/>
      <c r="H49" s="72">
        <f t="shared" si="1"/>
        <v>-2.9424469178972323</v>
      </c>
    </row>
    <row r="50" spans="1:8" x14ac:dyDescent="0.3">
      <c r="A50" s="1">
        <v>1996.75</v>
      </c>
      <c r="B50" s="27">
        <v>201457.33333333334</v>
      </c>
      <c r="C50" s="8">
        <v>11212.205</v>
      </c>
      <c r="D50">
        <f t="shared" si="2"/>
        <v>-2.8885746966047048</v>
      </c>
      <c r="E50" s="63">
        <v>-2.9327999999999999</v>
      </c>
      <c r="F50" s="61">
        <f>E50-D50</f>
        <v>-4.4225303395295068E-2</v>
      </c>
      <c r="G50" s="61"/>
      <c r="H50" s="72">
        <f t="shared" si="1"/>
        <v>-2.9351375520807328</v>
      </c>
    </row>
    <row r="51" spans="1:8" x14ac:dyDescent="0.3">
      <c r="A51" s="1">
        <v>1997</v>
      </c>
      <c r="B51" s="27">
        <v>202395.66666666666</v>
      </c>
      <c r="C51" s="8">
        <v>11284.587</v>
      </c>
      <c r="D51">
        <f t="shared" si="2"/>
        <v>-2.8867867150876352</v>
      </c>
      <c r="E51" s="63">
        <v>-2.9298000000000002</v>
      </c>
      <c r="F51" s="61">
        <f>E51-D51</f>
        <v>-4.3013284912365002E-2</v>
      </c>
      <c r="G51" s="61"/>
      <c r="H51" s="72">
        <f t="shared" si="1"/>
        <v>-2.9333495705636632</v>
      </c>
    </row>
    <row r="52" spans="1:8" x14ac:dyDescent="0.3">
      <c r="A52" s="1">
        <v>1997.25</v>
      </c>
      <c r="B52" s="27">
        <v>202835.33333333334</v>
      </c>
      <c r="C52" s="8">
        <v>11472.137000000001</v>
      </c>
      <c r="D52">
        <f t="shared" si="2"/>
        <v>-2.8724732581172008</v>
      </c>
      <c r="E52" s="63">
        <v>-2.9169999999999998</v>
      </c>
      <c r="F52" s="61">
        <f>E52-D52</f>
        <v>-4.4526741882799037E-2</v>
      </c>
      <c r="G52" s="61"/>
      <c r="H52" s="72">
        <f t="shared" si="1"/>
        <v>-2.9190361135932288</v>
      </c>
    </row>
    <row r="53" spans="1:8" x14ac:dyDescent="0.3">
      <c r="A53" s="1">
        <v>1997.5</v>
      </c>
      <c r="B53" s="27">
        <v>203366.66666666666</v>
      </c>
      <c r="C53" s="8">
        <v>11615.636</v>
      </c>
      <c r="D53">
        <f t="shared" si="2"/>
        <v>-2.8626584679863964</v>
      </c>
      <c r="E53" s="63">
        <v>-2.907</v>
      </c>
      <c r="F53" s="61">
        <f>E53-D53</f>
        <v>-4.434153201360358E-2</v>
      </c>
      <c r="G53" s="61"/>
      <c r="H53" s="72">
        <f t="shared" si="1"/>
        <v>-2.9092213234624245</v>
      </c>
    </row>
    <row r="54" spans="1:8" x14ac:dyDescent="0.3">
      <c r="A54" s="1">
        <v>1997.75</v>
      </c>
      <c r="B54" s="27">
        <v>203935.33333333334</v>
      </c>
      <c r="C54" s="8">
        <v>11715.393</v>
      </c>
      <c r="D54">
        <f t="shared" si="2"/>
        <v>-2.8568993319950806</v>
      </c>
      <c r="E54" s="63">
        <v>-2.9020000000000001</v>
      </c>
      <c r="F54" s="61">
        <f>E54-D54</f>
        <v>-4.510066800491952E-2</v>
      </c>
      <c r="G54" s="61"/>
      <c r="H54" s="72">
        <f t="shared" si="1"/>
        <v>-2.9034621874711086</v>
      </c>
    </row>
    <row r="55" spans="1:8" x14ac:dyDescent="0.3">
      <c r="A55" s="1">
        <v>1998</v>
      </c>
      <c r="B55" s="27">
        <v>204395</v>
      </c>
      <c r="C55" s="8">
        <v>11832.486000000001</v>
      </c>
      <c r="D55">
        <f t="shared" si="2"/>
        <v>-2.8492055965751715</v>
      </c>
      <c r="E55" s="63">
        <v>-2.8944999999999999</v>
      </c>
      <c r="F55" s="61">
        <f>E55-D55</f>
        <v>-4.5294403424828378E-2</v>
      </c>
      <c r="G55" s="61"/>
      <c r="H55" s="72">
        <f t="shared" si="1"/>
        <v>-2.8957684520511995</v>
      </c>
    </row>
    <row r="56" spans="1:8" x14ac:dyDescent="0.3">
      <c r="A56" s="1">
        <v>1998.25</v>
      </c>
      <c r="B56" s="27">
        <v>204905</v>
      </c>
      <c r="C56" s="8">
        <v>11942.031999999999</v>
      </c>
      <c r="D56">
        <f t="shared" si="2"/>
        <v>-2.8424821793551507</v>
      </c>
      <c r="E56" s="63">
        <v>-2.8873000000000002</v>
      </c>
      <c r="F56" s="61">
        <f>E56-D56</f>
        <v>-4.4817820644849515E-2</v>
      </c>
      <c r="G56" s="61"/>
      <c r="H56" s="72">
        <f t="shared" si="1"/>
        <v>-2.8890450348311787</v>
      </c>
    </row>
    <row r="57" spans="1:8" x14ac:dyDescent="0.3">
      <c r="A57" s="1">
        <v>1998.5</v>
      </c>
      <c r="B57" s="27">
        <v>205482.66666666666</v>
      </c>
      <c r="C57" s="8">
        <v>12091.614</v>
      </c>
      <c r="D57">
        <f t="shared" si="2"/>
        <v>-2.8328495287821873</v>
      </c>
      <c r="E57" s="63">
        <v>-2.8771</v>
      </c>
      <c r="F57" s="61">
        <f>E57-D57</f>
        <v>-4.425047121781267E-2</v>
      </c>
      <c r="G57" s="61"/>
      <c r="H57" s="72">
        <f t="shared" si="1"/>
        <v>-2.8794123842582153</v>
      </c>
    </row>
    <row r="58" spans="1:8" x14ac:dyDescent="0.3">
      <c r="A58" s="1">
        <v>1998.75</v>
      </c>
      <c r="B58" s="27">
        <v>206097.66666666666</v>
      </c>
      <c r="C58" s="8">
        <v>12287</v>
      </c>
      <c r="D58">
        <f t="shared" si="2"/>
        <v>-2.8198083735818589</v>
      </c>
      <c r="E58" s="63">
        <v>-2.8637999999999999</v>
      </c>
      <c r="F58" s="61">
        <f>E58-D58</f>
        <v>-4.3991626418141028E-2</v>
      </c>
      <c r="G58" s="61"/>
      <c r="H58" s="72">
        <f t="shared" si="1"/>
        <v>-2.8663712290578869</v>
      </c>
    </row>
    <row r="59" spans="1:8" x14ac:dyDescent="0.3">
      <c r="A59" s="1">
        <v>1999</v>
      </c>
      <c r="B59" s="27">
        <v>206876</v>
      </c>
      <c r="C59" s="8">
        <v>12403.293</v>
      </c>
      <c r="D59">
        <f t="shared" si="2"/>
        <v>-2.8141575780853967</v>
      </c>
      <c r="E59" s="63">
        <v>-2.8582999999999998</v>
      </c>
      <c r="F59" s="61">
        <f>E59-D59</f>
        <v>-4.4142421914603158E-2</v>
      </c>
      <c r="G59" s="61"/>
      <c r="H59" s="72">
        <f t="shared" si="1"/>
        <v>-2.8607204335614247</v>
      </c>
    </row>
    <row r="60" spans="1:8" x14ac:dyDescent="0.3">
      <c r="A60" s="1">
        <v>1999.25</v>
      </c>
      <c r="B60" s="27">
        <v>207431.66666666666</v>
      </c>
      <c r="C60" s="8">
        <v>12498.694</v>
      </c>
      <c r="D60">
        <f t="shared" si="2"/>
        <v>-2.8091778093149968</v>
      </c>
      <c r="E60" s="63">
        <v>-2.8525999999999998</v>
      </c>
      <c r="F60" s="61">
        <f>E60-D60</f>
        <v>-4.342219068500297E-2</v>
      </c>
      <c r="G60" s="61"/>
      <c r="H60" s="72">
        <f t="shared" si="1"/>
        <v>-2.8557406647910248</v>
      </c>
    </row>
    <row r="61" spans="1:8" x14ac:dyDescent="0.3">
      <c r="A61" s="1">
        <v>1999.5</v>
      </c>
      <c r="B61" s="27">
        <v>208043.66666666666</v>
      </c>
      <c r="C61" s="8">
        <v>12662.385</v>
      </c>
      <c r="D61">
        <f t="shared" si="2"/>
        <v>-2.7991122059665834</v>
      </c>
      <c r="E61" s="63">
        <v>-2.8429000000000002</v>
      </c>
      <c r="F61" s="61">
        <f>E61-D61</f>
        <v>-4.3787794033416816E-2</v>
      </c>
      <c r="G61" s="61"/>
      <c r="H61" s="72">
        <f t="shared" si="1"/>
        <v>-2.8456750614426114</v>
      </c>
    </row>
    <row r="62" spans="1:8" x14ac:dyDescent="0.3">
      <c r="A62" s="1">
        <v>1999.75</v>
      </c>
      <c r="B62" s="27">
        <v>208660.33333333334</v>
      </c>
      <c r="C62" s="8">
        <v>12877.593000000001</v>
      </c>
      <c r="D62">
        <f t="shared" si="2"/>
        <v>-2.7852189062034891</v>
      </c>
      <c r="E62" s="63">
        <v>-2.8287</v>
      </c>
      <c r="F62" s="61">
        <f>E62-D62</f>
        <v>-4.3481093796510883E-2</v>
      </c>
      <c r="G62" s="61"/>
      <c r="H62" s="72">
        <f t="shared" si="1"/>
        <v>-2.8317817616795171</v>
      </c>
    </row>
    <row r="63" spans="1:8" x14ac:dyDescent="0.3">
      <c r="A63" s="1">
        <v>2000</v>
      </c>
      <c r="B63" s="27">
        <v>211586</v>
      </c>
      <c r="C63" s="8">
        <v>12924.179</v>
      </c>
      <c r="D63">
        <f t="shared" si="2"/>
        <v>-2.7955316371569014</v>
      </c>
      <c r="E63" s="63">
        <v>-2.8397000000000001</v>
      </c>
      <c r="F63" s="61">
        <f>E63-D63</f>
        <v>-4.4168362843098663E-2</v>
      </c>
      <c r="G63" s="61"/>
      <c r="H63" s="72">
        <f t="shared" si="1"/>
        <v>-2.8420944926329295</v>
      </c>
    </row>
    <row r="64" spans="1:8" x14ac:dyDescent="0.3">
      <c r="A64" s="1">
        <v>2000.25</v>
      </c>
      <c r="B64" s="27">
        <v>212242</v>
      </c>
      <c r="C64" s="8">
        <v>13160.842000000001</v>
      </c>
      <c r="D64">
        <f t="shared" si="2"/>
        <v>-2.7804812274661255</v>
      </c>
      <c r="E64" s="63">
        <v>-2.8241000000000001</v>
      </c>
      <c r="F64" s="61">
        <f>E64-D64</f>
        <v>-4.3618772533874584E-2</v>
      </c>
      <c r="G64" s="61"/>
      <c r="H64" s="72">
        <f t="shared" si="1"/>
        <v>-2.8270440829421535</v>
      </c>
    </row>
    <row r="65" spans="1:8" x14ac:dyDescent="0.3">
      <c r="A65" s="1">
        <v>2000.5</v>
      </c>
      <c r="B65" s="27">
        <v>212918.66666666666</v>
      </c>
      <c r="C65" s="8">
        <v>13178.419</v>
      </c>
      <c r="D65">
        <f t="shared" si="2"/>
        <v>-2.7823296787492988</v>
      </c>
      <c r="E65" s="63">
        <v>-2.8260000000000001</v>
      </c>
      <c r="F65" s="61">
        <f>E65-D65</f>
        <v>-4.3670321250701249E-2</v>
      </c>
      <c r="G65" s="61"/>
      <c r="H65" s="72">
        <f t="shared" si="1"/>
        <v>-2.8288925342253268</v>
      </c>
    </row>
    <row r="66" spans="1:8" x14ac:dyDescent="0.3">
      <c r="A66" s="1">
        <v>2000.75</v>
      </c>
      <c r="B66" s="27">
        <v>213560.33333333334</v>
      </c>
      <c r="C66" s="8">
        <v>13260.505999999999</v>
      </c>
      <c r="D66">
        <f t="shared" si="2"/>
        <v>-2.7791292405633903</v>
      </c>
      <c r="E66" s="63">
        <v>-2.8237000000000001</v>
      </c>
      <c r="F66" s="61">
        <f>E66-D66</f>
        <v>-4.4570759436609819E-2</v>
      </c>
      <c r="G66" s="61"/>
      <c r="H66" s="72">
        <f t="shared" si="1"/>
        <v>-2.8256920960394183</v>
      </c>
    </row>
    <row r="67" spans="1:8" x14ac:dyDescent="0.3">
      <c r="A67" s="1">
        <v>2001</v>
      </c>
      <c r="B67" s="27">
        <v>214101</v>
      </c>
      <c r="C67" s="8">
        <v>13222.69</v>
      </c>
      <c r="D67">
        <f t="shared" ref="D67:D98" si="3">LN(C67/B67)</f>
        <v>-2.7845135729985704</v>
      </c>
      <c r="E67" s="63">
        <v>-2.8290999999999999</v>
      </c>
      <c r="F67" s="61">
        <f>E67-D67</f>
        <v>-4.4586427001429563E-2</v>
      </c>
      <c r="G67" s="61"/>
      <c r="H67" s="72">
        <f t="shared" si="1"/>
        <v>-2.8310764284745984</v>
      </c>
    </row>
    <row r="68" spans="1:8" x14ac:dyDescent="0.3">
      <c r="A68" s="1">
        <v>2001.25</v>
      </c>
      <c r="B68" s="27">
        <v>214735.66666666666</v>
      </c>
      <c r="C68" s="8">
        <v>13299.984</v>
      </c>
      <c r="D68">
        <f t="shared" si="3"/>
        <v>-2.7816449821411102</v>
      </c>
      <c r="E68" s="63">
        <v>-2.8268</v>
      </c>
      <c r="F68" s="61">
        <f>E68-D68</f>
        <v>-4.5155017858889757E-2</v>
      </c>
      <c r="G68" s="61"/>
      <c r="H68" s="72">
        <f t="shared" ref="H68:H131" si="4">D68+$G$3</f>
        <v>-2.8282078376171382</v>
      </c>
    </row>
    <row r="69" spans="1:8" x14ac:dyDescent="0.3">
      <c r="A69" s="1">
        <v>2001.5</v>
      </c>
      <c r="B69" s="27">
        <v>215421.66666666666</v>
      </c>
      <c r="C69" s="8">
        <v>13244.784</v>
      </c>
      <c r="D69">
        <f t="shared" si="3"/>
        <v>-2.788993533166598</v>
      </c>
      <c r="E69" s="63">
        <v>-2.8330000000000002</v>
      </c>
      <c r="F69" s="61">
        <f>E69-D69</f>
        <v>-4.4006466833402147E-2</v>
      </c>
      <c r="G69" s="61"/>
      <c r="H69" s="72">
        <f t="shared" si="4"/>
        <v>-2.835556388642626</v>
      </c>
    </row>
    <row r="70" spans="1:8" x14ac:dyDescent="0.3">
      <c r="A70" s="1">
        <v>2001.75</v>
      </c>
      <c r="B70" s="27">
        <v>216111.66666666666</v>
      </c>
      <c r="C70" s="8">
        <v>13280.859</v>
      </c>
      <c r="D70">
        <f t="shared" si="3"/>
        <v>-2.7894714237157854</v>
      </c>
      <c r="E70" s="63">
        <v>-2.8338000000000001</v>
      </c>
      <c r="F70" s="61">
        <f>E70-D70</f>
        <v>-4.4328576284214716E-2</v>
      </c>
      <c r="G70" s="61"/>
      <c r="H70" s="72">
        <f t="shared" si="4"/>
        <v>-2.8360342791918134</v>
      </c>
    </row>
    <row r="71" spans="1:8" x14ac:dyDescent="0.3">
      <c r="A71" s="1">
        <v>2002</v>
      </c>
      <c r="B71" s="27">
        <v>216664</v>
      </c>
      <c r="C71" s="8">
        <v>13397.002</v>
      </c>
      <c r="D71">
        <f t="shared" si="3"/>
        <v>-2.7833168158715336</v>
      </c>
      <c r="E71" s="63">
        <v>-2.827</v>
      </c>
      <c r="F71" s="61">
        <f>E71-D71</f>
        <v>-4.368318412846639E-2</v>
      </c>
      <c r="G71" s="61"/>
      <c r="H71" s="72">
        <f t="shared" si="4"/>
        <v>-2.8298796713475616</v>
      </c>
    </row>
    <row r="72" spans="1:8" x14ac:dyDescent="0.3">
      <c r="A72" s="1">
        <v>2002.25</v>
      </c>
      <c r="B72" s="27">
        <v>217203.66666666666</v>
      </c>
      <c r="C72" s="8">
        <v>13478.152</v>
      </c>
      <c r="D72">
        <f t="shared" si="3"/>
        <v>-2.7797654653416304</v>
      </c>
      <c r="E72" s="63">
        <v>-2.8239999999999998</v>
      </c>
      <c r="F72" s="61">
        <f>E72-D72</f>
        <v>-4.4234534658369462E-2</v>
      </c>
      <c r="G72" s="61"/>
      <c r="H72" s="72">
        <f t="shared" si="4"/>
        <v>-2.8263283208176584</v>
      </c>
    </row>
    <row r="73" spans="1:8" x14ac:dyDescent="0.3">
      <c r="A73" s="1">
        <v>2002.5</v>
      </c>
      <c r="B73" s="27">
        <v>217867.66666666666</v>
      </c>
      <c r="C73" s="8">
        <v>13538.072</v>
      </c>
      <c r="D73">
        <f t="shared" si="3"/>
        <v>-2.7783819803950305</v>
      </c>
      <c r="E73" s="63">
        <v>-2.8222999999999998</v>
      </c>
      <c r="F73" s="61">
        <f>E73-D73</f>
        <v>-4.3918019604969327E-2</v>
      </c>
      <c r="G73" s="61"/>
      <c r="H73" s="72">
        <f t="shared" si="4"/>
        <v>-2.8249448358710585</v>
      </c>
    </row>
    <row r="74" spans="1:8" x14ac:dyDescent="0.3">
      <c r="A74" s="1">
        <v>2002.75</v>
      </c>
      <c r="B74" s="27">
        <v>218543</v>
      </c>
      <c r="C74" s="8">
        <v>13559.031999999999</v>
      </c>
      <c r="D74">
        <f t="shared" si="3"/>
        <v>-2.7799298979790197</v>
      </c>
      <c r="E74" s="63">
        <v>-2.8249</v>
      </c>
      <c r="F74" s="61">
        <f>E74-D74</f>
        <v>-4.4970102020980285E-2</v>
      </c>
      <c r="G74" s="61"/>
      <c r="H74" s="72">
        <f t="shared" si="4"/>
        <v>-2.8264927534550477</v>
      </c>
    </row>
    <row r="75" spans="1:8" x14ac:dyDescent="0.3">
      <c r="A75" s="1">
        <v>2003</v>
      </c>
      <c r="B75" s="27">
        <v>220109.33333333334</v>
      </c>
      <c r="C75" s="8">
        <v>13634.253000000001</v>
      </c>
      <c r="D75">
        <f t="shared" si="3"/>
        <v>-2.7815391632825648</v>
      </c>
      <c r="E75" s="63">
        <v>-2.827</v>
      </c>
      <c r="F75" s="61">
        <f>E75-D75</f>
        <v>-4.5460836717435171E-2</v>
      </c>
      <c r="G75" s="61"/>
      <c r="H75" s="72">
        <f t="shared" si="4"/>
        <v>-2.8281020187585928</v>
      </c>
    </row>
    <row r="76" spans="1:8" x14ac:dyDescent="0.3">
      <c r="A76" s="1">
        <v>2003.25</v>
      </c>
      <c r="B76" s="27">
        <v>220774</v>
      </c>
      <c r="C76" s="8">
        <v>13751.543</v>
      </c>
      <c r="D76">
        <f t="shared" si="3"/>
        <v>-2.7759885178478405</v>
      </c>
      <c r="E76" s="63">
        <v>-2.8206000000000002</v>
      </c>
      <c r="F76" s="61">
        <f>E76-D76</f>
        <v>-4.4611482152159709E-2</v>
      </c>
      <c r="G76" s="61"/>
      <c r="H76" s="72">
        <f t="shared" si="4"/>
        <v>-2.8225513733238685</v>
      </c>
    </row>
    <row r="77" spans="1:8" x14ac:dyDescent="0.3">
      <c r="A77" s="1">
        <v>2003.5</v>
      </c>
      <c r="B77" s="27">
        <v>221512.66666666666</v>
      </c>
      <c r="C77" s="8">
        <v>13985.073</v>
      </c>
      <c r="D77">
        <f t="shared" si="3"/>
        <v>-2.7624892271854264</v>
      </c>
      <c r="E77" s="63">
        <v>-2.8071999999999999</v>
      </c>
      <c r="F77" s="61">
        <f>E77-D77</f>
        <v>-4.4710772814573474E-2</v>
      </c>
      <c r="G77" s="61"/>
      <c r="H77" s="72">
        <f t="shared" si="4"/>
        <v>-2.8090520826614545</v>
      </c>
    </row>
    <row r="78" spans="1:8" x14ac:dyDescent="0.3">
      <c r="A78" s="1">
        <v>2003.75</v>
      </c>
      <c r="B78" s="27">
        <v>222275.66666666666</v>
      </c>
      <c r="C78" s="8">
        <v>14145.645</v>
      </c>
      <c r="D78">
        <f t="shared" si="3"/>
        <v>-2.7545115504248092</v>
      </c>
      <c r="E78" s="63">
        <v>-2.7993000000000001</v>
      </c>
      <c r="F78" s="61">
        <f>E78-D78</f>
        <v>-4.4788449575190903E-2</v>
      </c>
      <c r="G78" s="61"/>
      <c r="H78" s="72">
        <f t="shared" si="4"/>
        <v>-2.8010744059008372</v>
      </c>
    </row>
    <row r="79" spans="1:8" x14ac:dyDescent="0.3">
      <c r="A79" s="1">
        <v>2004</v>
      </c>
      <c r="B79" s="27">
        <v>222356</v>
      </c>
      <c r="C79" s="8">
        <v>14221.147000000001</v>
      </c>
      <c r="D79">
        <f t="shared" si="3"/>
        <v>-2.7495496189135968</v>
      </c>
      <c r="E79" s="63">
        <v>-2.7936999999999999</v>
      </c>
      <c r="F79" s="61">
        <f>E79-D79</f>
        <v>-4.4150381086403012E-2</v>
      </c>
      <c r="G79" s="61"/>
      <c r="H79" s="72">
        <f t="shared" si="4"/>
        <v>-2.7961124743896248</v>
      </c>
    </row>
    <row r="80" spans="1:8" x14ac:dyDescent="0.3">
      <c r="A80" s="1">
        <v>2004.25</v>
      </c>
      <c r="B80" s="27">
        <v>222973.33333333334</v>
      </c>
      <c r="C80" s="8">
        <v>14329.522999999999</v>
      </c>
      <c r="D80">
        <f t="shared" si="3"/>
        <v>-2.7447302283696366</v>
      </c>
      <c r="E80" s="63">
        <v>-2.7888999999999999</v>
      </c>
      <c r="F80" s="61">
        <f>E80-D80</f>
        <v>-4.4169771630363286E-2</v>
      </c>
      <c r="G80" s="61"/>
      <c r="H80" s="72">
        <f t="shared" si="4"/>
        <v>-2.7912930838456647</v>
      </c>
    </row>
    <row r="81" spans="1:8" x14ac:dyDescent="0.3">
      <c r="A81" s="1">
        <v>2004.5</v>
      </c>
      <c r="B81" s="27">
        <v>223680</v>
      </c>
      <c r="C81" s="8">
        <v>14464.984</v>
      </c>
      <c r="D81">
        <f t="shared" si="3"/>
        <v>-2.7384856267361752</v>
      </c>
      <c r="E81" s="63">
        <v>-2.7833000000000001</v>
      </c>
      <c r="F81" s="61">
        <f>E81-D81</f>
        <v>-4.4814373263824869E-2</v>
      </c>
      <c r="G81" s="61"/>
      <c r="H81" s="72">
        <f t="shared" si="4"/>
        <v>-2.7850484822122032</v>
      </c>
    </row>
    <row r="82" spans="1:8" x14ac:dyDescent="0.3">
      <c r="A82" s="1">
        <v>2004.75</v>
      </c>
      <c r="B82" s="27">
        <v>224418</v>
      </c>
      <c r="C82" s="8">
        <v>14609.876</v>
      </c>
      <c r="D82">
        <f t="shared" si="3"/>
        <v>-2.7318126459461709</v>
      </c>
      <c r="E82" s="63">
        <v>-2.7782</v>
      </c>
      <c r="F82" s="61">
        <f>E82-D82</f>
        <v>-4.63873540538291E-2</v>
      </c>
      <c r="G82" s="61"/>
      <c r="H82" s="72">
        <f t="shared" si="4"/>
        <v>-2.7783755014221989</v>
      </c>
    </row>
    <row r="83" spans="1:8" x14ac:dyDescent="0.3">
      <c r="A83" s="1">
        <v>2005</v>
      </c>
      <c r="B83" s="27">
        <v>225038</v>
      </c>
      <c r="C83" s="8">
        <v>14771.602000000001</v>
      </c>
      <c r="D83">
        <f t="shared" si="3"/>
        <v>-2.7235627230707142</v>
      </c>
      <c r="E83" s="63">
        <v>-2.7700999999999998</v>
      </c>
      <c r="F83" s="61">
        <f>E83-D83</f>
        <v>-4.6537276929285554E-2</v>
      </c>
      <c r="G83" s="61"/>
      <c r="H83" s="72">
        <f t="shared" si="4"/>
        <v>-2.7701255785467422</v>
      </c>
    </row>
    <row r="84" spans="1:8" x14ac:dyDescent="0.3">
      <c r="A84" s="1">
        <v>2005.25</v>
      </c>
      <c r="B84" s="27">
        <v>225674</v>
      </c>
      <c r="C84" s="8">
        <v>14839.781999999999</v>
      </c>
      <c r="D84">
        <f t="shared" si="3"/>
        <v>-2.7217799324190288</v>
      </c>
      <c r="E84" s="63">
        <v>-2.7675000000000001</v>
      </c>
      <c r="F84" s="61">
        <f>E84-D84</f>
        <v>-4.5720067580971246E-2</v>
      </c>
      <c r="G84" s="61"/>
      <c r="H84" s="72">
        <f t="shared" si="4"/>
        <v>-2.7683427878950568</v>
      </c>
    </row>
    <row r="85" spans="1:8" x14ac:dyDescent="0.3">
      <c r="A85" s="1">
        <v>2005.5</v>
      </c>
      <c r="B85" s="27">
        <v>226422.33333333334</v>
      </c>
      <c r="C85" s="8">
        <v>14972.054</v>
      </c>
      <c r="D85">
        <f t="shared" si="3"/>
        <v>-2.7162165901608915</v>
      </c>
      <c r="E85" s="63">
        <v>-2.7625999999999999</v>
      </c>
      <c r="F85" s="61">
        <f>E85-D85</f>
        <v>-4.6383409839108491E-2</v>
      </c>
      <c r="G85" s="61"/>
      <c r="H85" s="72">
        <f t="shared" si="4"/>
        <v>-2.7627794456369195</v>
      </c>
    </row>
    <row r="86" spans="1:8" x14ac:dyDescent="0.3">
      <c r="A86" s="1">
        <v>2005.75</v>
      </c>
      <c r="B86" s="27">
        <v>227196</v>
      </c>
      <c r="C86" s="8">
        <v>15066.597</v>
      </c>
      <c r="D86">
        <f t="shared" si="3"/>
        <v>-2.7133329067926319</v>
      </c>
      <c r="E86" s="63">
        <v>-2.7605</v>
      </c>
      <c r="F86" s="61">
        <f>E86-D86</f>
        <v>-4.7167093207368005E-2</v>
      </c>
      <c r="G86" s="61"/>
      <c r="H86" s="72">
        <f t="shared" si="4"/>
        <v>-2.75989576226866</v>
      </c>
    </row>
    <row r="87" spans="1:8" x14ac:dyDescent="0.3">
      <c r="A87" s="1">
        <v>2006</v>
      </c>
      <c r="B87" s="27">
        <v>227763.66666666666</v>
      </c>
      <c r="C87" s="8">
        <v>15267.026</v>
      </c>
      <c r="D87">
        <f t="shared" si="3"/>
        <v>-2.7026132023647262</v>
      </c>
      <c r="E87" s="63">
        <v>-2.7509999999999999</v>
      </c>
      <c r="F87" s="61">
        <f>E87-D87</f>
        <v>-4.8386797635273648E-2</v>
      </c>
      <c r="G87" s="61"/>
      <c r="H87" s="72">
        <f t="shared" si="4"/>
        <v>-2.7491760578407543</v>
      </c>
    </row>
    <row r="88" spans="1:8" x14ac:dyDescent="0.3">
      <c r="A88" s="1">
        <v>2006.25</v>
      </c>
      <c r="B88" s="27">
        <v>228432.66666666666</v>
      </c>
      <c r="C88" s="8">
        <v>15302.705</v>
      </c>
      <c r="D88">
        <f t="shared" si="3"/>
        <v>-2.7032118813323303</v>
      </c>
      <c r="E88" s="63">
        <v>-2.7507999999999999</v>
      </c>
      <c r="F88" s="61">
        <f>E88-D88</f>
        <v>-4.7588118667669654E-2</v>
      </c>
      <c r="G88" s="61"/>
      <c r="H88" s="72">
        <f t="shared" si="4"/>
        <v>-2.7497747368083583</v>
      </c>
    </row>
    <row r="89" spans="1:8" x14ac:dyDescent="0.3">
      <c r="A89" s="1">
        <v>2006.5</v>
      </c>
      <c r="B89" s="27">
        <v>229166.33333333334</v>
      </c>
      <c r="C89" s="8">
        <v>15326.368</v>
      </c>
      <c r="D89">
        <f t="shared" si="3"/>
        <v>-2.7048733425824096</v>
      </c>
      <c r="E89" s="63">
        <v>-2.7530999999999999</v>
      </c>
      <c r="F89" s="61">
        <f>E89-D89</f>
        <v>-4.8226657417590246E-2</v>
      </c>
      <c r="G89" s="61"/>
      <c r="H89" s="72">
        <f t="shared" si="4"/>
        <v>-2.7514361980584376</v>
      </c>
    </row>
    <row r="90" spans="1:8" x14ac:dyDescent="0.3">
      <c r="A90" s="1">
        <v>2006.75</v>
      </c>
      <c r="B90" s="27">
        <v>229896</v>
      </c>
      <c r="C90" s="8">
        <v>15456.928</v>
      </c>
      <c r="D90">
        <f t="shared" si="3"/>
        <v>-2.6995697156730838</v>
      </c>
      <c r="E90" s="63">
        <v>-2.7484999999999999</v>
      </c>
      <c r="F90" s="61">
        <f>E90-D90</f>
        <v>-4.8930284326916151E-2</v>
      </c>
      <c r="G90" s="61"/>
      <c r="H90" s="72">
        <f t="shared" si="4"/>
        <v>-2.7461325711491118</v>
      </c>
    </row>
    <row r="91" spans="1:8" x14ac:dyDescent="0.3">
      <c r="A91" s="1">
        <v>2007</v>
      </c>
      <c r="B91" s="27">
        <v>230839.33333333334</v>
      </c>
      <c r="C91" s="8">
        <v>15493.328</v>
      </c>
      <c r="D91">
        <f t="shared" si="3"/>
        <v>-2.7013124621939535</v>
      </c>
      <c r="E91" s="63">
        <v>-2.7519999999999998</v>
      </c>
      <c r="F91" s="61">
        <f>E91-D91</f>
        <v>-5.068753780604629E-2</v>
      </c>
      <c r="G91" s="61"/>
      <c r="H91" s="72">
        <f t="shared" si="4"/>
        <v>-2.7478753176699815</v>
      </c>
    </row>
    <row r="92" spans="1:8" x14ac:dyDescent="0.3">
      <c r="A92" s="1">
        <v>2007.25</v>
      </c>
      <c r="B92" s="27">
        <v>231482</v>
      </c>
      <c r="C92" s="8">
        <v>15582.084999999999</v>
      </c>
      <c r="D92">
        <f t="shared" si="3"/>
        <v>-2.6983802598176281</v>
      </c>
      <c r="E92" s="63">
        <v>-2.7471000000000001</v>
      </c>
      <c r="F92" s="61">
        <f>E92-D92</f>
        <v>-4.8719740182372018E-2</v>
      </c>
      <c r="G92" s="61"/>
      <c r="H92" s="72">
        <f t="shared" si="4"/>
        <v>-2.7449431152936561</v>
      </c>
    </row>
    <row r="93" spans="1:8" x14ac:dyDescent="0.3">
      <c r="A93" s="1">
        <v>2007.5</v>
      </c>
      <c r="B93" s="27">
        <v>232210</v>
      </c>
      <c r="C93" s="8">
        <v>15666.737999999999</v>
      </c>
      <c r="D93">
        <f t="shared" si="3"/>
        <v>-2.6961022684355274</v>
      </c>
      <c r="E93" s="63">
        <v>-2.7435</v>
      </c>
      <c r="F93" s="61">
        <f>E93-D93</f>
        <v>-4.7397731564472689E-2</v>
      </c>
      <c r="G93" s="61"/>
      <c r="H93" s="72">
        <f t="shared" si="4"/>
        <v>-2.7426651239115554</v>
      </c>
    </row>
    <row r="94" spans="1:8" x14ac:dyDescent="0.3">
      <c r="A94" s="1">
        <v>2007.75</v>
      </c>
      <c r="B94" s="27">
        <v>232936.66666666666</v>
      </c>
      <c r="C94" s="8">
        <v>15761.967000000001</v>
      </c>
      <c r="D94">
        <f t="shared" si="3"/>
        <v>-2.6931667134492101</v>
      </c>
      <c r="E94" s="63">
        <v>-2.7429999999999999</v>
      </c>
      <c r="F94" s="61">
        <f>E94-D94</f>
        <v>-4.9833286550789779E-2</v>
      </c>
      <c r="G94" s="61"/>
      <c r="H94" s="72">
        <f t="shared" si="4"/>
        <v>-2.7397295689252381</v>
      </c>
    </row>
    <row r="95" spans="1:8" x14ac:dyDescent="0.3">
      <c r="A95" s="1">
        <v>2008</v>
      </c>
      <c r="B95" s="27">
        <v>232806.66666666666</v>
      </c>
      <c r="C95" s="8">
        <v>15671.383</v>
      </c>
      <c r="D95">
        <f t="shared" si="3"/>
        <v>-2.698372042040639</v>
      </c>
      <c r="E95" s="63">
        <v>-2.7492000000000001</v>
      </c>
      <c r="F95" s="61">
        <f>E95-D95</f>
        <v>-5.0827957959361125E-2</v>
      </c>
      <c r="G95" s="61"/>
      <c r="H95" s="72">
        <f t="shared" si="4"/>
        <v>-2.744934897516667</v>
      </c>
    </row>
    <row r="96" spans="1:8" x14ac:dyDescent="0.3">
      <c r="A96" s="1">
        <v>2008.25</v>
      </c>
      <c r="B96" s="27">
        <v>233410</v>
      </c>
      <c r="C96" s="8">
        <v>15752.308000000001</v>
      </c>
      <c r="D96">
        <f t="shared" si="3"/>
        <v>-2.6958096696178044</v>
      </c>
      <c r="E96" s="63">
        <v>-2.7467999999999999</v>
      </c>
      <c r="F96" s="61">
        <f>E96-D96</f>
        <v>-5.099033038219547E-2</v>
      </c>
      <c r="G96" s="61"/>
      <c r="H96" s="72">
        <f t="shared" si="4"/>
        <v>-2.7423725250938324</v>
      </c>
    </row>
    <row r="97" spans="1:8" x14ac:dyDescent="0.3">
      <c r="A97" s="1">
        <v>2008.5</v>
      </c>
      <c r="B97" s="27">
        <v>234110.33333333334</v>
      </c>
      <c r="C97" s="8">
        <v>15667.031999999999</v>
      </c>
      <c r="D97">
        <f t="shared" si="3"/>
        <v>-2.704233882284317</v>
      </c>
      <c r="E97" s="63">
        <v>-2.7547999999999999</v>
      </c>
      <c r="F97" s="61">
        <f>E97-D97</f>
        <v>-5.0566117715682868E-2</v>
      </c>
      <c r="G97" s="61"/>
      <c r="H97" s="72">
        <f t="shared" si="4"/>
        <v>-2.7507967377603451</v>
      </c>
    </row>
    <row r="98" spans="1:8" x14ac:dyDescent="0.3">
      <c r="A98" s="1">
        <v>2008.75</v>
      </c>
      <c r="B98" s="27">
        <v>234825</v>
      </c>
      <c r="C98" s="8">
        <v>15328.027</v>
      </c>
      <c r="D98">
        <f t="shared" si="3"/>
        <v>-2.7291575731713711</v>
      </c>
      <c r="E98" s="63">
        <v>-2.7795999999999998</v>
      </c>
      <c r="F98" s="61">
        <f>E98-D98</f>
        <v>-5.0442426828628761E-2</v>
      </c>
      <c r="G98" s="61"/>
      <c r="H98" s="72">
        <f t="shared" si="4"/>
        <v>-2.7757204286473991</v>
      </c>
    </row>
    <row r="99" spans="1:8" x14ac:dyDescent="0.3">
      <c r="A99" s="1">
        <v>2009</v>
      </c>
      <c r="B99" s="27">
        <v>234912.66666666666</v>
      </c>
      <c r="C99" s="8">
        <v>15155.94</v>
      </c>
      <c r="D99">
        <f t="shared" ref="D99:D130" si="5">LN(C99/B99)</f>
        <v>-2.7408212795461639</v>
      </c>
      <c r="E99" s="63">
        <v>-2.7938999999999998</v>
      </c>
      <c r="F99" s="61">
        <f>E99-D99</f>
        <v>-5.3078720453835881E-2</v>
      </c>
      <c r="G99" s="61"/>
      <c r="H99" s="72">
        <f t="shared" si="4"/>
        <v>-2.787384135022192</v>
      </c>
    </row>
    <row r="100" spans="1:8" x14ac:dyDescent="0.3">
      <c r="A100" s="1">
        <v>2009.25</v>
      </c>
      <c r="B100" s="27">
        <v>235459.33333333334</v>
      </c>
      <c r="C100" s="8">
        <v>15134.117</v>
      </c>
      <c r="D100">
        <f t="shared" si="5"/>
        <v>-2.7445866171293924</v>
      </c>
      <c r="E100" s="63">
        <v>-2.7972999999999999</v>
      </c>
      <c r="F100" s="61">
        <f>E100-D100</f>
        <v>-5.271338287060745E-2</v>
      </c>
      <c r="G100" s="61"/>
      <c r="H100" s="72">
        <f t="shared" si="4"/>
        <v>-2.7911494726054205</v>
      </c>
    </row>
    <row r="101" spans="1:8" x14ac:dyDescent="0.3">
      <c r="A101" s="1">
        <v>2009.5</v>
      </c>
      <c r="B101" s="27">
        <v>236093</v>
      </c>
      <c r="C101" s="8">
        <v>15189.222</v>
      </c>
      <c r="D101">
        <f t="shared" si="5"/>
        <v>-2.7436396978084159</v>
      </c>
      <c r="E101" s="63">
        <v>-2.7968000000000002</v>
      </c>
      <c r="F101" s="61">
        <f>E101-D101</f>
        <v>-5.3160302191584297E-2</v>
      </c>
      <c r="G101" s="61"/>
      <c r="H101" s="72">
        <f t="shared" si="4"/>
        <v>-2.7902025532844439</v>
      </c>
    </row>
    <row r="102" spans="1:8" x14ac:dyDescent="0.3">
      <c r="A102" s="1">
        <v>2009.75</v>
      </c>
      <c r="B102" s="27">
        <v>236739</v>
      </c>
      <c r="C102" s="8">
        <v>15356.058000000001</v>
      </c>
      <c r="D102">
        <f t="shared" si="5"/>
        <v>-2.7354482143168868</v>
      </c>
      <c r="E102" s="63">
        <v>-2.79</v>
      </c>
      <c r="F102" s="61">
        <f>E102-D102</f>
        <v>-5.4551785683113252E-2</v>
      </c>
      <c r="G102" s="61"/>
      <c r="H102" s="72">
        <f t="shared" si="4"/>
        <v>-2.7820110697929148</v>
      </c>
    </row>
    <row r="103" spans="1:8" x14ac:dyDescent="0.3">
      <c r="A103" s="1">
        <v>2010</v>
      </c>
      <c r="B103" s="27">
        <v>236996.33333333334</v>
      </c>
      <c r="C103" s="8">
        <v>15415.145</v>
      </c>
      <c r="D103">
        <f t="shared" si="5"/>
        <v>-2.7326942021318921</v>
      </c>
      <c r="E103" s="63">
        <v>-2.7871999999999999</v>
      </c>
      <c r="F103" s="61">
        <f>E103-D103</f>
        <v>-5.450579786810783E-2</v>
      </c>
      <c r="G103" s="61"/>
      <c r="H103" s="72">
        <f t="shared" si="4"/>
        <v>-2.7792570576079201</v>
      </c>
    </row>
    <row r="104" spans="1:8" x14ac:dyDescent="0.3">
      <c r="A104" s="1">
        <v>2010.25</v>
      </c>
      <c r="B104" s="27">
        <v>237506</v>
      </c>
      <c r="C104" s="8">
        <v>15557.277</v>
      </c>
      <c r="D104">
        <f t="shared" si="5"/>
        <v>-2.7256643828775236</v>
      </c>
      <c r="E104" s="63">
        <v>-2.7797999999999998</v>
      </c>
      <c r="F104" s="61">
        <f>E104-D104</f>
        <v>-5.4135617122476276E-2</v>
      </c>
      <c r="G104" s="61"/>
      <c r="H104" s="72">
        <f t="shared" si="4"/>
        <v>-2.7722272383535516</v>
      </c>
    </row>
    <row r="105" spans="1:8" x14ac:dyDescent="0.3">
      <c r="A105" s="1">
        <v>2010.5</v>
      </c>
      <c r="B105" s="27">
        <v>238103.66666666666</v>
      </c>
      <c r="C105" s="8">
        <v>15671.967000000001</v>
      </c>
      <c r="D105">
        <f t="shared" si="5"/>
        <v>-2.7208325780923825</v>
      </c>
      <c r="E105" s="63">
        <v>-2.7753999999999999</v>
      </c>
      <c r="F105" s="61">
        <f>E105-D105</f>
        <v>-5.4567421907617319E-2</v>
      </c>
      <c r="G105" s="61"/>
      <c r="H105" s="72">
        <f t="shared" si="4"/>
        <v>-2.7673954335684106</v>
      </c>
    </row>
    <row r="106" spans="1:8" x14ac:dyDescent="0.3">
      <c r="A106" s="1">
        <v>2010.75</v>
      </c>
      <c r="B106" s="27">
        <v>238711.33333333334</v>
      </c>
      <c r="C106" s="8">
        <v>15750.625</v>
      </c>
      <c r="D106">
        <f t="shared" si="5"/>
        <v>-2.718374964595998</v>
      </c>
      <c r="E106" s="63">
        <v>-2.7711000000000001</v>
      </c>
      <c r="F106" s="61">
        <f>E106-D106</f>
        <v>-5.2725035404002085E-2</v>
      </c>
      <c r="G106" s="61"/>
      <c r="H106" s="72">
        <f t="shared" si="4"/>
        <v>-2.764937820072026</v>
      </c>
    </row>
    <row r="107" spans="1:8" x14ac:dyDescent="0.3">
      <c r="A107" s="1">
        <v>2011</v>
      </c>
      <c r="B107" s="27">
        <v>238851.66666666666</v>
      </c>
      <c r="C107" s="8">
        <v>15712.754000000001</v>
      </c>
      <c r="D107">
        <f t="shared" si="5"/>
        <v>-2.7213699784326901</v>
      </c>
      <c r="E107" s="63">
        <v>-2.7749000000000001</v>
      </c>
      <c r="F107" s="61">
        <f>E107-D107</f>
        <v>-5.3530021567310015E-2</v>
      </c>
      <c r="G107" s="61"/>
      <c r="H107" s="72">
        <f t="shared" si="4"/>
        <v>-2.7679328339087181</v>
      </c>
    </row>
    <row r="108" spans="1:8" x14ac:dyDescent="0.3">
      <c r="A108" s="1">
        <v>2011.25</v>
      </c>
      <c r="B108" s="27">
        <v>239316</v>
      </c>
      <c r="C108" s="8">
        <v>15825.096</v>
      </c>
      <c r="D108">
        <f t="shared" si="5"/>
        <v>-2.7161878199965344</v>
      </c>
      <c r="E108" s="63">
        <v>-2.7690000000000001</v>
      </c>
      <c r="F108" s="61">
        <f>E108-D108</f>
        <v>-5.281218000346577E-2</v>
      </c>
      <c r="G108" s="61"/>
      <c r="H108" s="72">
        <f t="shared" si="4"/>
        <v>-2.7627506754725624</v>
      </c>
    </row>
    <row r="109" spans="1:8" x14ac:dyDescent="0.3">
      <c r="A109" s="1">
        <v>2011.5</v>
      </c>
      <c r="B109" s="27">
        <v>239871</v>
      </c>
      <c r="C109" s="8">
        <v>15820.7</v>
      </c>
      <c r="D109">
        <f t="shared" si="5"/>
        <v>-2.7187820696888689</v>
      </c>
      <c r="E109" s="63">
        <v>-2.7679</v>
      </c>
      <c r="F109" s="61">
        <f>E109-D109</f>
        <v>-4.9117930311131097E-2</v>
      </c>
      <c r="G109" s="61"/>
      <c r="H109" s="72">
        <f t="shared" si="4"/>
        <v>-2.7653449251648969</v>
      </c>
    </row>
    <row r="110" spans="1:8" x14ac:dyDescent="0.3">
      <c r="A110" s="1">
        <v>2011.75</v>
      </c>
      <c r="B110" s="27">
        <v>240431.33333333334</v>
      </c>
      <c r="C110" s="8">
        <v>16004.107</v>
      </c>
      <c r="D110">
        <f t="shared" si="5"/>
        <v>-2.7095891556915834</v>
      </c>
      <c r="E110" s="63">
        <v>-2.7584</v>
      </c>
      <c r="F110" s="61">
        <f>E110-D110</f>
        <v>-4.8810844308416534E-2</v>
      </c>
      <c r="G110" s="61"/>
      <c r="H110" s="72">
        <f t="shared" si="4"/>
        <v>-2.7561520111676114</v>
      </c>
    </row>
    <row r="111" spans="1:8" x14ac:dyDescent="0.3">
      <c r="A111" s="1">
        <v>2012</v>
      </c>
      <c r="B111" s="27">
        <v>242436</v>
      </c>
      <c r="C111" s="8">
        <v>16129.418</v>
      </c>
      <c r="D111">
        <f t="shared" si="5"/>
        <v>-2.7100929483683434</v>
      </c>
      <c r="E111" s="63">
        <v>-2.7576000000000001</v>
      </c>
      <c r="F111" s="61">
        <f>E111-D111</f>
        <v>-4.7507051631656694E-2</v>
      </c>
      <c r="G111" s="61"/>
      <c r="H111" s="72">
        <f t="shared" si="4"/>
        <v>-2.7566558038443714</v>
      </c>
    </row>
    <row r="112" spans="1:8" x14ac:dyDescent="0.3">
      <c r="A112" s="1">
        <v>2012.25</v>
      </c>
      <c r="B112" s="27">
        <v>242968.33333333334</v>
      </c>
      <c r="C112" s="8">
        <v>16198.807000000001</v>
      </c>
      <c r="D112">
        <f t="shared" si="5"/>
        <v>-2.7079935217967335</v>
      </c>
      <c r="E112" s="63">
        <v>-2.7568000000000001</v>
      </c>
      <c r="F112" s="61">
        <f>E112-D112</f>
        <v>-4.8806478203266668E-2</v>
      </c>
      <c r="G112" s="61"/>
      <c r="H112" s="72">
        <f t="shared" si="4"/>
        <v>-2.7545563772727615</v>
      </c>
    </row>
    <row r="113" spans="1:8" x14ac:dyDescent="0.3">
      <c r="A113" s="1">
        <v>2012.5</v>
      </c>
      <c r="B113" s="27">
        <v>243564</v>
      </c>
      <c r="C113" s="8">
        <v>16220.666999999999</v>
      </c>
      <c r="D113">
        <f t="shared" si="5"/>
        <v>-2.7090935717501954</v>
      </c>
      <c r="E113" s="63">
        <v>-2.7523</v>
      </c>
      <c r="F113" s="61">
        <f>E113-D113</f>
        <v>-4.3206428249804585E-2</v>
      </c>
      <c r="G113" s="61"/>
      <c r="H113" s="72">
        <f t="shared" si="4"/>
        <v>-2.7556564272262234</v>
      </c>
    </row>
    <row r="114" spans="1:8" x14ac:dyDescent="0.3">
      <c r="A114" s="1">
        <v>2012.75</v>
      </c>
      <c r="B114" s="27">
        <v>244169</v>
      </c>
      <c r="C114" s="8">
        <v>16239.138000000001</v>
      </c>
      <c r="D114">
        <f t="shared" si="5"/>
        <v>-2.710436353984377</v>
      </c>
      <c r="E114" s="63">
        <v>-2.7545000000000002</v>
      </c>
      <c r="F114" s="61">
        <f>E114-D114</f>
        <v>-4.4063646015623181E-2</v>
      </c>
      <c r="G114" s="61"/>
      <c r="H114" s="72">
        <f t="shared" si="4"/>
        <v>-2.756999209460405</v>
      </c>
    </row>
    <row r="115" spans="1:8" x14ac:dyDescent="0.3">
      <c r="A115" s="1">
        <v>2013</v>
      </c>
      <c r="B115" s="27">
        <v>244828.66666666666</v>
      </c>
      <c r="C115" s="8">
        <v>16382.964</v>
      </c>
      <c r="D115">
        <f t="shared" si="5"/>
        <v>-2.7043166317427665</v>
      </c>
      <c r="E115" s="63">
        <v>-2.7543000000000002</v>
      </c>
      <c r="F115" s="61">
        <f>E115-D115</f>
        <v>-4.9983368257233707E-2</v>
      </c>
      <c r="G115" s="61"/>
      <c r="H115" s="72">
        <f t="shared" si="4"/>
        <v>-2.7508794872187945</v>
      </c>
    </row>
    <row r="116" spans="1:8" x14ac:dyDescent="0.3">
      <c r="A116" s="1">
        <v>2013.25</v>
      </c>
      <c r="B116" s="27">
        <v>245363.33333333334</v>
      </c>
      <c r="C116" s="8">
        <v>16403.18</v>
      </c>
      <c r="D116">
        <f t="shared" si="5"/>
        <v>-2.7052648867210243</v>
      </c>
      <c r="E116" s="63">
        <v>-2.7504</v>
      </c>
      <c r="F116" s="61">
        <f>E116-D116</f>
        <v>-4.513511327897568E-2</v>
      </c>
      <c r="G116" s="61"/>
      <c r="H116" s="72">
        <f t="shared" si="4"/>
        <v>-2.7518277421970523</v>
      </c>
    </row>
    <row r="117" spans="1:8" x14ac:dyDescent="0.3">
      <c r="B117" s="27">
        <v>245961</v>
      </c>
      <c r="C117" s="8">
        <v>16531.685000000001</v>
      </c>
      <c r="D117">
        <f t="shared" si="5"/>
        <v>-2.699894144266751</v>
      </c>
      <c r="F117" s="61"/>
      <c r="G117" s="61"/>
      <c r="H117" s="72">
        <f t="shared" si="4"/>
        <v>-2.746456999742779</v>
      </c>
    </row>
    <row r="118" spans="1:8" x14ac:dyDescent="0.3">
      <c r="B118" s="27">
        <v>246564.33333333334</v>
      </c>
      <c r="C118" s="8">
        <v>16663.649000000001</v>
      </c>
      <c r="D118">
        <f t="shared" si="5"/>
        <v>-2.6943933062183083</v>
      </c>
      <c r="F118" s="61"/>
      <c r="G118" s="61"/>
      <c r="H118" s="72">
        <f t="shared" si="4"/>
        <v>-2.7409561616943363</v>
      </c>
    </row>
    <row r="119" spans="1:8" x14ac:dyDescent="0.3">
      <c r="B119" s="27">
        <v>247086</v>
      </c>
      <c r="C119" s="8">
        <v>16616.54</v>
      </c>
      <c r="D119">
        <f t="shared" si="5"/>
        <v>-2.6993378693236094</v>
      </c>
      <c r="F119" s="61"/>
      <c r="G119" s="61"/>
      <c r="H119" s="72">
        <f t="shared" si="4"/>
        <v>-2.7459007247996374</v>
      </c>
    </row>
    <row r="120" spans="1:8" x14ac:dyDescent="0.3">
      <c r="B120" s="27">
        <v>247625</v>
      </c>
      <c r="C120" s="8">
        <v>16841.474999999999</v>
      </c>
      <c r="D120">
        <f t="shared" si="5"/>
        <v>-2.6880709109665992</v>
      </c>
      <c r="F120" s="61"/>
      <c r="G120" s="61"/>
      <c r="H120" s="72">
        <f t="shared" si="4"/>
        <v>-2.7346337664426272</v>
      </c>
    </row>
    <row r="121" spans="1:8" x14ac:dyDescent="0.3">
      <c r="B121" s="27">
        <v>248232.66666666666</v>
      </c>
      <c r="C121" s="8">
        <v>17047.098000000002</v>
      </c>
      <c r="D121">
        <f t="shared" si="5"/>
        <v>-2.6783864944352862</v>
      </c>
      <c r="F121" s="61"/>
      <c r="G121" s="61"/>
      <c r="H121" s="72">
        <f t="shared" si="4"/>
        <v>-2.7249493499113142</v>
      </c>
    </row>
    <row r="122" spans="1:8" x14ac:dyDescent="0.3">
      <c r="B122" s="27">
        <v>248842.66666666666</v>
      </c>
      <c r="C122" s="8">
        <v>17143.038</v>
      </c>
      <c r="D122">
        <f t="shared" si="5"/>
        <v>-2.6752286923090365</v>
      </c>
      <c r="F122" s="61"/>
      <c r="G122" s="61"/>
      <c r="H122" s="72">
        <f t="shared" si="4"/>
        <v>-2.7217915477850645</v>
      </c>
    </row>
    <row r="123" spans="1:8" x14ac:dyDescent="0.3">
      <c r="B123" s="27">
        <v>249900.66666666666</v>
      </c>
      <c r="C123" s="8">
        <v>17277.580000000002</v>
      </c>
      <c r="D123">
        <f t="shared" si="5"/>
        <v>-2.6716537982988933</v>
      </c>
      <c r="F123" s="61"/>
      <c r="G123" s="61"/>
      <c r="H123" s="72">
        <f t="shared" si="4"/>
        <v>-2.7182166537749213</v>
      </c>
    </row>
    <row r="124" spans="1:8" x14ac:dyDescent="0.3">
      <c r="B124" s="27">
        <v>250461.33333333334</v>
      </c>
      <c r="C124" s="8">
        <v>17405.669000000002</v>
      </c>
      <c r="D124">
        <f t="shared" si="5"/>
        <v>-2.6665085929043482</v>
      </c>
      <c r="F124" s="61"/>
      <c r="G124" s="61"/>
      <c r="H124" s="72">
        <f t="shared" si="4"/>
        <v>-2.7130714483803762</v>
      </c>
    </row>
    <row r="125" spans="1:8" x14ac:dyDescent="0.3">
      <c r="B125" s="27">
        <v>251099</v>
      </c>
      <c r="C125" s="8">
        <v>17463.222000000002</v>
      </c>
      <c r="D125">
        <f t="shared" si="5"/>
        <v>-2.6657502142092664</v>
      </c>
      <c r="F125" s="61"/>
      <c r="G125" s="61"/>
      <c r="H125" s="72">
        <f t="shared" si="4"/>
        <v>-2.7123130696852944</v>
      </c>
    </row>
    <row r="126" spans="1:8" x14ac:dyDescent="0.3">
      <c r="B126" s="27">
        <v>251741.33333333334</v>
      </c>
      <c r="C126" s="8">
        <v>17468.901999999998</v>
      </c>
      <c r="D126">
        <f t="shared" si="5"/>
        <v>-2.6679798337494827</v>
      </c>
      <c r="F126" s="61"/>
      <c r="G126" s="61"/>
      <c r="H126" s="72">
        <f t="shared" si="4"/>
        <v>-2.7145426892255107</v>
      </c>
    </row>
    <row r="127" spans="1:8" x14ac:dyDescent="0.3">
      <c r="B127" s="27">
        <v>252580.66666666666</v>
      </c>
      <c r="C127" s="8">
        <v>17556.839</v>
      </c>
      <c r="D127">
        <f t="shared" si="5"/>
        <v>-2.6662871090288589</v>
      </c>
      <c r="F127" s="61"/>
      <c r="G127" s="61"/>
      <c r="H127" s="72">
        <f t="shared" si="4"/>
        <v>-2.7128499645048869</v>
      </c>
    </row>
    <row r="128" spans="1:8" x14ac:dyDescent="0.3">
      <c r="B128" s="27">
        <v>253180</v>
      </c>
      <c r="C128" s="8">
        <v>17639.417000000001</v>
      </c>
      <c r="D128">
        <f t="shared" si="5"/>
        <v>-2.6639646980628178</v>
      </c>
      <c r="F128" s="61"/>
      <c r="G128" s="61"/>
      <c r="H128" s="72">
        <f t="shared" si="4"/>
        <v>-2.7105275535388458</v>
      </c>
    </row>
    <row r="129" spans="2:8" x14ac:dyDescent="0.3">
      <c r="B129" s="27">
        <v>253855</v>
      </c>
      <c r="C129" s="8">
        <v>17735.074000000001</v>
      </c>
      <c r="D129">
        <f t="shared" si="5"/>
        <v>-2.6612189771136339</v>
      </c>
      <c r="F129" s="61"/>
      <c r="G129" s="61"/>
      <c r="H129" s="72">
        <f t="shared" si="4"/>
        <v>-2.7077818325896619</v>
      </c>
    </row>
    <row r="130" spans="2:8" x14ac:dyDescent="0.3">
      <c r="B130" s="27">
        <v>254534.33333333334</v>
      </c>
      <c r="C130" s="8">
        <v>17824.231</v>
      </c>
      <c r="D130">
        <f t="shared" si="5"/>
        <v>-2.6588769082195247</v>
      </c>
      <c r="F130" s="61"/>
      <c r="G130" s="61"/>
      <c r="H130" s="72">
        <f t="shared" si="4"/>
        <v>-2.7054397636955527</v>
      </c>
    </row>
    <row r="131" spans="2:8" x14ac:dyDescent="0.3">
      <c r="B131" s="27">
        <v>254247.33333333334</v>
      </c>
      <c r="C131" s="8">
        <v>17925.256000000001</v>
      </c>
      <c r="D131">
        <f t="shared" ref="D131:D143" si="6">LN(C131/B131)</f>
        <v>-2.6520968783960663</v>
      </c>
      <c r="F131" s="61"/>
      <c r="G131" s="61"/>
      <c r="H131" s="72">
        <f t="shared" si="4"/>
        <v>-2.6986597338720943</v>
      </c>
    </row>
    <row r="132" spans="2:8" x14ac:dyDescent="0.3">
      <c r="B132" s="27">
        <v>254770.66666666666</v>
      </c>
      <c r="C132" s="8">
        <v>18021.047999999999</v>
      </c>
      <c r="D132">
        <f t="shared" si="6"/>
        <v>-2.6488233860068169</v>
      </c>
      <c r="F132" s="61"/>
      <c r="G132" s="61"/>
      <c r="H132" s="72">
        <f t="shared" ref="H132:H143" si="7">D132+$G$3</f>
        <v>-2.6953862414828449</v>
      </c>
    </row>
    <row r="133" spans="2:8" x14ac:dyDescent="0.3">
      <c r="B133" s="27">
        <v>255356.66666666666</v>
      </c>
      <c r="C133" s="8">
        <v>18163.558000000001</v>
      </c>
      <c r="D133">
        <f t="shared" si="6"/>
        <v>-2.6432439816167843</v>
      </c>
      <c r="F133" s="61"/>
      <c r="G133" s="61"/>
      <c r="H133" s="72">
        <f t="shared" si="7"/>
        <v>-2.6898068370928123</v>
      </c>
    </row>
    <row r="134" spans="2:8" x14ac:dyDescent="0.3">
      <c r="B134" s="27">
        <v>255941.33333333334</v>
      </c>
      <c r="C134" s="8">
        <v>18322.464</v>
      </c>
      <c r="D134">
        <f t="shared" si="6"/>
        <v>-2.6368204035316452</v>
      </c>
      <c r="F134" s="61"/>
      <c r="G134" s="61"/>
      <c r="H134" s="72">
        <f t="shared" si="7"/>
        <v>-2.6833832590076732</v>
      </c>
    </row>
    <row r="135" spans="2:8" x14ac:dyDescent="0.3">
      <c r="B135" s="27">
        <v>256937</v>
      </c>
      <c r="C135" s="8">
        <v>18438.254000000001</v>
      </c>
      <c r="D135">
        <f t="shared" si="6"/>
        <v>-2.6344033904785449</v>
      </c>
      <c r="F135" s="61"/>
      <c r="G135" s="61"/>
      <c r="H135" s="72">
        <f t="shared" si="7"/>
        <v>-2.6809662459545729</v>
      </c>
    </row>
    <row r="136" spans="2:8" x14ac:dyDescent="0.3">
      <c r="B136" s="27">
        <v>257456</v>
      </c>
      <c r="C136" s="8">
        <v>18598.134999999998</v>
      </c>
      <c r="D136">
        <f t="shared" si="6"/>
        <v>-2.627787524842097</v>
      </c>
      <c r="F136" s="61"/>
      <c r="G136" s="61"/>
      <c r="H136" s="72">
        <f t="shared" si="7"/>
        <v>-2.674350380318125</v>
      </c>
    </row>
    <row r="137" spans="2:8" x14ac:dyDescent="0.3">
      <c r="B137" s="27">
        <v>258066.33333333334</v>
      </c>
      <c r="C137" s="8">
        <v>18732.72</v>
      </c>
      <c r="D137">
        <f t="shared" si="6"/>
        <v>-2.622944930336661</v>
      </c>
      <c r="F137" s="61"/>
      <c r="G137" s="61"/>
      <c r="H137" s="72">
        <f t="shared" si="7"/>
        <v>-2.669507785812689</v>
      </c>
    </row>
    <row r="138" spans="2:8" x14ac:dyDescent="0.3">
      <c r="B138" s="27">
        <v>258703.33333333334</v>
      </c>
      <c r="C138" s="8">
        <v>18783.547999999999</v>
      </c>
      <c r="D138">
        <f t="shared" si="6"/>
        <v>-2.622700593722683</v>
      </c>
      <c r="F138" s="61"/>
      <c r="G138" s="61"/>
      <c r="H138" s="72">
        <f t="shared" si="7"/>
        <v>-2.6692634491987111</v>
      </c>
    </row>
    <row r="139" spans="2:8" x14ac:dyDescent="0.3">
      <c r="B139" s="27">
        <v>258389.33333333334</v>
      </c>
      <c r="C139" s="8">
        <v>18927.280999999999</v>
      </c>
      <c r="D139">
        <f t="shared" si="6"/>
        <v>-2.6138631709245219</v>
      </c>
      <c r="F139" s="61"/>
      <c r="G139" s="61"/>
      <c r="H139" s="72">
        <f t="shared" si="7"/>
        <v>-2.6604260264005499</v>
      </c>
    </row>
    <row r="140" spans="2:8" x14ac:dyDescent="0.3">
      <c r="B140" s="27">
        <v>258863.66666666666</v>
      </c>
      <c r="C140" s="8">
        <v>19021.86</v>
      </c>
      <c r="D140">
        <f t="shared" si="6"/>
        <v>-2.6107126954506645</v>
      </c>
      <c r="F140" s="61"/>
      <c r="G140" s="61"/>
      <c r="H140" s="72">
        <f t="shared" si="7"/>
        <v>-2.6572755509266925</v>
      </c>
    </row>
    <row r="141" spans="2:8" x14ac:dyDescent="0.3">
      <c r="B141" s="27">
        <v>259431.66666666666</v>
      </c>
      <c r="C141" s="8">
        <v>19121.112000000001</v>
      </c>
      <c r="D141">
        <f t="shared" si="6"/>
        <v>-2.6077002760906964</v>
      </c>
      <c r="F141" s="61"/>
      <c r="G141" s="61"/>
      <c r="H141" s="72">
        <f t="shared" si="7"/>
        <v>-2.6542631315667244</v>
      </c>
    </row>
    <row r="142" spans="2:8" x14ac:dyDescent="0.3">
      <c r="B142" s="27">
        <v>260015.33333333334</v>
      </c>
      <c r="C142" s="8">
        <v>19221.97</v>
      </c>
      <c r="D142">
        <f t="shared" si="6"/>
        <v>-2.6046867079473928</v>
      </c>
      <c r="F142" s="61"/>
      <c r="G142" s="61"/>
      <c r="H142" s="72">
        <f t="shared" si="7"/>
        <v>-2.6512495634234208</v>
      </c>
    </row>
    <row r="143" spans="2:8" x14ac:dyDescent="0.3">
      <c r="B143" s="27">
        <v>259629.33333333334</v>
      </c>
      <c r="C143" s="8">
        <v>18987.877</v>
      </c>
      <c r="D143">
        <f t="shared" si="6"/>
        <v>-2.6154542499041828</v>
      </c>
      <c r="F143" s="61"/>
      <c r="G143" s="61"/>
      <c r="H143" s="72">
        <f t="shared" si="7"/>
        <v>-2.6620171053802109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15CB-E5CF-4E3B-84D9-27597EF28476}">
  <dimension ref="A1:M148"/>
  <sheetViews>
    <sheetView zoomScale="70" zoomScaleNormal="70" workbookViewId="0">
      <selection activeCell="B2" sqref="B2"/>
    </sheetView>
  </sheetViews>
  <sheetFormatPr defaultRowHeight="14.4" x14ac:dyDescent="0.3"/>
  <cols>
    <col min="1" max="1" width="11.77734375" style="3" customWidth="1"/>
    <col min="2" max="3" width="11.77734375" customWidth="1"/>
    <col min="4" max="6" width="11.77734375" style="68" customWidth="1"/>
    <col min="7" max="7" width="11.77734375" customWidth="1"/>
  </cols>
  <sheetData>
    <row r="1" spans="1:10" x14ac:dyDescent="0.3">
      <c r="B1" s="3" t="s">
        <v>89</v>
      </c>
      <c r="C1" s="3"/>
      <c r="D1" s="65" t="s">
        <v>103</v>
      </c>
      <c r="E1" s="65" t="s">
        <v>103</v>
      </c>
      <c r="F1" s="65" t="s">
        <v>86</v>
      </c>
    </row>
    <row r="2" spans="1:10" ht="27.6" x14ac:dyDescent="0.3">
      <c r="A2" s="4"/>
      <c r="B2" s="5" t="s">
        <v>24</v>
      </c>
      <c r="C2" s="75" t="s">
        <v>524</v>
      </c>
      <c r="D2" s="66" t="s">
        <v>475</v>
      </c>
      <c r="E2" s="66" t="s">
        <v>475</v>
      </c>
      <c r="F2" s="67" t="s">
        <v>1</v>
      </c>
      <c r="H2" s="64"/>
      <c r="I2" s="40"/>
      <c r="J2" s="40"/>
    </row>
    <row r="3" spans="1:10" x14ac:dyDescent="0.3">
      <c r="A3" s="1">
        <v>1984</v>
      </c>
      <c r="B3" s="8">
        <v>102.83333333333333</v>
      </c>
      <c r="C3" s="82">
        <v>102.53333333333333</v>
      </c>
      <c r="H3" s="40"/>
      <c r="I3" s="40"/>
      <c r="J3" s="40"/>
    </row>
    <row r="4" spans="1:10" x14ac:dyDescent="0.3">
      <c r="A4" s="1">
        <v>1984.25</v>
      </c>
      <c r="B4" s="8">
        <v>104.1</v>
      </c>
      <c r="C4" s="82">
        <v>103.5</v>
      </c>
      <c r="H4" s="40"/>
      <c r="I4" s="40"/>
      <c r="J4" s="40"/>
    </row>
    <row r="5" spans="1:10" x14ac:dyDescent="0.3">
      <c r="A5" s="1">
        <v>1984.5</v>
      </c>
      <c r="B5" s="8">
        <v>105.4</v>
      </c>
      <c r="C5" s="82">
        <v>104.4</v>
      </c>
      <c r="H5" s="40"/>
      <c r="I5" s="40"/>
      <c r="J5" s="40"/>
    </row>
    <row r="6" spans="1:10" x14ac:dyDescent="0.3">
      <c r="A6" s="1">
        <v>1984.75</v>
      </c>
      <c r="B6" s="8">
        <v>106.46666666666667</v>
      </c>
      <c r="C6" s="82">
        <v>105.3</v>
      </c>
      <c r="H6" s="40"/>
      <c r="I6" s="40"/>
      <c r="J6" s="40"/>
    </row>
    <row r="7" spans="1:10" x14ac:dyDescent="0.3">
      <c r="A7" s="1">
        <v>1985</v>
      </c>
      <c r="B7" s="8">
        <v>107.63333333333334</v>
      </c>
      <c r="C7" s="81">
        <v>106.26666666666667</v>
      </c>
      <c r="D7" s="68">
        <f>LN(B7/B3)*100</f>
        <v>4.5620834418787153</v>
      </c>
      <c r="E7" s="68">
        <f>LN(C7/C3)*100</f>
        <v>3.5763709284571106</v>
      </c>
      <c r="F7" s="69">
        <v>4.5621</v>
      </c>
      <c r="H7" s="40"/>
      <c r="I7" s="40"/>
      <c r="J7" s="40"/>
    </row>
    <row r="8" spans="1:10" x14ac:dyDescent="0.3">
      <c r="A8" s="1">
        <v>1985.25</v>
      </c>
      <c r="B8" s="8">
        <v>108.76666666666667</v>
      </c>
      <c r="C8" s="81">
        <v>107.23333333333333</v>
      </c>
      <c r="D8" s="68">
        <f t="shared" ref="D8:E71" si="0">LN(B8/B4)*100</f>
        <v>4.3852939310242043</v>
      </c>
      <c r="E8" s="68">
        <f t="shared" si="0"/>
        <v>3.5435532871447273</v>
      </c>
      <c r="F8" s="69">
        <v>4.3856000000000002</v>
      </c>
      <c r="H8" s="40"/>
      <c r="I8" s="40"/>
      <c r="J8" s="40"/>
    </row>
    <row r="9" spans="1:10" x14ac:dyDescent="0.3">
      <c r="A9" s="1">
        <v>1985.5</v>
      </c>
      <c r="B9" s="8">
        <v>109.73333333333333</v>
      </c>
      <c r="C9" s="81">
        <v>107.9</v>
      </c>
      <c r="D9" s="68">
        <f t="shared" si="0"/>
        <v>4.0290544027543023</v>
      </c>
      <c r="E9" s="68">
        <f t="shared" si="0"/>
        <v>3.2975196815550585</v>
      </c>
      <c r="F9" s="69">
        <v>4.0288000000000004</v>
      </c>
      <c r="H9" s="47"/>
      <c r="I9" s="46"/>
      <c r="J9" s="40"/>
    </row>
    <row r="10" spans="1:10" x14ac:dyDescent="0.3">
      <c r="A10" s="1">
        <v>1985.75</v>
      </c>
      <c r="B10" s="8">
        <v>111</v>
      </c>
      <c r="C10" s="81">
        <v>109</v>
      </c>
      <c r="D10" s="68">
        <f t="shared" si="0"/>
        <v>4.1698254199531757</v>
      </c>
      <c r="E10" s="68">
        <f t="shared" si="0"/>
        <v>3.4534463089214</v>
      </c>
      <c r="F10" s="69">
        <v>4.1695000000000002</v>
      </c>
      <c r="H10" s="46"/>
      <c r="I10" s="46"/>
      <c r="J10" s="40"/>
    </row>
    <row r="11" spans="1:10" x14ac:dyDescent="0.3">
      <c r="A11" s="1">
        <v>1986</v>
      </c>
      <c r="B11" s="8">
        <v>112.2</v>
      </c>
      <c r="C11" s="81">
        <v>109.56666666666666</v>
      </c>
      <c r="D11" s="68">
        <f t="shared" si="0"/>
        <v>4.1552603992476049</v>
      </c>
      <c r="E11" s="68">
        <f t="shared" si="0"/>
        <v>3.0581533754113788</v>
      </c>
      <c r="F11" s="69">
        <v>4.1555999999999997</v>
      </c>
      <c r="H11" s="46"/>
      <c r="I11" s="46"/>
      <c r="J11" s="40"/>
    </row>
    <row r="12" spans="1:10" x14ac:dyDescent="0.3">
      <c r="A12" s="1">
        <v>1986.25</v>
      </c>
      <c r="B12" s="8">
        <v>113.13333333333334</v>
      </c>
      <c r="C12" s="81">
        <v>109.03333333333333</v>
      </c>
      <c r="D12" s="68">
        <f t="shared" si="0"/>
        <v>3.9362149200851135</v>
      </c>
      <c r="E12" s="68">
        <f t="shared" si="0"/>
        <v>1.6646500299357645</v>
      </c>
      <c r="F12" s="69">
        <v>3.9356</v>
      </c>
      <c r="H12" s="46"/>
      <c r="I12" s="46"/>
      <c r="J12" s="40"/>
    </row>
    <row r="13" spans="1:10" x14ac:dyDescent="0.3">
      <c r="A13" s="1">
        <v>1986.5</v>
      </c>
      <c r="B13" s="8">
        <v>114.2</v>
      </c>
      <c r="C13" s="81">
        <v>109.7</v>
      </c>
      <c r="D13" s="68">
        <f t="shared" si="0"/>
        <v>3.9898117087104805</v>
      </c>
      <c r="E13" s="68">
        <f t="shared" si="0"/>
        <v>1.6544495017095453</v>
      </c>
      <c r="F13" s="69">
        <v>3.9901</v>
      </c>
      <c r="H13" s="46"/>
      <c r="I13" s="46"/>
      <c r="J13" s="40"/>
    </row>
    <row r="14" spans="1:10" x14ac:dyDescent="0.3">
      <c r="A14" s="1">
        <v>1986.75</v>
      </c>
      <c r="B14" s="8">
        <v>115.3</v>
      </c>
      <c r="C14" s="81">
        <v>110.46666666666667</v>
      </c>
      <c r="D14" s="68">
        <f t="shared" si="0"/>
        <v>3.8007225962679256</v>
      </c>
      <c r="E14" s="68">
        <f t="shared" si="0"/>
        <v>1.3365934095209182</v>
      </c>
      <c r="F14" s="69">
        <v>3.8007</v>
      </c>
      <c r="H14" s="46"/>
      <c r="I14" s="46"/>
      <c r="J14" s="40"/>
    </row>
    <row r="15" spans="1:10" x14ac:dyDescent="0.3">
      <c r="A15" s="1">
        <v>1987</v>
      </c>
      <c r="B15" s="8">
        <v>116.23333333333333</v>
      </c>
      <c r="C15" s="81">
        <v>111.8</v>
      </c>
      <c r="D15" s="68">
        <f t="shared" si="0"/>
        <v>3.5316671924899721</v>
      </c>
      <c r="E15" s="68">
        <f t="shared" si="0"/>
        <v>2.0178368718934694</v>
      </c>
      <c r="F15" s="69">
        <v>3.5314000000000001</v>
      </c>
      <c r="H15" s="40"/>
      <c r="I15" s="40"/>
      <c r="J15" s="40"/>
    </row>
    <row r="16" spans="1:10" x14ac:dyDescent="0.3">
      <c r="A16" s="1">
        <v>1987.25</v>
      </c>
      <c r="B16" s="8">
        <v>117.63333333333334</v>
      </c>
      <c r="C16" s="81">
        <v>113.06666666666666</v>
      </c>
      <c r="D16" s="68">
        <f t="shared" si="0"/>
        <v>3.9005377881098431</v>
      </c>
      <c r="E16" s="68">
        <f t="shared" si="0"/>
        <v>3.6323969373409719</v>
      </c>
      <c r="F16" s="69">
        <v>3.9005000000000001</v>
      </c>
      <c r="H16" s="47"/>
      <c r="I16" s="46"/>
      <c r="J16" s="40"/>
    </row>
    <row r="17" spans="1:13" x14ac:dyDescent="0.3">
      <c r="A17" s="1">
        <v>1987.5</v>
      </c>
      <c r="B17" s="8">
        <v>118.73333333333333</v>
      </c>
      <c r="C17" s="81">
        <v>114.26666666666667</v>
      </c>
      <c r="D17" s="68">
        <f t="shared" si="0"/>
        <v>3.8928784965541716</v>
      </c>
      <c r="E17" s="68">
        <f t="shared" si="0"/>
        <v>4.0785530774330416</v>
      </c>
      <c r="F17" s="69">
        <v>3.8925999999999998</v>
      </c>
      <c r="H17" s="46"/>
      <c r="I17" s="46"/>
      <c r="J17" s="40"/>
    </row>
    <row r="18" spans="1:13" x14ac:dyDescent="0.3">
      <c r="A18" s="1">
        <v>1987.75</v>
      </c>
      <c r="B18" s="8">
        <v>120.1</v>
      </c>
      <c r="C18" s="81">
        <v>115.33333333333333</v>
      </c>
      <c r="D18" s="68">
        <f t="shared" si="0"/>
        <v>4.0787301810924594</v>
      </c>
      <c r="E18" s="68">
        <f t="shared" si="0"/>
        <v>4.311267006526168</v>
      </c>
      <c r="F18" s="69">
        <v>4.0787000000000004</v>
      </c>
      <c r="H18" s="46"/>
      <c r="I18" s="46"/>
      <c r="J18" s="40"/>
    </row>
    <row r="19" spans="1:13" x14ac:dyDescent="0.3">
      <c r="A19" s="1">
        <v>1988</v>
      </c>
      <c r="B19" s="8">
        <v>121.26666666666667</v>
      </c>
      <c r="C19" s="81">
        <v>116.23333333333333</v>
      </c>
      <c r="D19" s="68">
        <f t="shared" si="0"/>
        <v>4.239231240241641</v>
      </c>
      <c r="E19" s="68">
        <f t="shared" si="0"/>
        <v>3.8888104292497019</v>
      </c>
      <c r="F19" s="69">
        <v>4.2397999999999998</v>
      </c>
      <c r="H19" s="46"/>
      <c r="I19" s="46"/>
      <c r="J19" s="40"/>
      <c r="M19" s="9" t="s">
        <v>472</v>
      </c>
    </row>
    <row r="20" spans="1:13" x14ac:dyDescent="0.3">
      <c r="A20" s="1">
        <v>1988.25</v>
      </c>
      <c r="B20" s="8">
        <v>122.73333333333333</v>
      </c>
      <c r="C20" s="81">
        <v>117.56666666666666</v>
      </c>
      <c r="D20" s="68">
        <f t="shared" si="0"/>
        <v>4.2441538117753117</v>
      </c>
      <c r="E20" s="68">
        <f t="shared" si="0"/>
        <v>3.902793332425833</v>
      </c>
      <c r="F20" s="69">
        <v>4.2442000000000002</v>
      </c>
      <c r="H20" s="46"/>
      <c r="I20" s="46"/>
      <c r="J20" s="40"/>
    </row>
    <row r="21" spans="1:13" x14ac:dyDescent="0.3">
      <c r="A21" s="1">
        <v>1988.5</v>
      </c>
      <c r="B21" s="8">
        <v>124.1</v>
      </c>
      <c r="C21" s="81">
        <v>119</v>
      </c>
      <c r="D21" s="68">
        <f t="shared" si="0"/>
        <v>4.4207610023109929</v>
      </c>
      <c r="E21" s="68">
        <f t="shared" si="0"/>
        <v>4.0588595056014327</v>
      </c>
      <c r="F21" s="69">
        <v>4.4210000000000003</v>
      </c>
      <c r="H21" s="46"/>
      <c r="I21" s="46"/>
      <c r="J21" s="40"/>
      <c r="M21" t="s">
        <v>473</v>
      </c>
    </row>
    <row r="22" spans="1:13" x14ac:dyDescent="0.3">
      <c r="A22" s="1">
        <v>1988.75</v>
      </c>
      <c r="B22" s="8">
        <v>125.6</v>
      </c>
      <c r="C22" s="81">
        <v>120.3</v>
      </c>
      <c r="D22" s="68">
        <f t="shared" si="0"/>
        <v>4.4777524948160528</v>
      </c>
      <c r="E22" s="68">
        <f t="shared" si="0"/>
        <v>4.2162136591018573</v>
      </c>
      <c r="F22" s="69">
        <v>4.4778000000000002</v>
      </c>
      <c r="M22" t="s">
        <v>476</v>
      </c>
    </row>
    <row r="23" spans="1:13" x14ac:dyDescent="0.3">
      <c r="A23" s="1">
        <v>1989</v>
      </c>
      <c r="B23" s="8">
        <v>126.93333333333334</v>
      </c>
      <c r="C23" s="81">
        <v>121.66666666666667</v>
      </c>
      <c r="D23" s="68">
        <f t="shared" si="0"/>
        <v>4.5670036833188483</v>
      </c>
      <c r="E23" s="68">
        <f t="shared" si="0"/>
        <v>4.5685399900885999</v>
      </c>
      <c r="F23" s="69">
        <v>4.5664999999999996</v>
      </c>
      <c r="M23" t="s">
        <v>474</v>
      </c>
    </row>
    <row r="24" spans="1:13" x14ac:dyDescent="0.3">
      <c r="A24" s="1">
        <v>1989.25</v>
      </c>
      <c r="B24" s="8">
        <v>128.30000000000001</v>
      </c>
      <c r="C24" s="81">
        <v>123.63333333333334</v>
      </c>
      <c r="D24" s="68">
        <f t="shared" si="0"/>
        <v>4.4357291490723014</v>
      </c>
      <c r="E24" s="68">
        <f t="shared" si="0"/>
        <v>5.0314647253538975</v>
      </c>
      <c r="F24" s="69">
        <v>4.4359999999999999</v>
      </c>
    </row>
    <row r="25" spans="1:13" x14ac:dyDescent="0.3">
      <c r="A25" s="1">
        <v>1989.5</v>
      </c>
      <c r="B25" s="8">
        <v>129.53333333333333</v>
      </c>
      <c r="C25" s="81">
        <v>124.6</v>
      </c>
      <c r="D25" s="68">
        <f t="shared" si="0"/>
        <v>4.2850556064668517</v>
      </c>
      <c r="E25" s="68">
        <f t="shared" si="0"/>
        <v>4.5985113241823434</v>
      </c>
      <c r="F25" s="69">
        <v>4.2847999999999997</v>
      </c>
    </row>
    <row r="26" spans="1:13" x14ac:dyDescent="0.3">
      <c r="A26" s="1">
        <v>1989.75</v>
      </c>
      <c r="B26" s="8">
        <v>131.1</v>
      </c>
      <c r="C26" s="81">
        <v>125.86666666666666</v>
      </c>
      <c r="D26" s="68">
        <f t="shared" si="0"/>
        <v>4.2858136735555927</v>
      </c>
      <c r="E26" s="68">
        <f t="shared" si="0"/>
        <v>4.5234522622602613</v>
      </c>
      <c r="F26" s="69">
        <v>4.2858000000000001</v>
      </c>
    </row>
    <row r="27" spans="1:13" x14ac:dyDescent="0.3">
      <c r="A27" s="1">
        <v>1990</v>
      </c>
      <c r="B27" s="8">
        <v>132.76666666666668</v>
      </c>
      <c r="C27" s="81">
        <v>128.03333333333333</v>
      </c>
      <c r="D27" s="68">
        <f t="shared" si="0"/>
        <v>4.493118727038846</v>
      </c>
      <c r="E27" s="68">
        <f t="shared" si="0"/>
        <v>5.1005581769367652</v>
      </c>
      <c r="F27" s="69">
        <v>4.4935999999999998</v>
      </c>
    </row>
    <row r="28" spans="1:13" x14ac:dyDescent="0.3">
      <c r="A28" s="1">
        <v>1990.25</v>
      </c>
      <c r="B28" s="8">
        <v>134.5</v>
      </c>
      <c r="C28" s="81">
        <v>129.30000000000001</v>
      </c>
      <c r="D28" s="68">
        <f t="shared" si="0"/>
        <v>4.7192927420303006</v>
      </c>
      <c r="E28" s="68">
        <f t="shared" si="0"/>
        <v>4.4815089950376485</v>
      </c>
      <c r="F28" s="69">
        <v>4.7192999999999996</v>
      </c>
      <c r="H28" t="s">
        <v>94</v>
      </c>
    </row>
    <row r="29" spans="1:13" x14ac:dyDescent="0.3">
      <c r="A29" s="1">
        <v>1990.5</v>
      </c>
      <c r="B29" s="8">
        <v>136.5</v>
      </c>
      <c r="C29" s="81">
        <v>131.53333333333333</v>
      </c>
      <c r="D29" s="68">
        <f t="shared" si="0"/>
        <v>5.2386366349784366</v>
      </c>
      <c r="E29" s="68">
        <f t="shared" si="0"/>
        <v>5.4151698567052611</v>
      </c>
      <c r="F29" s="69">
        <v>5.2389000000000001</v>
      </c>
      <c r="H29" t="s">
        <v>95</v>
      </c>
    </row>
    <row r="30" spans="1:13" x14ac:dyDescent="0.3">
      <c r="A30" s="1">
        <v>1990.75</v>
      </c>
      <c r="B30" s="8">
        <v>138.06666666666666</v>
      </c>
      <c r="C30" s="81">
        <v>133.76666666666668</v>
      </c>
      <c r="D30" s="68">
        <f t="shared" si="0"/>
        <v>5.1776269523719947</v>
      </c>
      <c r="E30" s="68">
        <f t="shared" si="0"/>
        <v>6.0873843001525536</v>
      </c>
      <c r="F30" s="69">
        <v>5.1779000000000002</v>
      </c>
      <c r="H30" t="s">
        <v>96</v>
      </c>
    </row>
    <row r="31" spans="1:13" x14ac:dyDescent="0.3">
      <c r="A31" s="1">
        <v>1991</v>
      </c>
      <c r="B31" s="8">
        <v>140.06666666666666</v>
      </c>
      <c r="C31" s="81">
        <v>134.76666666666668</v>
      </c>
      <c r="D31" s="68">
        <f t="shared" si="0"/>
        <v>5.3525298223301414</v>
      </c>
      <c r="E31" s="68">
        <f t="shared" si="0"/>
        <v>5.1254241294866141</v>
      </c>
      <c r="F31" s="69">
        <v>5.3525</v>
      </c>
      <c r="H31" t="s">
        <v>97</v>
      </c>
    </row>
    <row r="32" spans="1:13" x14ac:dyDescent="0.3">
      <c r="A32" s="1">
        <v>1991.25</v>
      </c>
      <c r="B32" s="8">
        <v>141.33333333333334</v>
      </c>
      <c r="C32" s="81">
        <v>135.56666666666666</v>
      </c>
      <c r="D32" s="68">
        <f t="shared" si="0"/>
        <v>4.9556967521954398</v>
      </c>
      <c r="E32" s="68">
        <f t="shared" si="0"/>
        <v>4.7328238467257213</v>
      </c>
      <c r="F32" s="69">
        <v>4.9554999999999998</v>
      </c>
    </row>
    <row r="33" spans="1:6" x14ac:dyDescent="0.3">
      <c r="A33" s="1">
        <v>1991.5</v>
      </c>
      <c r="B33" s="8">
        <v>142.86666666666667</v>
      </c>
      <c r="C33" s="81">
        <v>136.6</v>
      </c>
      <c r="D33" s="68">
        <f t="shared" si="0"/>
        <v>4.5587179746352584</v>
      </c>
      <c r="E33" s="68">
        <f t="shared" si="0"/>
        <v>3.7796642216284364</v>
      </c>
      <c r="F33" s="69">
        <v>4.5590000000000002</v>
      </c>
    </row>
    <row r="34" spans="1:6" x14ac:dyDescent="0.3">
      <c r="A34" s="1">
        <v>1991.75</v>
      </c>
      <c r="B34" s="8">
        <v>144.19999999999999</v>
      </c>
      <c r="C34" s="81">
        <v>137.73333333333332</v>
      </c>
      <c r="D34" s="68">
        <f t="shared" si="0"/>
        <v>4.3464564557474539</v>
      </c>
      <c r="E34" s="68">
        <f t="shared" si="0"/>
        <v>2.9222459972612311</v>
      </c>
      <c r="F34" s="69">
        <v>4.3461999999999996</v>
      </c>
    </row>
    <row r="35" spans="1:6" x14ac:dyDescent="0.3">
      <c r="A35" s="1">
        <v>1992</v>
      </c>
      <c r="B35" s="8">
        <v>145.46666666666667</v>
      </c>
      <c r="C35" s="81">
        <v>138.66666666666666</v>
      </c>
      <c r="D35" s="68">
        <f t="shared" si="0"/>
        <v>3.7828465548015688</v>
      </c>
      <c r="E35" s="68">
        <f t="shared" si="0"/>
        <v>2.8528083614538029</v>
      </c>
      <c r="F35" s="69">
        <v>3.7827999999999999</v>
      </c>
    </row>
    <row r="36" spans="1:6" x14ac:dyDescent="0.3">
      <c r="A36" s="1">
        <v>1992.25</v>
      </c>
      <c r="B36" s="8">
        <v>146.73333333333332</v>
      </c>
      <c r="C36" s="81">
        <v>139.73333333333332</v>
      </c>
      <c r="D36" s="68">
        <f t="shared" si="0"/>
        <v>3.749571386040333</v>
      </c>
      <c r="E36" s="68">
        <f t="shared" si="0"/>
        <v>3.0272320093653429</v>
      </c>
      <c r="F36" s="69">
        <v>3.7496</v>
      </c>
    </row>
    <row r="37" spans="1:6" x14ac:dyDescent="0.3">
      <c r="A37" s="1">
        <v>1992.5</v>
      </c>
      <c r="B37" s="8">
        <v>147.86666666666667</v>
      </c>
      <c r="C37" s="81">
        <v>140.80000000000001</v>
      </c>
      <c r="D37" s="68">
        <f t="shared" si="0"/>
        <v>3.4399172436735315</v>
      </c>
      <c r="E37" s="68">
        <f t="shared" si="0"/>
        <v>3.0283496587252365</v>
      </c>
      <c r="F37" s="69">
        <v>3.4399000000000002</v>
      </c>
    </row>
    <row r="38" spans="1:6" x14ac:dyDescent="0.3">
      <c r="A38" s="1">
        <v>1992.75</v>
      </c>
      <c r="B38" s="8">
        <v>149.19999999999999</v>
      </c>
      <c r="C38" s="81">
        <v>142.03333333333333</v>
      </c>
      <c r="D38" s="68">
        <f t="shared" si="0"/>
        <v>3.4086462918811762</v>
      </c>
      <c r="E38" s="68">
        <f t="shared" si="0"/>
        <v>3.0742323260382864</v>
      </c>
      <c r="F38" s="69">
        <v>3.4085999999999999</v>
      </c>
    </row>
    <row r="39" spans="1:6" x14ac:dyDescent="0.3">
      <c r="A39" s="1">
        <v>1993</v>
      </c>
      <c r="B39" s="8">
        <v>150.5</v>
      </c>
      <c r="C39" s="81">
        <v>143.06666666666666</v>
      </c>
      <c r="D39" s="68">
        <f t="shared" si="0"/>
        <v>3.401611889812433</v>
      </c>
      <c r="E39" s="68">
        <f t="shared" si="0"/>
        <v>3.1237750495280228</v>
      </c>
      <c r="F39" s="69">
        <v>3.4014000000000002</v>
      </c>
    </row>
    <row r="40" spans="1:6" x14ac:dyDescent="0.3">
      <c r="A40" s="1">
        <v>1993.25</v>
      </c>
      <c r="B40" s="8">
        <v>151.76666666666668</v>
      </c>
      <c r="C40" s="81">
        <v>144.1</v>
      </c>
      <c r="D40" s="68">
        <f t="shared" si="0"/>
        <v>3.3727373248375296</v>
      </c>
      <c r="E40" s="68">
        <f t="shared" si="0"/>
        <v>3.0771658666753687</v>
      </c>
      <c r="F40" s="69">
        <v>3.3732000000000002</v>
      </c>
    </row>
    <row r="41" spans="1:6" x14ac:dyDescent="0.3">
      <c r="A41" s="1">
        <v>1993.5</v>
      </c>
      <c r="B41" s="8">
        <v>152.66666666666666</v>
      </c>
      <c r="C41" s="81">
        <v>144.76666666666668</v>
      </c>
      <c r="D41" s="68">
        <f t="shared" si="0"/>
        <v>3.1945928637972951</v>
      </c>
      <c r="E41" s="68">
        <f t="shared" si="0"/>
        <v>2.7782807148724387</v>
      </c>
      <c r="F41" s="69">
        <v>3.1945999999999999</v>
      </c>
    </row>
    <row r="42" spans="1:6" x14ac:dyDescent="0.3">
      <c r="A42" s="1">
        <v>1993.75</v>
      </c>
      <c r="B42" s="8">
        <v>153.86666666666667</v>
      </c>
      <c r="C42" s="81">
        <v>145.96666666666667</v>
      </c>
      <c r="D42" s="68">
        <f t="shared" si="0"/>
        <v>3.0798738756119728</v>
      </c>
      <c r="E42" s="68">
        <f t="shared" si="0"/>
        <v>2.7316513301486323</v>
      </c>
      <c r="F42" s="69">
        <v>3.0800999999999998</v>
      </c>
    </row>
    <row r="43" spans="1:6" x14ac:dyDescent="0.3">
      <c r="A43" s="1">
        <v>1994</v>
      </c>
      <c r="B43" s="8">
        <v>154.86666666666667</v>
      </c>
      <c r="C43" s="81">
        <v>146.69999999999999</v>
      </c>
      <c r="D43" s="68">
        <f t="shared" si="0"/>
        <v>2.860144747926876</v>
      </c>
      <c r="E43" s="68">
        <f t="shared" si="0"/>
        <v>2.5078963060502222</v>
      </c>
      <c r="F43" s="69">
        <v>2.8603999999999998</v>
      </c>
    </row>
    <row r="44" spans="1:6" x14ac:dyDescent="0.3">
      <c r="A44" s="1">
        <v>1994.25</v>
      </c>
      <c r="B44" s="8">
        <v>155.93333333333334</v>
      </c>
      <c r="C44" s="81">
        <v>147.53333333333333</v>
      </c>
      <c r="D44" s="68">
        <f t="shared" si="0"/>
        <v>2.7084311809342192</v>
      </c>
      <c r="E44" s="68">
        <f t="shared" si="0"/>
        <v>2.3546635943363201</v>
      </c>
      <c r="F44" s="69">
        <v>2.7080000000000002</v>
      </c>
    </row>
    <row r="45" spans="1:6" x14ac:dyDescent="0.3">
      <c r="A45" s="1">
        <v>1994.5</v>
      </c>
      <c r="B45" s="8">
        <v>157.1</v>
      </c>
      <c r="C45" s="81">
        <v>148.9</v>
      </c>
      <c r="D45" s="68">
        <f t="shared" si="0"/>
        <v>2.8625649815500158</v>
      </c>
      <c r="E45" s="68">
        <f t="shared" si="0"/>
        <v>2.8151688817296674</v>
      </c>
      <c r="F45" s="69">
        <v>2.8622999999999998</v>
      </c>
    </row>
    <row r="46" spans="1:6" x14ac:dyDescent="0.3">
      <c r="A46" s="1">
        <v>1994.75</v>
      </c>
      <c r="B46" s="8">
        <v>158.1</v>
      </c>
      <c r="C46" s="81">
        <v>149.76666666666668</v>
      </c>
      <c r="D46" s="68">
        <f t="shared" si="0"/>
        <v>2.7141317689646045</v>
      </c>
      <c r="E46" s="68">
        <f t="shared" si="0"/>
        <v>2.5700242268761686</v>
      </c>
      <c r="F46" s="69">
        <v>2.7139000000000002</v>
      </c>
    </row>
    <row r="47" spans="1:6" x14ac:dyDescent="0.3">
      <c r="A47" s="1">
        <v>1995</v>
      </c>
      <c r="B47" s="8">
        <v>159.43333333333334</v>
      </c>
      <c r="C47" s="81">
        <v>150.86666666666667</v>
      </c>
      <c r="D47" s="68">
        <f t="shared" si="0"/>
        <v>2.9061330349942409</v>
      </c>
      <c r="E47" s="68">
        <f t="shared" si="0"/>
        <v>2.8006759382391326</v>
      </c>
      <c r="F47" s="69">
        <v>2.9056999999999999</v>
      </c>
    </row>
    <row r="48" spans="1:6" x14ac:dyDescent="0.3">
      <c r="A48" s="1">
        <v>1995.25</v>
      </c>
      <c r="B48" s="8">
        <v>160.73333333333332</v>
      </c>
      <c r="C48" s="81">
        <v>152.1</v>
      </c>
      <c r="D48" s="68">
        <f t="shared" si="0"/>
        <v>3.0318111596991884</v>
      </c>
      <c r="E48" s="68">
        <f t="shared" si="0"/>
        <v>3.0484060316407495</v>
      </c>
      <c r="F48" s="69">
        <v>3.0318000000000001</v>
      </c>
    </row>
    <row r="49" spans="1:6" x14ac:dyDescent="0.3">
      <c r="A49" s="1">
        <v>1995.5</v>
      </c>
      <c r="B49" s="8">
        <v>161.80000000000001</v>
      </c>
      <c r="C49" s="81">
        <v>152.86666666666667</v>
      </c>
      <c r="D49" s="68">
        <f t="shared" si="0"/>
        <v>2.9478459362816016</v>
      </c>
      <c r="E49" s="68">
        <f t="shared" si="0"/>
        <v>2.6291142065731026</v>
      </c>
      <c r="F49" s="69">
        <v>2.9478</v>
      </c>
    </row>
    <row r="50" spans="1:6" x14ac:dyDescent="0.3">
      <c r="A50" s="1">
        <v>1995.75</v>
      </c>
      <c r="B50" s="8">
        <v>162.93333333333334</v>
      </c>
      <c r="C50" s="81">
        <v>153.69999999999999</v>
      </c>
      <c r="D50" s="68">
        <f t="shared" si="0"/>
        <v>3.0113374973849636</v>
      </c>
      <c r="E50" s="68">
        <f t="shared" si="0"/>
        <v>2.5924123136545401</v>
      </c>
      <c r="F50" s="69">
        <v>3.0110999999999999</v>
      </c>
    </row>
    <row r="51" spans="1:6" x14ac:dyDescent="0.3">
      <c r="A51" s="1">
        <v>1996</v>
      </c>
      <c r="B51" s="8">
        <v>164.03333333333333</v>
      </c>
      <c r="C51" s="81">
        <v>155.06666666666666</v>
      </c>
      <c r="D51" s="68">
        <f t="shared" si="0"/>
        <v>2.8443797185681383</v>
      </c>
      <c r="E51" s="68">
        <f t="shared" si="0"/>
        <v>2.7458687445072236</v>
      </c>
      <c r="F51" s="69">
        <v>2.8443999999999998</v>
      </c>
    </row>
    <row r="52" spans="1:6" x14ac:dyDescent="0.3">
      <c r="A52" s="1">
        <v>1996.25</v>
      </c>
      <c r="B52" s="8">
        <v>165</v>
      </c>
      <c r="C52" s="81">
        <v>156.4</v>
      </c>
      <c r="D52" s="68">
        <f t="shared" si="0"/>
        <v>2.6198796821619603</v>
      </c>
      <c r="E52" s="68">
        <f t="shared" si="0"/>
        <v>2.7878628845963602</v>
      </c>
      <c r="F52" s="69">
        <v>2.6200999999999999</v>
      </c>
    </row>
    <row r="53" spans="1:6" x14ac:dyDescent="0.3">
      <c r="A53" s="1">
        <v>1996.5</v>
      </c>
      <c r="B53" s="8">
        <v>166.06666666666666</v>
      </c>
      <c r="C53" s="81">
        <v>157.30000000000001</v>
      </c>
      <c r="D53" s="68">
        <f t="shared" si="0"/>
        <v>2.6028309535578886</v>
      </c>
      <c r="E53" s="68">
        <f t="shared" si="0"/>
        <v>2.8588728308537839</v>
      </c>
      <c r="F53" s="69">
        <v>2.6030000000000002</v>
      </c>
    </row>
    <row r="54" spans="1:6" x14ac:dyDescent="0.3">
      <c r="A54" s="1">
        <v>1996.75</v>
      </c>
      <c r="B54" s="8">
        <v>167.13333333333333</v>
      </c>
      <c r="C54" s="81">
        <v>158.66666666666666</v>
      </c>
      <c r="D54" s="68">
        <f t="shared" si="0"/>
        <v>2.5450777866807472</v>
      </c>
      <c r="E54" s="68">
        <f t="shared" si="0"/>
        <v>3.1802915018760181</v>
      </c>
      <c r="F54" s="69">
        <v>2.5451000000000001</v>
      </c>
    </row>
    <row r="55" spans="1:6" x14ac:dyDescent="0.3">
      <c r="A55" s="1">
        <v>1997</v>
      </c>
      <c r="B55" s="8">
        <v>168.1</v>
      </c>
      <c r="C55" s="81">
        <v>159.63333333333333</v>
      </c>
      <c r="D55" s="68">
        <f t="shared" si="0"/>
        <v>2.4489381210747143</v>
      </c>
      <c r="E55" s="68">
        <f t="shared" si="0"/>
        <v>2.9024386704054237</v>
      </c>
      <c r="F55" s="69">
        <v>2.4491000000000001</v>
      </c>
    </row>
    <row r="56" spans="1:6" x14ac:dyDescent="0.3">
      <c r="A56" s="1">
        <v>1997.25</v>
      </c>
      <c r="B56" s="8">
        <v>169.16666666666666</v>
      </c>
      <c r="C56" s="81">
        <v>160</v>
      </c>
      <c r="D56" s="68">
        <f t="shared" si="0"/>
        <v>2.4938948347252148</v>
      </c>
      <c r="E56" s="68">
        <f t="shared" si="0"/>
        <v>2.2756987122616277</v>
      </c>
      <c r="F56" s="69">
        <v>2.4941</v>
      </c>
    </row>
    <row r="57" spans="1:6" x14ac:dyDescent="0.3">
      <c r="A57" s="1">
        <v>1997.5</v>
      </c>
      <c r="B57" s="8">
        <v>169.9</v>
      </c>
      <c r="C57" s="81">
        <v>160.80000000000001</v>
      </c>
      <c r="D57" s="68">
        <f t="shared" si="0"/>
        <v>2.2820714517915959</v>
      </c>
      <c r="E57" s="68">
        <f t="shared" si="0"/>
        <v>2.2006546680633798</v>
      </c>
      <c r="F57" s="69">
        <v>2.2818999999999998</v>
      </c>
    </row>
    <row r="58" spans="1:6" x14ac:dyDescent="0.3">
      <c r="A58" s="1">
        <v>1997.75</v>
      </c>
      <c r="B58" s="8">
        <v>170.86666666666667</v>
      </c>
      <c r="C58" s="81">
        <v>161.66666666666666</v>
      </c>
      <c r="D58" s="68">
        <f t="shared" si="0"/>
        <v>2.2091628205777862</v>
      </c>
      <c r="E58" s="68">
        <f t="shared" si="0"/>
        <v>1.8731036706063127</v>
      </c>
      <c r="F58" s="69">
        <v>2.2096</v>
      </c>
    </row>
    <row r="59" spans="1:6" x14ac:dyDescent="0.3">
      <c r="A59" s="1">
        <v>1998</v>
      </c>
      <c r="B59" s="8">
        <v>171.9</v>
      </c>
      <c r="C59" s="81">
        <v>162</v>
      </c>
      <c r="D59" s="68">
        <f t="shared" si="0"/>
        <v>2.2353871974233797</v>
      </c>
      <c r="E59" s="68">
        <f t="shared" si="0"/>
        <v>1.4716816551930199</v>
      </c>
      <c r="F59" s="69">
        <v>2.2353999999999998</v>
      </c>
    </row>
    <row r="60" spans="1:6" x14ac:dyDescent="0.3">
      <c r="A60" s="1">
        <v>1998.25</v>
      </c>
      <c r="B60" s="8">
        <v>172.86666666666667</v>
      </c>
      <c r="C60" s="81">
        <v>162.53333333333333</v>
      </c>
      <c r="D60" s="68">
        <f t="shared" si="0"/>
        <v>2.1636162188621815</v>
      </c>
      <c r="E60" s="68">
        <f t="shared" si="0"/>
        <v>1.5709293705179879</v>
      </c>
      <c r="F60" s="69">
        <v>2.1636000000000002</v>
      </c>
    </row>
    <row r="61" spans="1:6" x14ac:dyDescent="0.3">
      <c r="A61" s="1">
        <v>1998.5</v>
      </c>
      <c r="B61" s="8">
        <v>173.9</v>
      </c>
      <c r="C61" s="81">
        <v>163.36666666666667</v>
      </c>
      <c r="D61" s="68">
        <f t="shared" si="0"/>
        <v>2.3270392682350911</v>
      </c>
      <c r="E61" s="68">
        <f t="shared" si="0"/>
        <v>1.5835806502526042</v>
      </c>
      <c r="F61" s="69">
        <v>2.327</v>
      </c>
    </row>
    <row r="62" spans="1:6" x14ac:dyDescent="0.3">
      <c r="A62" s="1">
        <v>1998.75</v>
      </c>
      <c r="B62" s="8">
        <v>174.86666666666667</v>
      </c>
      <c r="C62" s="81">
        <v>164.13333333333333</v>
      </c>
      <c r="D62" s="68">
        <f t="shared" si="0"/>
        <v>2.3140253502802568</v>
      </c>
      <c r="E62" s="68">
        <f t="shared" si="0"/>
        <v>1.514250337281537</v>
      </c>
      <c r="F62" s="69">
        <v>2.3140000000000001</v>
      </c>
    </row>
    <row r="63" spans="1:6" x14ac:dyDescent="0.3">
      <c r="A63" s="1">
        <v>1999</v>
      </c>
      <c r="B63" s="8">
        <v>175.63333333333333</v>
      </c>
      <c r="C63" s="81">
        <v>164.73333333333332</v>
      </c>
      <c r="D63" s="68">
        <f t="shared" si="0"/>
        <v>2.1485576158326776</v>
      </c>
      <c r="E63" s="68">
        <f t="shared" si="0"/>
        <v>1.6731669654015888</v>
      </c>
      <c r="F63" s="69">
        <v>2.1484000000000001</v>
      </c>
    </row>
    <row r="64" spans="1:6" x14ac:dyDescent="0.3">
      <c r="A64" s="1">
        <v>1999.25</v>
      </c>
      <c r="B64" s="8">
        <v>176.46666666666667</v>
      </c>
      <c r="C64" s="81">
        <v>165.96666666666667</v>
      </c>
      <c r="D64" s="68">
        <f t="shared" si="0"/>
        <v>2.0611416688436792</v>
      </c>
      <c r="E64" s="68">
        <f t="shared" si="0"/>
        <v>2.0903856041020545</v>
      </c>
      <c r="F64" s="69">
        <v>2.0611000000000002</v>
      </c>
    </row>
    <row r="65" spans="1:6" x14ac:dyDescent="0.3">
      <c r="A65" s="1">
        <v>1999.5</v>
      </c>
      <c r="B65" s="8">
        <v>177.4</v>
      </c>
      <c r="C65" s="81">
        <v>167.2</v>
      </c>
      <c r="D65" s="68">
        <f t="shared" si="0"/>
        <v>1.9926648515241858</v>
      </c>
      <c r="E65" s="68">
        <f t="shared" si="0"/>
        <v>2.3193537403209046</v>
      </c>
      <c r="F65" s="69">
        <v>1.9926999999999999</v>
      </c>
    </row>
    <row r="66" spans="1:6" x14ac:dyDescent="0.3">
      <c r="A66" s="1">
        <v>1999.75</v>
      </c>
      <c r="B66" s="8">
        <v>178.4</v>
      </c>
      <c r="C66" s="81">
        <v>168.43333333333334</v>
      </c>
      <c r="D66" s="68">
        <f t="shared" si="0"/>
        <v>2.0004441381245281</v>
      </c>
      <c r="E66" s="68">
        <f t="shared" si="0"/>
        <v>2.5860917987564522</v>
      </c>
      <c r="F66" s="69">
        <v>2.0003000000000002</v>
      </c>
    </row>
    <row r="67" spans="1:6" x14ac:dyDescent="0.3">
      <c r="A67" s="1">
        <v>2000</v>
      </c>
      <c r="B67" s="8">
        <v>179.56666666666666</v>
      </c>
      <c r="C67" s="81">
        <v>170.1</v>
      </c>
      <c r="D67" s="68">
        <f t="shared" si="0"/>
        <v>2.2148052471247919</v>
      </c>
      <c r="E67" s="68">
        <f t="shared" si="0"/>
        <v>3.2058494515416145</v>
      </c>
      <c r="F67" s="69">
        <v>2.2151999999999998</v>
      </c>
    </row>
    <row r="68" spans="1:6" x14ac:dyDescent="0.3">
      <c r="A68" s="1">
        <v>2000.25</v>
      </c>
      <c r="B68" s="8">
        <v>180.7</v>
      </c>
      <c r="C68" s="81">
        <v>171.43333333333334</v>
      </c>
      <c r="D68" s="68">
        <f t="shared" si="0"/>
        <v>2.3706196473291592</v>
      </c>
      <c r="E68" s="68">
        <f t="shared" si="0"/>
        <v>3.2407499132733504</v>
      </c>
      <c r="F68" s="69">
        <v>2.3704000000000001</v>
      </c>
    </row>
    <row r="69" spans="1:6" x14ac:dyDescent="0.3">
      <c r="A69" s="1">
        <v>2000.5</v>
      </c>
      <c r="B69" s="8">
        <v>181.9</v>
      </c>
      <c r="C69" s="81">
        <v>173</v>
      </c>
      <c r="D69" s="68">
        <f t="shared" si="0"/>
        <v>2.5050015648597559</v>
      </c>
      <c r="E69" s="68">
        <f t="shared" si="0"/>
        <v>3.4100893847177796</v>
      </c>
      <c r="F69" s="69">
        <v>2.5049999999999999</v>
      </c>
    </row>
    <row r="70" spans="1:6" x14ac:dyDescent="0.3">
      <c r="A70" s="1">
        <v>2000.75</v>
      </c>
      <c r="B70" s="8">
        <v>183</v>
      </c>
      <c r="C70" s="81">
        <v>174.23333333333332</v>
      </c>
      <c r="D70" s="68">
        <f t="shared" si="0"/>
        <v>2.5457932695511958</v>
      </c>
      <c r="E70" s="68">
        <f t="shared" si="0"/>
        <v>3.3855373421013266</v>
      </c>
      <c r="F70" s="69">
        <v>2.5457999999999998</v>
      </c>
    </row>
    <row r="71" spans="1:6" x14ac:dyDescent="0.3">
      <c r="A71" s="1">
        <v>2001</v>
      </c>
      <c r="B71" s="8">
        <v>184.33333333333334</v>
      </c>
      <c r="C71" s="81">
        <v>175.9</v>
      </c>
      <c r="D71" s="68">
        <f t="shared" si="0"/>
        <v>2.6199171835846835</v>
      </c>
      <c r="E71" s="68">
        <f t="shared" si="0"/>
        <v>3.352915234169644</v>
      </c>
      <c r="F71" s="69">
        <v>2.6196000000000002</v>
      </c>
    </row>
    <row r="72" spans="1:6" x14ac:dyDescent="0.3">
      <c r="A72" s="1">
        <v>2001.25</v>
      </c>
      <c r="B72" s="8">
        <v>185.46666666666667</v>
      </c>
      <c r="C72" s="81">
        <v>177.13333333333333</v>
      </c>
      <c r="D72" s="68">
        <f t="shared" ref="D72:E121" si="1">LN(B72/B68)*100</f>
        <v>2.6036973782995401</v>
      </c>
      <c r="E72" s="68">
        <f t="shared" si="1"/>
        <v>3.2708280544842463</v>
      </c>
      <c r="F72" s="69">
        <v>2.6038999999999999</v>
      </c>
    </row>
    <row r="73" spans="1:6" x14ac:dyDescent="0.3">
      <c r="A73" s="1">
        <v>2001.5</v>
      </c>
      <c r="B73" s="8">
        <v>186.73333333333332</v>
      </c>
      <c r="C73" s="81">
        <v>177.63333333333333</v>
      </c>
      <c r="D73" s="68">
        <f t="shared" si="1"/>
        <v>2.6224488633821808</v>
      </c>
      <c r="E73" s="68">
        <f t="shared" si="1"/>
        <v>2.6429906136847805</v>
      </c>
      <c r="F73" s="69">
        <v>2.6223000000000001</v>
      </c>
    </row>
    <row r="74" spans="1:6" x14ac:dyDescent="0.3">
      <c r="A74" s="1">
        <v>2001.75</v>
      </c>
      <c r="B74" s="8">
        <v>187.96666666666667</v>
      </c>
      <c r="C74" s="81">
        <v>177.5</v>
      </c>
      <c r="D74" s="68">
        <f t="shared" si="1"/>
        <v>2.6778489303605881</v>
      </c>
      <c r="E74" s="68">
        <f t="shared" si="1"/>
        <v>1.857521186470416</v>
      </c>
      <c r="F74" s="69">
        <v>2.6779999999999999</v>
      </c>
    </row>
    <row r="75" spans="1:6" x14ac:dyDescent="0.3">
      <c r="A75" s="1">
        <v>2002</v>
      </c>
      <c r="B75" s="8">
        <v>189</v>
      </c>
      <c r="C75" s="81">
        <v>178.06666666666666</v>
      </c>
      <c r="D75" s="68">
        <f t="shared" si="1"/>
        <v>2.5001302205417186</v>
      </c>
      <c r="E75" s="68">
        <f t="shared" si="1"/>
        <v>1.2242360264238199</v>
      </c>
      <c r="F75" s="69">
        <v>2.5003000000000002</v>
      </c>
    </row>
    <row r="76" spans="1:6" x14ac:dyDescent="0.3">
      <c r="A76" s="1">
        <v>2002.25</v>
      </c>
      <c r="B76" s="8">
        <v>189.96666666666667</v>
      </c>
      <c r="C76" s="81">
        <v>179.46666666666667</v>
      </c>
      <c r="D76" s="68">
        <f t="shared" si="1"/>
        <v>2.3973446791665975</v>
      </c>
      <c r="E76" s="68">
        <f t="shared" si="1"/>
        <v>1.3086745004804941</v>
      </c>
      <c r="F76" s="69">
        <v>2.3973</v>
      </c>
    </row>
    <row r="77" spans="1:6" x14ac:dyDescent="0.3">
      <c r="A77" s="1">
        <v>2002.5</v>
      </c>
      <c r="B77" s="8">
        <v>190.96666666666667</v>
      </c>
      <c r="C77" s="81">
        <v>180.43333333333334</v>
      </c>
      <c r="D77" s="68">
        <f t="shared" si="1"/>
        <v>2.2417318588524102</v>
      </c>
      <c r="E77" s="68">
        <f t="shared" si="1"/>
        <v>1.5639864500195617</v>
      </c>
      <c r="F77" s="69">
        <v>2.2421000000000002</v>
      </c>
    </row>
    <row r="78" spans="1:6" x14ac:dyDescent="0.3">
      <c r="A78" s="1">
        <v>2002.75</v>
      </c>
      <c r="B78" s="8">
        <v>191.83333333333334</v>
      </c>
      <c r="C78" s="81">
        <v>181.5</v>
      </c>
      <c r="D78" s="68">
        <f t="shared" si="1"/>
        <v>2.0362297348800964</v>
      </c>
      <c r="E78" s="68">
        <f t="shared" si="1"/>
        <v>2.2285044789434956</v>
      </c>
      <c r="F78" s="69">
        <v>2.0358999999999998</v>
      </c>
    </row>
    <row r="79" spans="1:6" x14ac:dyDescent="0.3">
      <c r="A79" s="1">
        <v>2003</v>
      </c>
      <c r="B79" s="8">
        <v>192.46666666666667</v>
      </c>
      <c r="C79" s="81">
        <v>183.36666666666667</v>
      </c>
      <c r="D79" s="68">
        <f t="shared" si="1"/>
        <v>1.8175963501082562</v>
      </c>
      <c r="E79" s="68">
        <f t="shared" si="1"/>
        <v>2.9329779205551882</v>
      </c>
      <c r="F79" s="69">
        <v>1.8178000000000001</v>
      </c>
    </row>
    <row r="80" spans="1:6" x14ac:dyDescent="0.3">
      <c r="A80" s="1">
        <v>2003.25</v>
      </c>
      <c r="B80" s="8">
        <v>192.8</v>
      </c>
      <c r="C80" s="81">
        <v>183.06666666666666</v>
      </c>
      <c r="D80" s="68">
        <f t="shared" si="1"/>
        <v>1.4804764003600994</v>
      </c>
      <c r="E80" s="68">
        <f t="shared" si="1"/>
        <v>1.9860895563297867</v>
      </c>
      <c r="F80" s="69">
        <v>1.4802999999999999</v>
      </c>
    </row>
    <row r="81" spans="1:6" x14ac:dyDescent="0.3">
      <c r="A81" s="1">
        <v>2003.5</v>
      </c>
      <c r="B81" s="8">
        <v>193.56666666666666</v>
      </c>
      <c r="C81" s="81">
        <v>184.43333333333334</v>
      </c>
      <c r="D81" s="68">
        <f t="shared" si="1"/>
        <v>1.3523090963471938</v>
      </c>
      <c r="E81" s="68">
        <f t="shared" si="1"/>
        <v>2.1926696101131813</v>
      </c>
      <c r="F81" s="69">
        <v>1.3523000000000001</v>
      </c>
    </row>
    <row r="82" spans="1:6" x14ac:dyDescent="0.3">
      <c r="A82" s="1">
        <v>2003.75</v>
      </c>
      <c r="B82" s="8">
        <v>194.06666666666666</v>
      </c>
      <c r="C82" s="81">
        <v>185.13333333333333</v>
      </c>
      <c r="D82" s="68">
        <f t="shared" si="1"/>
        <v>1.157480314958536</v>
      </c>
      <c r="E82" s="68">
        <f t="shared" si="1"/>
        <v>1.9820632499684001</v>
      </c>
      <c r="F82" s="69">
        <v>1.1577999999999999</v>
      </c>
    </row>
    <row r="83" spans="1:6" x14ac:dyDescent="0.3">
      <c r="A83" s="1">
        <v>2004</v>
      </c>
      <c r="B83" s="8">
        <v>195</v>
      </c>
      <c r="C83" s="81">
        <v>186.7</v>
      </c>
      <c r="D83" s="68">
        <f t="shared" si="1"/>
        <v>1.3076580003021734</v>
      </c>
      <c r="E83" s="68">
        <f t="shared" si="1"/>
        <v>1.8015259334374054</v>
      </c>
      <c r="F83" s="69">
        <v>1.3075000000000001</v>
      </c>
    </row>
    <row r="84" spans="1:6" x14ac:dyDescent="0.3">
      <c r="A84" s="1">
        <v>2004.25</v>
      </c>
      <c r="B84" s="8">
        <v>196.23333333333332</v>
      </c>
      <c r="C84" s="81">
        <v>188.16666666666666</v>
      </c>
      <c r="D84" s="68">
        <f t="shared" si="1"/>
        <v>1.7651045189660683</v>
      </c>
      <c r="E84" s="68">
        <f t="shared" si="1"/>
        <v>2.7477709695900696</v>
      </c>
      <c r="F84" s="69">
        <v>1.7648999999999999</v>
      </c>
    </row>
    <row r="85" spans="1:6" x14ac:dyDescent="0.3">
      <c r="A85" s="1">
        <v>2004.5</v>
      </c>
      <c r="B85" s="8">
        <v>197.06666666666666</v>
      </c>
      <c r="C85" s="81">
        <v>189.36666666666667</v>
      </c>
      <c r="D85" s="68">
        <f t="shared" si="1"/>
        <v>1.7920097255987877</v>
      </c>
      <c r="E85" s="68">
        <f t="shared" si="1"/>
        <v>2.6397109659017213</v>
      </c>
      <c r="F85" s="69">
        <v>1.792</v>
      </c>
    </row>
    <row r="86" spans="1:6" x14ac:dyDescent="0.3">
      <c r="A86" s="1">
        <v>2004.75</v>
      </c>
      <c r="B86" s="8">
        <v>198.26666666666668</v>
      </c>
      <c r="C86" s="81">
        <v>191.4</v>
      </c>
      <c r="D86" s="68">
        <f t="shared" si="1"/>
        <v>2.1411183274477241</v>
      </c>
      <c r="E86" s="68">
        <f t="shared" si="1"/>
        <v>3.3289192814264554</v>
      </c>
      <c r="F86" s="69">
        <v>2.1410999999999998</v>
      </c>
    </row>
    <row r="87" spans="1:6" x14ac:dyDescent="0.3">
      <c r="A87" s="1">
        <v>2005</v>
      </c>
      <c r="B87" s="8">
        <v>199.5</v>
      </c>
      <c r="C87" s="81">
        <v>192.36666666666667</v>
      </c>
      <c r="D87" s="68">
        <f t="shared" si="1"/>
        <v>2.2814677766171263</v>
      </c>
      <c r="E87" s="68">
        <f t="shared" si="1"/>
        <v>2.9900222501134213</v>
      </c>
      <c r="F87" s="69">
        <v>2.2814999999999999</v>
      </c>
    </row>
    <row r="88" spans="1:6" x14ac:dyDescent="0.3">
      <c r="A88" s="1">
        <v>2005.25</v>
      </c>
      <c r="B88" s="8">
        <v>200.43333333333334</v>
      </c>
      <c r="C88" s="81">
        <v>193.66666666666666</v>
      </c>
      <c r="D88" s="68">
        <f t="shared" si="1"/>
        <v>2.1177262011307381</v>
      </c>
      <c r="E88" s="68">
        <f t="shared" si="1"/>
        <v>2.8810373262194466</v>
      </c>
      <c r="F88" s="69">
        <v>2.1177000000000001</v>
      </c>
    </row>
    <row r="89" spans="1:6" x14ac:dyDescent="0.3">
      <c r="A89" s="1">
        <v>2005.5</v>
      </c>
      <c r="B89" s="8">
        <v>201.1</v>
      </c>
      <c r="C89" s="81">
        <v>196.6</v>
      </c>
      <c r="D89" s="68">
        <f t="shared" si="1"/>
        <v>2.0260215812724023</v>
      </c>
      <c r="E89" s="68">
        <f t="shared" si="1"/>
        <v>3.7486036818094508</v>
      </c>
      <c r="F89" s="69">
        <v>2.0259</v>
      </c>
    </row>
    <row r="90" spans="1:6" x14ac:dyDescent="0.3">
      <c r="A90" s="1">
        <v>2005.75</v>
      </c>
      <c r="B90" s="8">
        <v>202.43333333333334</v>
      </c>
      <c r="C90" s="81">
        <v>198.43333333333334</v>
      </c>
      <c r="D90" s="68">
        <f t="shared" si="1"/>
        <v>2.0797688317529652</v>
      </c>
      <c r="E90" s="68">
        <f t="shared" si="1"/>
        <v>3.6087712472380766</v>
      </c>
      <c r="F90" s="69">
        <v>2.0794000000000001</v>
      </c>
    </row>
    <row r="91" spans="1:6" x14ac:dyDescent="0.3">
      <c r="A91" s="1">
        <v>2006</v>
      </c>
      <c r="B91" s="8">
        <v>203.7</v>
      </c>
      <c r="C91" s="81">
        <v>199.46666666666667</v>
      </c>
      <c r="D91" s="68">
        <f t="shared" si="1"/>
        <v>2.0834086902841835</v>
      </c>
      <c r="E91" s="68">
        <f t="shared" si="1"/>
        <v>3.6243864943346722</v>
      </c>
      <c r="F91" s="69">
        <v>2.0834000000000001</v>
      </c>
    </row>
    <row r="92" spans="1:6" x14ac:dyDescent="0.3">
      <c r="A92" s="1">
        <v>2006.25</v>
      </c>
      <c r="B92" s="8">
        <v>205.36666666666667</v>
      </c>
      <c r="C92" s="81">
        <v>201.26666666666668</v>
      </c>
      <c r="D92" s="68">
        <f t="shared" si="1"/>
        <v>2.4315309975002042</v>
      </c>
      <c r="E92" s="68">
        <f t="shared" si="1"/>
        <v>3.8492260420827265</v>
      </c>
      <c r="F92" s="69">
        <v>2.4319000000000002</v>
      </c>
    </row>
    <row r="93" spans="1:6" x14ac:dyDescent="0.3">
      <c r="A93" s="1">
        <v>2006.5</v>
      </c>
      <c r="B93" s="8">
        <v>206.76666666666668</v>
      </c>
      <c r="C93" s="81">
        <v>203.16666666666666</v>
      </c>
      <c r="D93" s="68">
        <f t="shared" si="1"/>
        <v>2.7788646532355816</v>
      </c>
      <c r="E93" s="68">
        <f t="shared" si="1"/>
        <v>3.2855452540150329</v>
      </c>
      <c r="F93" s="69">
        <v>2.7789999999999999</v>
      </c>
    </row>
    <row r="94" spans="1:6" x14ac:dyDescent="0.3">
      <c r="A94" s="1">
        <v>2006.75</v>
      </c>
      <c r="B94" s="8">
        <v>207.83333333333334</v>
      </c>
      <c r="C94" s="81">
        <v>202.33333333333334</v>
      </c>
      <c r="D94" s="68">
        <f t="shared" si="1"/>
        <v>2.6325862216561564</v>
      </c>
      <c r="E94" s="68">
        <f t="shared" si="1"/>
        <v>1.9463310900153765</v>
      </c>
      <c r="F94" s="69">
        <v>2.6326000000000001</v>
      </c>
    </row>
    <row r="95" spans="1:6" x14ac:dyDescent="0.3">
      <c r="A95" s="1">
        <v>2007</v>
      </c>
      <c r="B95" s="8">
        <v>209.05099999999999</v>
      </c>
      <c r="C95" s="81">
        <v>204.31700000000001</v>
      </c>
      <c r="D95" s="68">
        <f t="shared" si="1"/>
        <v>2.5929918102979364</v>
      </c>
      <c r="E95" s="68">
        <f t="shared" si="1"/>
        <v>2.4025571333846649</v>
      </c>
      <c r="F95" s="69">
        <v>2.593</v>
      </c>
    </row>
    <row r="96" spans="1:6" x14ac:dyDescent="0.3">
      <c r="A96" s="1">
        <v>2007.25</v>
      </c>
      <c r="B96" s="8">
        <v>210.06566666666666</v>
      </c>
      <c r="C96" s="81">
        <v>206.631</v>
      </c>
      <c r="D96" s="68">
        <f t="shared" si="1"/>
        <v>2.2623180897792592</v>
      </c>
      <c r="E96" s="68">
        <f t="shared" si="1"/>
        <v>2.6303865227484358</v>
      </c>
      <c r="F96" s="69">
        <v>2.2623000000000002</v>
      </c>
    </row>
    <row r="97" spans="1:6" x14ac:dyDescent="0.3">
      <c r="A97" s="1">
        <v>2007.5</v>
      </c>
      <c r="B97" s="8">
        <v>211.14866666666666</v>
      </c>
      <c r="C97" s="81">
        <v>207.93899999999999</v>
      </c>
      <c r="D97" s="68">
        <f t="shared" si="1"/>
        <v>2.097152342279994</v>
      </c>
      <c r="E97" s="68">
        <f t="shared" si="1"/>
        <v>2.3218107205501717</v>
      </c>
      <c r="F97" s="69">
        <v>2.0971000000000002</v>
      </c>
    </row>
    <row r="98" spans="1:6" x14ac:dyDescent="0.3">
      <c r="A98" s="1">
        <v>2007.75</v>
      </c>
      <c r="B98" s="8">
        <v>212.63499999999999</v>
      </c>
      <c r="C98" s="81">
        <v>210.48966666666666</v>
      </c>
      <c r="D98" s="68">
        <f t="shared" si="1"/>
        <v>2.2840604316256425</v>
      </c>
      <c r="E98" s="68">
        <f t="shared" si="1"/>
        <v>3.9520060056603121</v>
      </c>
      <c r="F98" s="69">
        <v>2.2841999999999998</v>
      </c>
    </row>
    <row r="99" spans="1:6" x14ac:dyDescent="0.3">
      <c r="A99" s="1">
        <v>2008</v>
      </c>
      <c r="B99" s="8">
        <v>214.04333333333332</v>
      </c>
      <c r="C99" s="81">
        <v>212.76966666666667</v>
      </c>
      <c r="D99" s="68">
        <f t="shared" si="1"/>
        <v>2.3600245399169184</v>
      </c>
      <c r="E99" s="68">
        <f t="shared" si="1"/>
        <v>4.053749412149422</v>
      </c>
      <c r="F99" s="69">
        <v>2.3599000000000001</v>
      </c>
    </row>
    <row r="100" spans="1:6" x14ac:dyDescent="0.3">
      <c r="A100" s="1">
        <v>2008.25</v>
      </c>
      <c r="B100" s="8">
        <v>214.97333333333333</v>
      </c>
      <c r="C100" s="81">
        <v>215.53766666666667</v>
      </c>
      <c r="D100" s="68">
        <f t="shared" si="1"/>
        <v>2.30938091772214</v>
      </c>
      <c r="E100" s="68">
        <f t="shared" si="1"/>
        <v>4.2201087754484679</v>
      </c>
      <c r="F100" s="69">
        <v>2.3090999999999999</v>
      </c>
    </row>
    <row r="101" spans="1:6" x14ac:dyDescent="0.3">
      <c r="A101" s="1">
        <v>2008.5</v>
      </c>
      <c r="B101" s="8">
        <v>216.357</v>
      </c>
      <c r="C101" s="81">
        <v>218.86099999999999</v>
      </c>
      <c r="D101" s="68">
        <f t="shared" si="1"/>
        <v>2.4367354394076375</v>
      </c>
      <c r="E101" s="68">
        <f t="shared" si="1"/>
        <v>5.1192057652091467</v>
      </c>
      <c r="F101" s="69">
        <v>2.4365999999999999</v>
      </c>
    </row>
    <row r="102" spans="1:6" x14ac:dyDescent="0.3">
      <c r="A102" s="1">
        <v>2008.75</v>
      </c>
      <c r="B102" s="8">
        <v>216.88666666666666</v>
      </c>
      <c r="C102" s="81">
        <v>213.84866666666667</v>
      </c>
      <c r="D102" s="68">
        <f t="shared" si="1"/>
        <v>1.9797862914451692</v>
      </c>
      <c r="E102" s="68">
        <f t="shared" si="1"/>
        <v>1.5832037305637106</v>
      </c>
      <c r="F102" s="69">
        <v>1.9799</v>
      </c>
    </row>
    <row r="103" spans="1:6" x14ac:dyDescent="0.3">
      <c r="A103" s="1">
        <v>2009</v>
      </c>
      <c r="B103" s="8">
        <v>217.797</v>
      </c>
      <c r="C103" s="81">
        <v>212.37766666666667</v>
      </c>
      <c r="D103" s="68">
        <f t="shared" si="1"/>
        <v>1.7384949564404437</v>
      </c>
      <c r="E103" s="68">
        <f t="shared" si="1"/>
        <v>-0.18440671285047253</v>
      </c>
      <c r="F103" s="69">
        <v>1.7377</v>
      </c>
    </row>
    <row r="104" spans="1:6" x14ac:dyDescent="0.3">
      <c r="A104" s="1">
        <v>2009.25</v>
      </c>
      <c r="B104" s="8">
        <v>218.90733333333333</v>
      </c>
      <c r="C104" s="81">
        <v>213.50700000000001</v>
      </c>
      <c r="D104" s="68">
        <f t="shared" si="1"/>
        <v>1.813451537776829</v>
      </c>
      <c r="E104" s="68">
        <f t="shared" si="1"/>
        <v>-0.94660625701508283</v>
      </c>
      <c r="F104" s="69">
        <v>1.8129999999999999</v>
      </c>
    </row>
    <row r="105" spans="1:6" x14ac:dyDescent="0.3">
      <c r="A105" s="1">
        <v>2009.5</v>
      </c>
      <c r="B105" s="8">
        <v>219.55966666666666</v>
      </c>
      <c r="C105" s="81">
        <v>215.34399999999999</v>
      </c>
      <c r="D105" s="68">
        <f t="shared" si="1"/>
        <v>1.4694204364806496</v>
      </c>
      <c r="E105" s="68">
        <f t="shared" si="1"/>
        <v>-1.6200075619449916</v>
      </c>
      <c r="F105" s="69">
        <v>1.4773000000000001</v>
      </c>
    </row>
    <row r="106" spans="1:6" x14ac:dyDescent="0.3">
      <c r="A106" s="1">
        <v>2009.75</v>
      </c>
      <c r="B106" s="8">
        <v>220.68266666666668</v>
      </c>
      <c r="C106" s="81">
        <v>217.03</v>
      </c>
      <c r="D106" s="68">
        <f t="shared" si="1"/>
        <v>1.7350828510533656</v>
      </c>
      <c r="E106" s="68">
        <f t="shared" si="1"/>
        <v>1.4766993079265858</v>
      </c>
      <c r="F106" s="69">
        <v>1.7256</v>
      </c>
    </row>
    <row r="107" spans="1:6" x14ac:dyDescent="0.3">
      <c r="A107" s="1">
        <v>2010</v>
      </c>
      <c r="B107" s="8">
        <v>220.71566666666666</v>
      </c>
      <c r="C107" s="81">
        <v>217.374</v>
      </c>
      <c r="D107" s="68">
        <f t="shared" si="1"/>
        <v>1.3311860699825151</v>
      </c>
      <c r="E107" s="68">
        <f t="shared" si="1"/>
        <v>2.3253235999845572</v>
      </c>
      <c r="F107" s="69">
        <v>1.3042</v>
      </c>
    </row>
    <row r="108" spans="1:6" x14ac:dyDescent="0.3">
      <c r="A108" s="1">
        <v>2010.25</v>
      </c>
      <c r="B108" s="8">
        <v>220.99266666666668</v>
      </c>
      <c r="C108" s="81">
        <v>217.29733333333334</v>
      </c>
      <c r="D108" s="68">
        <f t="shared" si="1"/>
        <v>0.94810136582330951</v>
      </c>
      <c r="E108" s="68">
        <f t="shared" si="1"/>
        <v>1.7596996349806111</v>
      </c>
      <c r="F108" s="69">
        <v>0.97150000000000003</v>
      </c>
    </row>
    <row r="109" spans="1:6" x14ac:dyDescent="0.3">
      <c r="A109" s="1">
        <v>2010.5</v>
      </c>
      <c r="B109" s="8">
        <v>221.52766666666668</v>
      </c>
      <c r="C109" s="81">
        <v>217.93433333333334</v>
      </c>
      <c r="D109" s="68">
        <f t="shared" si="1"/>
        <v>0.89234621367664957</v>
      </c>
      <c r="E109" s="68">
        <f t="shared" si="1"/>
        <v>1.1957044679305828</v>
      </c>
      <c r="F109" s="69">
        <v>0.91800000000000004</v>
      </c>
    </row>
    <row r="110" spans="1:6" x14ac:dyDescent="0.3">
      <c r="A110" s="1">
        <v>2010.75</v>
      </c>
      <c r="B110" s="8">
        <v>222.10733333333334</v>
      </c>
      <c r="C110" s="81">
        <v>219.69900000000001</v>
      </c>
      <c r="D110" s="68">
        <f t="shared" si="1"/>
        <v>0.64349763220592082</v>
      </c>
      <c r="E110" s="68">
        <f t="shared" si="1"/>
        <v>1.2222834885954816</v>
      </c>
      <c r="F110" s="69">
        <v>0.62429999999999997</v>
      </c>
    </row>
    <row r="111" spans="1:6" x14ac:dyDescent="0.3">
      <c r="A111" s="1">
        <v>2011</v>
      </c>
      <c r="B111" s="8">
        <v>223.15666666666667</v>
      </c>
      <c r="C111" s="81">
        <v>222.04366666666667</v>
      </c>
      <c r="D111" s="68">
        <f t="shared" si="1"/>
        <v>1.0998768900628344</v>
      </c>
      <c r="E111" s="68">
        <f t="shared" si="1"/>
        <v>2.1254686907877622</v>
      </c>
      <c r="F111" s="69">
        <v>1.0809</v>
      </c>
    </row>
    <row r="112" spans="1:6" x14ac:dyDescent="0.3">
      <c r="A112" s="1">
        <v>2011.25</v>
      </c>
      <c r="B112" s="8">
        <v>224.19966666666667</v>
      </c>
      <c r="C112" s="81">
        <v>224.56833333333333</v>
      </c>
      <c r="D112" s="68">
        <f t="shared" si="1"/>
        <v>1.4407505405756811</v>
      </c>
      <c r="E112" s="68">
        <f t="shared" si="1"/>
        <v>3.2913425605764481</v>
      </c>
      <c r="F112" s="69">
        <v>1.4792000000000001</v>
      </c>
    </row>
    <row r="113" spans="1:6" x14ac:dyDescent="0.3">
      <c r="A113" s="1">
        <v>2011.5</v>
      </c>
      <c r="B113" s="8">
        <v>225.73266666666666</v>
      </c>
      <c r="C113" s="81">
        <v>226.03266666666667</v>
      </c>
      <c r="D113" s="68">
        <f t="shared" si="1"/>
        <v>1.8803920619826826</v>
      </c>
      <c r="E113" s="68">
        <f t="shared" si="1"/>
        <v>3.6485737429181597</v>
      </c>
      <c r="F113" s="69">
        <v>1.8695999999999999</v>
      </c>
    </row>
    <row r="114" spans="1:6" x14ac:dyDescent="0.3">
      <c r="A114" s="1">
        <v>2011.75</v>
      </c>
      <c r="B114" s="8">
        <v>226.93666666666667</v>
      </c>
      <c r="C114" s="81">
        <v>227.04733333333334</v>
      </c>
      <c r="D114" s="68">
        <f t="shared" si="1"/>
        <v>2.1510228569541079</v>
      </c>
      <c r="E114" s="68">
        <f t="shared" si="1"/>
        <v>3.290008491285993</v>
      </c>
      <c r="F114" s="69">
        <v>2.1417999999999999</v>
      </c>
    </row>
    <row r="115" spans="1:6" x14ac:dyDescent="0.3">
      <c r="A115" s="1">
        <v>2012</v>
      </c>
      <c r="B115" s="8">
        <v>228.12966666666668</v>
      </c>
      <c r="C115" s="81">
        <v>228.32599999999999</v>
      </c>
      <c r="D115" s="68">
        <f t="shared" si="1"/>
        <v>2.2040114848760139</v>
      </c>
      <c r="E115" s="68">
        <f t="shared" si="1"/>
        <v>2.7900373063322137</v>
      </c>
      <c r="F115" s="69">
        <v>2.2124999999999999</v>
      </c>
    </row>
    <row r="116" spans="1:6" x14ac:dyDescent="0.3">
      <c r="A116" s="1">
        <v>2012.25</v>
      </c>
      <c r="B116" s="8">
        <v>229.25066666666666</v>
      </c>
      <c r="C116" s="81">
        <v>228.80799999999999</v>
      </c>
      <c r="D116" s="68">
        <f t="shared" si="1"/>
        <v>2.2278995296600779</v>
      </c>
      <c r="E116" s="68">
        <f t="shared" si="1"/>
        <v>1.8703182957327584</v>
      </c>
      <c r="F116" s="69">
        <v>2.2357</v>
      </c>
    </row>
    <row r="117" spans="1:6" x14ac:dyDescent="0.3">
      <c r="A117" s="1">
        <v>2012.5</v>
      </c>
      <c r="B117" s="8">
        <v>230.28733333333332</v>
      </c>
      <c r="C117" s="81">
        <v>229.84100000000001</v>
      </c>
      <c r="D117" s="68">
        <f t="shared" si="1"/>
        <v>1.9976396341112135</v>
      </c>
      <c r="E117" s="68">
        <f t="shared" si="1"/>
        <v>1.6708233914489099</v>
      </c>
      <c r="F117" s="69">
        <v>1.9839</v>
      </c>
    </row>
    <row r="118" spans="1:6" x14ac:dyDescent="0.3">
      <c r="A118" s="1">
        <v>2012.75</v>
      </c>
      <c r="B118" s="8">
        <v>231.35966666666667</v>
      </c>
      <c r="C118" s="81">
        <v>231.36933333333334</v>
      </c>
      <c r="D118" s="68">
        <f t="shared" si="1"/>
        <v>1.9302521128429797</v>
      </c>
      <c r="E118" s="68">
        <f t="shared" si="1"/>
        <v>1.8856766696054188</v>
      </c>
      <c r="F118" s="69">
        <v>1.9240999999999999</v>
      </c>
    </row>
    <row r="119" spans="1:6" x14ac:dyDescent="0.3">
      <c r="A119" s="1">
        <v>2013</v>
      </c>
      <c r="B119" s="8">
        <v>232.53066666666666</v>
      </c>
      <c r="C119" s="81">
        <v>232.29933333333332</v>
      </c>
      <c r="D119" s="68">
        <f t="shared" si="1"/>
        <v>1.9107935222468291</v>
      </c>
      <c r="E119" s="68">
        <f t="shared" si="1"/>
        <v>1.7252337630003427</v>
      </c>
      <c r="F119" s="69">
        <v>1.9184000000000001</v>
      </c>
    </row>
    <row r="120" spans="1:6" x14ac:dyDescent="0.3">
      <c r="A120" s="1">
        <v>2013.25</v>
      </c>
      <c r="B120" s="8">
        <v>233.05933333333334</v>
      </c>
      <c r="C120" s="81">
        <v>232.04499999999999</v>
      </c>
      <c r="D120" s="68">
        <f t="shared" si="1"/>
        <v>1.6477051481516631</v>
      </c>
      <c r="E120" s="68">
        <f t="shared" si="1"/>
        <v>1.4048094445327219</v>
      </c>
      <c r="F120" s="69">
        <v>1.6659999999999999</v>
      </c>
    </row>
    <row r="121" spans="1:6" x14ac:dyDescent="0.3">
      <c r="B121" s="8">
        <v>234.30533333333332</v>
      </c>
      <c r="C121" s="81">
        <v>233.3</v>
      </c>
      <c r="D121" s="68">
        <f t="shared" si="1"/>
        <v>1.7297303503994197</v>
      </c>
      <c r="E121" s="68">
        <f t="shared" si="1"/>
        <v>1.4937413513047983</v>
      </c>
    </row>
    <row r="122" spans="1:6" x14ac:dyDescent="0.3">
      <c r="B122" s="8">
        <v>235.34633333333332</v>
      </c>
      <c r="C122" s="81">
        <v>234.16266666666667</v>
      </c>
      <c r="D122" s="68">
        <f t="shared" ref="D122:D147" si="2">LN(B122/B118)*100</f>
        <v>1.7084689879363777</v>
      </c>
      <c r="E122" s="68">
        <f t="shared" ref="E122:E147" si="3">LN(C122/C118)*100</f>
        <v>1.2000751215597483</v>
      </c>
    </row>
    <row r="123" spans="1:6" x14ac:dyDescent="0.3">
      <c r="B123" s="8">
        <v>236.25700000000001</v>
      </c>
      <c r="C123" s="81">
        <v>235.62100000000001</v>
      </c>
      <c r="D123" s="68">
        <f t="shared" si="2"/>
        <v>1.5898079593537859</v>
      </c>
      <c r="E123" s="68">
        <f t="shared" si="3"/>
        <v>1.4197812010815432</v>
      </c>
    </row>
    <row r="124" spans="1:6" x14ac:dyDescent="0.3">
      <c r="B124" s="8">
        <v>237.47933333333333</v>
      </c>
      <c r="C124" s="81">
        <v>236.87233333333333</v>
      </c>
      <c r="D124" s="68">
        <f t="shared" si="2"/>
        <v>1.8787531497285195</v>
      </c>
      <c r="E124" s="68">
        <f t="shared" si="3"/>
        <v>2.0589999702959636</v>
      </c>
    </row>
    <row r="125" spans="1:6" x14ac:dyDescent="0.3">
      <c r="B125" s="8">
        <v>238.46199999999999</v>
      </c>
      <c r="C125" s="81">
        <v>237.47833333333332</v>
      </c>
      <c r="D125" s="68">
        <f t="shared" si="2"/>
        <v>1.7584860399353985</v>
      </c>
      <c r="E125" s="68">
        <f t="shared" si="3"/>
        <v>1.7751212215602601</v>
      </c>
    </row>
    <row r="126" spans="1:6" x14ac:dyDescent="0.3">
      <c r="B126" s="8">
        <v>239.411</v>
      </c>
      <c r="C126" s="81">
        <v>236.88833333333332</v>
      </c>
      <c r="D126" s="68">
        <f t="shared" si="2"/>
        <v>1.7123552179512325</v>
      </c>
      <c r="E126" s="68">
        <f t="shared" si="3"/>
        <v>1.1572832187644999</v>
      </c>
    </row>
    <row r="127" spans="1:6" x14ac:dyDescent="0.3">
      <c r="B127" s="8">
        <v>240.24600000000001</v>
      </c>
      <c r="C127" s="81">
        <v>235.35499999999999</v>
      </c>
      <c r="D127" s="68">
        <f t="shared" si="2"/>
        <v>1.6743202823646202</v>
      </c>
      <c r="E127" s="68">
        <f t="shared" si="3"/>
        <v>-0.11295693550544311</v>
      </c>
    </row>
    <row r="128" spans="1:6" x14ac:dyDescent="0.3">
      <c r="B128" s="8">
        <v>241.69933333333333</v>
      </c>
      <c r="C128" s="81">
        <v>236.96</v>
      </c>
      <c r="D128" s="68">
        <f t="shared" si="2"/>
        <v>1.7613927320800555</v>
      </c>
      <c r="E128" s="68">
        <f t="shared" si="3"/>
        <v>3.700324418566444E-2</v>
      </c>
    </row>
    <row r="129" spans="2:5" x14ac:dyDescent="0.3">
      <c r="B129" s="8">
        <v>242.89933333333335</v>
      </c>
      <c r="C129" s="81">
        <v>237.85499999999999</v>
      </c>
      <c r="D129" s="68">
        <f t="shared" si="2"/>
        <v>1.8437122896965963</v>
      </c>
      <c r="E129" s="68">
        <f t="shared" si="3"/>
        <v>0.15848530666536556</v>
      </c>
    </row>
    <row r="130" spans="2:5" x14ac:dyDescent="0.3">
      <c r="B130" s="8">
        <v>244.18533333333335</v>
      </c>
      <c r="C130" s="81">
        <v>237.83699999999999</v>
      </c>
      <c r="D130" s="68">
        <f t="shared" si="2"/>
        <v>1.9745759540737349</v>
      </c>
      <c r="E130" s="68">
        <f t="shared" si="3"/>
        <v>0.39967023575900085</v>
      </c>
    </row>
    <row r="131" spans="2:5" x14ac:dyDescent="0.3">
      <c r="B131" s="8">
        <v>245.56100000000001</v>
      </c>
      <c r="C131" s="81">
        <v>237.77699999999999</v>
      </c>
      <c r="D131" s="68">
        <f t="shared" si="2"/>
        <v>2.1881990487307421</v>
      </c>
      <c r="E131" s="68">
        <f t="shared" si="3"/>
        <v>1.0238247070486701</v>
      </c>
    </row>
    <row r="132" spans="2:5" x14ac:dyDescent="0.3">
      <c r="B132" s="8">
        <v>246.97933333333333</v>
      </c>
      <c r="C132" s="81">
        <v>239.47300000000001</v>
      </c>
      <c r="D132" s="68">
        <f t="shared" si="2"/>
        <v>2.1610132946747371</v>
      </c>
      <c r="E132" s="68">
        <f t="shared" si="3"/>
        <v>1.0549325112128294</v>
      </c>
    </row>
    <row r="133" spans="2:5" x14ac:dyDescent="0.3">
      <c r="B133" s="8">
        <v>248.29033333333334</v>
      </c>
      <c r="C133" s="81">
        <v>240.59133333333332</v>
      </c>
      <c r="D133" s="68">
        <f t="shared" si="2"/>
        <v>2.195166896542164</v>
      </c>
      <c r="E133" s="68">
        <f t="shared" si="3"/>
        <v>1.1438537523699135</v>
      </c>
    </row>
    <row r="134" spans="2:5" x14ac:dyDescent="0.3">
      <c r="B134" s="8">
        <v>249.50966666666667</v>
      </c>
      <c r="C134" s="81">
        <v>242.11533333333333</v>
      </c>
      <c r="D134" s="68">
        <f t="shared" si="2"/>
        <v>2.1570158783147999</v>
      </c>
      <c r="E134" s="68">
        <f t="shared" si="3"/>
        <v>1.7828631560033643</v>
      </c>
    </row>
    <row r="135" spans="2:5" x14ac:dyDescent="0.3">
      <c r="B135" s="8">
        <v>250.8</v>
      </c>
      <c r="C135" s="81">
        <v>243.822</v>
      </c>
      <c r="D135" s="68">
        <f t="shared" si="2"/>
        <v>2.1110419883279197</v>
      </c>
      <c r="E135" s="68">
        <f t="shared" si="3"/>
        <v>2.5105191229604187</v>
      </c>
    </row>
    <row r="136" spans="2:5" x14ac:dyDescent="0.3">
      <c r="B136" s="8">
        <v>251.405</v>
      </c>
      <c r="C136" s="81">
        <v>244.05433333333335</v>
      </c>
      <c r="D136" s="68">
        <f t="shared" si="2"/>
        <v>1.7760522169940192</v>
      </c>
      <c r="E136" s="68">
        <f t="shared" si="3"/>
        <v>1.89502024682375</v>
      </c>
    </row>
    <row r="137" spans="2:5" x14ac:dyDescent="0.3">
      <c r="B137" s="8">
        <v>252.48633333333333</v>
      </c>
      <c r="C137" s="81">
        <v>245.35900000000001</v>
      </c>
      <c r="D137" s="68">
        <f t="shared" si="2"/>
        <v>1.6758361481953907</v>
      </c>
      <c r="E137" s="68">
        <f t="shared" si="3"/>
        <v>1.9622662320399324</v>
      </c>
    </row>
    <row r="138" spans="2:5" x14ac:dyDescent="0.3">
      <c r="B138" s="8">
        <v>253.923</v>
      </c>
      <c r="C138" s="81">
        <v>247.25</v>
      </c>
      <c r="D138" s="68">
        <f t="shared" si="2"/>
        <v>1.7533412857092252</v>
      </c>
      <c r="E138" s="68">
        <f t="shared" si="3"/>
        <v>2.0985773854192034</v>
      </c>
    </row>
    <row r="139" spans="2:5" x14ac:dyDescent="0.3">
      <c r="B139" s="8">
        <v>255.58366666666666</v>
      </c>
      <c r="C139" s="81">
        <v>249.23466666666667</v>
      </c>
      <c r="D139" s="68">
        <f t="shared" si="2"/>
        <v>1.8894009772699605</v>
      </c>
      <c r="E139" s="68">
        <f t="shared" si="3"/>
        <v>2.1956438186755798</v>
      </c>
    </row>
    <row r="140" spans="2:5" x14ac:dyDescent="0.3">
      <c r="B140" s="8">
        <v>256.98866666666669</v>
      </c>
      <c r="C140" s="81">
        <v>250.59100000000001</v>
      </c>
      <c r="D140" s="68">
        <f t="shared" si="2"/>
        <v>2.1966800767489478</v>
      </c>
      <c r="E140" s="68">
        <f t="shared" si="3"/>
        <v>2.6431249910333765</v>
      </c>
    </row>
    <row r="141" spans="2:5" x14ac:dyDescent="0.3">
      <c r="B141" s="8">
        <v>258.19099999999997</v>
      </c>
      <c r="C141" s="81">
        <v>251.88266666666667</v>
      </c>
      <c r="D141" s="68">
        <f t="shared" si="2"/>
        <v>2.2342499266760454</v>
      </c>
      <c r="E141" s="68">
        <f t="shared" si="3"/>
        <v>2.6240926462796028</v>
      </c>
    </row>
    <row r="142" spans="2:5" x14ac:dyDescent="0.3">
      <c r="B142" s="8">
        <v>259.48899999999998</v>
      </c>
      <c r="C142" s="81">
        <v>252.69733333333335</v>
      </c>
      <c r="D142" s="68">
        <f t="shared" si="2"/>
        <v>2.1683241044369006</v>
      </c>
      <c r="E142" s="68">
        <f t="shared" si="3"/>
        <v>2.179249113811379</v>
      </c>
    </row>
    <row r="143" spans="2:5" x14ac:dyDescent="0.3">
      <c r="B143" s="8">
        <v>260.92700000000002</v>
      </c>
      <c r="C143" s="81">
        <v>253.27533333333332</v>
      </c>
      <c r="D143" s="68">
        <f t="shared" si="2"/>
        <v>2.0690856183120174</v>
      </c>
      <c r="E143" s="68">
        <f t="shared" si="3"/>
        <v>1.6082281968745764</v>
      </c>
    </row>
    <row r="144" spans="2:5" x14ac:dyDescent="0.3">
      <c r="B144" s="8">
        <v>262.31966666666665</v>
      </c>
      <c r="C144" s="81">
        <v>255.17066666666668</v>
      </c>
      <c r="D144" s="68">
        <f t="shared" si="2"/>
        <v>2.0531876473401955</v>
      </c>
      <c r="E144" s="68">
        <f t="shared" si="3"/>
        <v>1.8110474325312276</v>
      </c>
    </row>
    <row r="145" spans="2:5" x14ac:dyDescent="0.3">
      <c r="B145" s="8">
        <v>264.14966666666669</v>
      </c>
      <c r="C145" s="81">
        <v>256.32466666666664</v>
      </c>
      <c r="D145" s="68">
        <f t="shared" si="2"/>
        <v>2.2816240595459227</v>
      </c>
      <c r="E145" s="68">
        <f t="shared" si="3"/>
        <v>1.748149950638064</v>
      </c>
    </row>
    <row r="146" spans="2:5" x14ac:dyDescent="0.3">
      <c r="B146" s="8">
        <v>265.44</v>
      </c>
      <c r="C146" s="81">
        <v>257.83233333333334</v>
      </c>
      <c r="D146" s="68">
        <f t="shared" si="2"/>
        <v>2.2674513944658314</v>
      </c>
      <c r="E146" s="68">
        <f t="shared" si="3"/>
        <v>2.0117041222087928</v>
      </c>
    </row>
    <row r="147" spans="2:5" x14ac:dyDescent="0.3">
      <c r="B147" s="8">
        <v>266.78033333333332</v>
      </c>
      <c r="C147" s="81">
        <v>258.60766666666666</v>
      </c>
      <c r="D147" s="68">
        <f t="shared" si="2"/>
        <v>2.2184923466507591</v>
      </c>
      <c r="E147" s="68">
        <f t="shared" si="3"/>
        <v>2.0834941683092372</v>
      </c>
    </row>
    <row r="148" spans="2:5" x14ac:dyDescent="0.3">
      <c r="C148" s="8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433A-8357-45E9-9906-2EABE9A581E9}">
  <dimension ref="A1:D143"/>
  <sheetViews>
    <sheetView zoomScale="80" zoomScaleNormal="80" workbookViewId="0">
      <selection activeCell="K36" sqref="K36"/>
    </sheetView>
  </sheetViews>
  <sheetFormatPr defaultRowHeight="14.4" x14ac:dyDescent="0.3"/>
  <cols>
    <col min="1" max="2" width="11.77734375" style="3" customWidth="1"/>
  </cols>
  <sheetData>
    <row r="1" spans="1:4" x14ac:dyDescent="0.3">
      <c r="B1" s="3" t="s">
        <v>86</v>
      </c>
      <c r="C1" t="s">
        <v>89</v>
      </c>
      <c r="D1" t="s">
        <v>535</v>
      </c>
    </row>
    <row r="2" spans="1:4" ht="27.6" x14ac:dyDescent="0.3">
      <c r="A2" s="4"/>
      <c r="B2" s="75" t="s">
        <v>2</v>
      </c>
      <c r="C2" t="s">
        <v>30</v>
      </c>
      <c r="D2" s="95" t="s">
        <v>485</v>
      </c>
    </row>
    <row r="3" spans="1:4" x14ac:dyDescent="0.3">
      <c r="A3" s="1">
        <v>1985</v>
      </c>
      <c r="B3" s="2">
        <v>8.48</v>
      </c>
      <c r="C3" s="91">
        <v>8.4766666666666666</v>
      </c>
      <c r="D3" s="94">
        <v>8.4751111111111115</v>
      </c>
    </row>
    <row r="4" spans="1:4" x14ac:dyDescent="0.3">
      <c r="A4" s="1">
        <v>1985.25</v>
      </c>
      <c r="B4" s="2">
        <v>7.92</v>
      </c>
      <c r="C4" s="91">
        <v>7.9233333333333329</v>
      </c>
      <c r="D4" s="94">
        <v>7.9243956043956043</v>
      </c>
    </row>
    <row r="5" spans="1:4" x14ac:dyDescent="0.3">
      <c r="A5" s="1">
        <v>1985.5</v>
      </c>
      <c r="B5" s="2">
        <v>7.9</v>
      </c>
      <c r="C5" s="91">
        <v>7.9</v>
      </c>
      <c r="D5" s="94">
        <v>7.9009782608695653</v>
      </c>
    </row>
    <row r="6" spans="1:4" x14ac:dyDescent="0.3">
      <c r="A6" s="1">
        <v>1985.75</v>
      </c>
      <c r="B6" s="2">
        <v>8.1</v>
      </c>
      <c r="C6" s="91">
        <v>8.1033333333333335</v>
      </c>
      <c r="D6" s="94">
        <v>8.1044565217391309</v>
      </c>
    </row>
    <row r="7" spans="1:4" x14ac:dyDescent="0.3">
      <c r="A7" s="1">
        <v>1986</v>
      </c>
      <c r="B7" s="2">
        <v>7.83</v>
      </c>
      <c r="C7" s="91">
        <v>7.8266666666666671</v>
      </c>
      <c r="D7" s="94">
        <v>7.826888888888889</v>
      </c>
    </row>
    <row r="8" spans="1:4" x14ac:dyDescent="0.3">
      <c r="A8" s="1">
        <v>1986.25</v>
      </c>
      <c r="B8" s="2">
        <v>6.92</v>
      </c>
      <c r="C8" s="91">
        <v>6.92</v>
      </c>
      <c r="D8" s="94">
        <v>6.9184615384615382</v>
      </c>
    </row>
    <row r="9" spans="1:4" x14ac:dyDescent="0.3">
      <c r="A9" s="1">
        <v>1986.5</v>
      </c>
      <c r="B9" s="2">
        <v>6.21</v>
      </c>
      <c r="C9" s="91">
        <v>6.206666666666667</v>
      </c>
      <c r="D9" s="94">
        <v>6.2094565217391304</v>
      </c>
    </row>
    <row r="10" spans="1:4" x14ac:dyDescent="0.3">
      <c r="A10" s="1">
        <v>1986.75</v>
      </c>
      <c r="B10" s="2">
        <v>6.27</v>
      </c>
      <c r="C10" s="91">
        <v>6.2666666666666666</v>
      </c>
      <c r="D10" s="94">
        <v>6.2667391304347824</v>
      </c>
    </row>
    <row r="11" spans="1:4" x14ac:dyDescent="0.3">
      <c r="A11" s="1">
        <v>1987</v>
      </c>
      <c r="B11" s="2">
        <v>6.22</v>
      </c>
      <c r="C11" s="91">
        <v>6.22</v>
      </c>
      <c r="D11" s="94">
        <v>6.2225555555555552</v>
      </c>
    </row>
    <row r="12" spans="1:4" x14ac:dyDescent="0.3">
      <c r="A12" s="1">
        <v>1987.25</v>
      </c>
      <c r="B12" s="2">
        <v>6.65</v>
      </c>
      <c r="C12" s="91">
        <v>6.65</v>
      </c>
      <c r="D12" s="94">
        <v>6.65</v>
      </c>
    </row>
    <row r="13" spans="1:4" x14ac:dyDescent="0.3">
      <c r="A13" s="1">
        <v>1987.5</v>
      </c>
      <c r="B13" s="2">
        <v>6.84</v>
      </c>
      <c r="C13" s="91">
        <v>6.8433333333333337</v>
      </c>
      <c r="D13" s="94">
        <v>6.8395652173913044</v>
      </c>
    </row>
    <row r="14" spans="1:4" x14ac:dyDescent="0.3">
      <c r="A14" s="1">
        <v>1987.75</v>
      </c>
      <c r="B14" s="2">
        <v>6.92</v>
      </c>
      <c r="C14" s="91">
        <v>6.916666666666667</v>
      </c>
      <c r="D14" s="94">
        <v>6.9196739130434786</v>
      </c>
    </row>
    <row r="15" spans="1:4" x14ac:dyDescent="0.3">
      <c r="A15" s="1">
        <v>1988</v>
      </c>
      <c r="B15" s="2">
        <v>6.66</v>
      </c>
      <c r="C15" s="91">
        <v>6.6633333333333331</v>
      </c>
      <c r="D15" s="94">
        <v>6.6659340659340662</v>
      </c>
    </row>
    <row r="16" spans="1:4" x14ac:dyDescent="0.3">
      <c r="A16" s="1">
        <v>1988.25</v>
      </c>
      <c r="B16" s="2">
        <v>7.16</v>
      </c>
      <c r="C16" s="91">
        <v>7.1566666666666663</v>
      </c>
      <c r="D16" s="94">
        <v>7.1549450549450553</v>
      </c>
    </row>
    <row r="17" spans="1:4" x14ac:dyDescent="0.3">
      <c r="A17" s="1">
        <v>1988.5</v>
      </c>
      <c r="B17" s="2">
        <v>7.98</v>
      </c>
      <c r="C17" s="91">
        <v>7.9833333333333334</v>
      </c>
      <c r="D17" s="94">
        <v>7.9834782608695649</v>
      </c>
    </row>
    <row r="18" spans="1:4" x14ac:dyDescent="0.3">
      <c r="A18" s="1">
        <v>1988.75</v>
      </c>
      <c r="B18" s="2">
        <v>8.4700000000000006</v>
      </c>
      <c r="C18" s="91">
        <v>8.4700000000000006</v>
      </c>
      <c r="D18" s="94">
        <v>8.4684782608695652</v>
      </c>
    </row>
    <row r="19" spans="1:4" x14ac:dyDescent="0.3">
      <c r="A19" s="1">
        <v>1989</v>
      </c>
      <c r="B19" s="2">
        <v>9.44</v>
      </c>
      <c r="C19" s="91">
        <v>9.4433333333333334</v>
      </c>
      <c r="D19" s="94">
        <v>9.4464444444444435</v>
      </c>
    </row>
    <row r="20" spans="1:4" x14ac:dyDescent="0.3">
      <c r="A20" s="1">
        <v>1989.25</v>
      </c>
      <c r="B20" s="2">
        <v>9.73</v>
      </c>
      <c r="C20" s="91">
        <v>9.7266666666666666</v>
      </c>
      <c r="D20" s="94">
        <v>9.725714285714286</v>
      </c>
    </row>
    <row r="21" spans="1:4" x14ac:dyDescent="0.3">
      <c r="A21" s="1">
        <v>1989.5</v>
      </c>
      <c r="B21" s="2">
        <v>9.08</v>
      </c>
      <c r="C21" s="91">
        <v>9.0833333333333339</v>
      </c>
      <c r="D21" s="94">
        <v>9.0835869565217386</v>
      </c>
    </row>
    <row r="22" spans="1:4" x14ac:dyDescent="0.3">
      <c r="A22" s="1">
        <v>1989.75</v>
      </c>
      <c r="B22" s="2">
        <v>8.61</v>
      </c>
      <c r="C22" s="91">
        <v>8.6133333333333333</v>
      </c>
      <c r="D22" s="94">
        <v>8.6144565217391307</v>
      </c>
    </row>
    <row r="23" spans="1:4" x14ac:dyDescent="0.3">
      <c r="A23" s="1">
        <v>1990</v>
      </c>
      <c r="B23" s="2">
        <v>8.25</v>
      </c>
      <c r="C23" s="91">
        <v>8.25</v>
      </c>
      <c r="D23" s="94">
        <v>8.2479999999999993</v>
      </c>
    </row>
    <row r="24" spans="1:4" x14ac:dyDescent="0.3">
      <c r="A24" s="1">
        <v>1990.25</v>
      </c>
      <c r="B24" s="2">
        <v>8.24</v>
      </c>
      <c r="C24" s="91">
        <v>8.2433333333333341</v>
      </c>
      <c r="D24" s="94">
        <v>8.2393406593406588</v>
      </c>
    </row>
    <row r="25" spans="1:4" x14ac:dyDescent="0.3">
      <c r="A25" s="1">
        <v>1990.5</v>
      </c>
      <c r="B25" s="2">
        <v>8.16</v>
      </c>
      <c r="C25" s="91">
        <v>8.16</v>
      </c>
      <c r="D25" s="94">
        <v>8.1602173913043483</v>
      </c>
    </row>
    <row r="26" spans="1:4" x14ac:dyDescent="0.3">
      <c r="A26" s="1">
        <v>1990.75</v>
      </c>
      <c r="B26" s="2">
        <v>7.74</v>
      </c>
      <c r="C26" s="91">
        <v>7.7433333333333332</v>
      </c>
      <c r="D26" s="94">
        <v>7.7433695652173915</v>
      </c>
    </row>
    <row r="27" spans="1:4" x14ac:dyDescent="0.3">
      <c r="A27" s="1">
        <v>1991</v>
      </c>
      <c r="B27" s="2">
        <v>6.43</v>
      </c>
      <c r="C27" s="91">
        <v>6.4266666666666667</v>
      </c>
      <c r="D27" s="94">
        <v>6.4304444444444444</v>
      </c>
    </row>
    <row r="28" spans="1:4" x14ac:dyDescent="0.3">
      <c r="A28" s="1">
        <v>1991.25</v>
      </c>
      <c r="B28" s="2">
        <v>5.86</v>
      </c>
      <c r="C28" s="91">
        <v>5.8633333333333333</v>
      </c>
      <c r="D28" s="94">
        <v>5.864065934065934</v>
      </c>
    </row>
    <row r="29" spans="1:4" x14ac:dyDescent="0.3">
      <c r="A29" s="1">
        <v>1991.5</v>
      </c>
      <c r="B29" s="2">
        <v>5.64</v>
      </c>
      <c r="C29" s="91">
        <v>5.6433333333333335</v>
      </c>
      <c r="D29" s="94">
        <v>5.6452173913043477</v>
      </c>
    </row>
    <row r="30" spans="1:4" x14ac:dyDescent="0.3">
      <c r="A30" s="1">
        <v>1991.75</v>
      </c>
      <c r="B30" s="2">
        <v>4.82</v>
      </c>
      <c r="C30" s="91">
        <v>4.8166666666666664</v>
      </c>
      <c r="D30" s="94">
        <v>4.8184782608695649</v>
      </c>
    </row>
    <row r="31" spans="1:4" x14ac:dyDescent="0.3">
      <c r="A31" s="1">
        <v>1992</v>
      </c>
      <c r="B31" s="2">
        <v>4.0199999999999996</v>
      </c>
      <c r="C31" s="91">
        <v>4.0233333333333334</v>
      </c>
      <c r="D31" s="94">
        <v>4.024285714285714</v>
      </c>
    </row>
    <row r="32" spans="1:4" x14ac:dyDescent="0.3">
      <c r="A32" s="1">
        <v>1992.25</v>
      </c>
      <c r="B32" s="2">
        <v>3.77</v>
      </c>
      <c r="C32" s="91">
        <v>3.77</v>
      </c>
      <c r="D32" s="94">
        <v>3.7740659340659342</v>
      </c>
    </row>
    <row r="33" spans="1:4" x14ac:dyDescent="0.3">
      <c r="A33" s="1">
        <v>1992.5</v>
      </c>
      <c r="B33" s="2">
        <v>3.26</v>
      </c>
      <c r="C33" s="91">
        <v>3.2566666666666668</v>
      </c>
      <c r="D33" s="94">
        <v>3.2592391304347825</v>
      </c>
    </row>
    <row r="34" spans="1:4" x14ac:dyDescent="0.3">
      <c r="A34" s="1">
        <v>1992.75</v>
      </c>
      <c r="B34" s="2">
        <v>3.04</v>
      </c>
      <c r="C34" s="91">
        <v>3.0366666666666666</v>
      </c>
      <c r="D34" s="94">
        <v>3.0348913043478261</v>
      </c>
    </row>
    <row r="35" spans="1:4" x14ac:dyDescent="0.3">
      <c r="A35" s="1">
        <v>1993</v>
      </c>
      <c r="B35" s="2">
        <v>3.04</v>
      </c>
      <c r="C35" s="91">
        <v>3.04</v>
      </c>
      <c r="D35" s="94">
        <v>3.0423333333333331</v>
      </c>
    </row>
    <row r="36" spans="1:4" x14ac:dyDescent="0.3">
      <c r="A36" s="1">
        <v>1993.25</v>
      </c>
      <c r="B36" s="2">
        <v>3</v>
      </c>
      <c r="C36" s="91">
        <v>3</v>
      </c>
      <c r="D36" s="94">
        <v>2.9972527472527473</v>
      </c>
    </row>
    <row r="37" spans="1:4" x14ac:dyDescent="0.3">
      <c r="A37" s="1">
        <v>1993.5</v>
      </c>
      <c r="B37" s="2">
        <v>3.06</v>
      </c>
      <c r="C37" s="91">
        <v>3.06</v>
      </c>
      <c r="D37" s="94">
        <v>3.0577173913043478</v>
      </c>
    </row>
    <row r="38" spans="1:4" x14ac:dyDescent="0.3">
      <c r="A38" s="1">
        <v>1993.75</v>
      </c>
      <c r="B38" s="2">
        <v>2.99</v>
      </c>
      <c r="C38" s="91">
        <v>2.99</v>
      </c>
      <c r="D38" s="94">
        <v>2.9882608695652175</v>
      </c>
    </row>
    <row r="39" spans="1:4" x14ac:dyDescent="0.3">
      <c r="A39" s="1">
        <v>1994</v>
      </c>
      <c r="B39" s="2">
        <v>3.21</v>
      </c>
      <c r="C39" s="91">
        <v>3.2133333333333334</v>
      </c>
      <c r="D39" s="94">
        <v>3.2093333333333334</v>
      </c>
    </row>
    <row r="40" spans="1:4" x14ac:dyDescent="0.3">
      <c r="A40" s="1">
        <v>1994.25</v>
      </c>
      <c r="B40" s="2">
        <v>3.94</v>
      </c>
      <c r="C40" s="91">
        <v>3.94</v>
      </c>
      <c r="D40" s="94">
        <v>3.9380219780219781</v>
      </c>
    </row>
    <row r="41" spans="1:4" x14ac:dyDescent="0.3">
      <c r="A41" s="1">
        <v>1994.5</v>
      </c>
      <c r="B41" s="2">
        <v>4.49</v>
      </c>
      <c r="C41" s="91">
        <v>4.4866666666666664</v>
      </c>
      <c r="D41" s="94">
        <v>4.4854347826086958</v>
      </c>
    </row>
    <row r="42" spans="1:4" x14ac:dyDescent="0.3">
      <c r="A42" s="1">
        <v>1994.75</v>
      </c>
      <c r="B42" s="2">
        <v>5.17</v>
      </c>
      <c r="C42" s="91">
        <v>5.166666666666667</v>
      </c>
      <c r="D42" s="94">
        <v>5.1679347826086959</v>
      </c>
    </row>
    <row r="43" spans="1:4" x14ac:dyDescent="0.3">
      <c r="A43" s="1">
        <v>1995</v>
      </c>
      <c r="B43" s="2">
        <v>5.81</v>
      </c>
      <c r="C43" s="91">
        <v>5.81</v>
      </c>
      <c r="D43" s="94">
        <v>5.802777777777778</v>
      </c>
    </row>
    <row r="44" spans="1:4" x14ac:dyDescent="0.3">
      <c r="A44" s="1">
        <v>1995.25</v>
      </c>
      <c r="B44" s="2">
        <v>6.02</v>
      </c>
      <c r="C44" s="91">
        <v>6.02</v>
      </c>
      <c r="D44" s="94">
        <v>6.0191208791208792</v>
      </c>
    </row>
    <row r="45" spans="1:4" x14ac:dyDescent="0.3">
      <c r="A45" s="1">
        <v>1995.5</v>
      </c>
      <c r="B45" s="2">
        <v>5.8</v>
      </c>
      <c r="C45" s="91">
        <v>5.7966666666666669</v>
      </c>
      <c r="D45" s="94">
        <v>5.7971739130434781</v>
      </c>
    </row>
    <row r="46" spans="1:4" x14ac:dyDescent="0.3">
      <c r="A46" s="1">
        <v>1995.75</v>
      </c>
      <c r="B46" s="2">
        <v>5.72</v>
      </c>
      <c r="C46" s="91">
        <v>5.72</v>
      </c>
      <c r="D46" s="94">
        <v>5.7194565217391302</v>
      </c>
    </row>
    <row r="47" spans="1:4" x14ac:dyDescent="0.3">
      <c r="A47" s="1">
        <v>1996</v>
      </c>
      <c r="B47" s="2">
        <v>5.36</v>
      </c>
      <c r="C47" s="91">
        <v>5.3633333333333333</v>
      </c>
      <c r="D47" s="94">
        <v>5.3709890109890113</v>
      </c>
    </row>
    <row r="48" spans="1:4" x14ac:dyDescent="0.3">
      <c r="A48" s="1">
        <v>1996.25</v>
      </c>
      <c r="B48" s="2">
        <v>5.24</v>
      </c>
      <c r="C48" s="91">
        <v>5.2433333333333332</v>
      </c>
      <c r="D48" s="94">
        <v>5.243956043956044</v>
      </c>
    </row>
    <row r="49" spans="1:4" x14ac:dyDescent="0.3">
      <c r="A49" s="1">
        <v>1996.5</v>
      </c>
      <c r="B49" s="2">
        <v>5.31</v>
      </c>
      <c r="C49" s="91">
        <v>5.3066666666666666</v>
      </c>
      <c r="D49" s="94">
        <v>5.3061956521739129</v>
      </c>
    </row>
    <row r="50" spans="1:4" x14ac:dyDescent="0.3">
      <c r="A50" s="1">
        <v>1996.75</v>
      </c>
      <c r="B50" s="2">
        <v>5.28</v>
      </c>
      <c r="C50" s="91">
        <v>5.28</v>
      </c>
      <c r="D50" s="94">
        <v>5.2808695652173911</v>
      </c>
    </row>
    <row r="51" spans="1:4" x14ac:dyDescent="0.3">
      <c r="A51" s="1">
        <v>1997</v>
      </c>
      <c r="B51" s="2">
        <v>5.28</v>
      </c>
      <c r="C51" s="91">
        <v>5.2766666666666664</v>
      </c>
      <c r="D51" s="94">
        <v>5.2784444444444443</v>
      </c>
    </row>
    <row r="52" spans="1:4" x14ac:dyDescent="0.3">
      <c r="A52" s="1">
        <v>1997.25</v>
      </c>
      <c r="B52" s="2">
        <v>5.52</v>
      </c>
      <c r="C52" s="91">
        <v>5.5233333333333334</v>
      </c>
      <c r="D52" s="94">
        <v>5.5221978021978018</v>
      </c>
    </row>
    <row r="53" spans="1:4" x14ac:dyDescent="0.3">
      <c r="A53" s="1">
        <v>1997.5</v>
      </c>
      <c r="B53" s="2">
        <v>5.53</v>
      </c>
      <c r="C53" s="91">
        <v>5.5333333333333332</v>
      </c>
      <c r="D53" s="94">
        <v>5.5346739130434779</v>
      </c>
    </row>
    <row r="54" spans="1:4" x14ac:dyDescent="0.3">
      <c r="A54" s="1">
        <v>1997.75</v>
      </c>
      <c r="B54" s="2">
        <v>5.51</v>
      </c>
      <c r="C54" s="91">
        <v>5.5066666666666668</v>
      </c>
      <c r="D54" s="94">
        <v>5.5073913043478262</v>
      </c>
    </row>
    <row r="55" spans="1:4" x14ac:dyDescent="0.3">
      <c r="A55" s="1">
        <v>1998</v>
      </c>
      <c r="B55" s="2">
        <v>5.52</v>
      </c>
      <c r="C55" s="91">
        <v>5.52</v>
      </c>
      <c r="D55" s="94">
        <v>5.519333333333333</v>
      </c>
    </row>
    <row r="56" spans="1:4" x14ac:dyDescent="0.3">
      <c r="A56" s="1">
        <v>1998.25</v>
      </c>
      <c r="B56" s="2">
        <v>5.5</v>
      </c>
      <c r="C56" s="91">
        <v>5.5</v>
      </c>
      <c r="D56" s="94">
        <v>5.4974725274725271</v>
      </c>
    </row>
    <row r="57" spans="1:4" x14ac:dyDescent="0.3">
      <c r="A57" s="1">
        <v>1998.5</v>
      </c>
      <c r="B57" s="2">
        <v>5.53</v>
      </c>
      <c r="C57" s="91">
        <v>5.5333333333333332</v>
      </c>
      <c r="D57" s="94">
        <v>5.5316304347826089</v>
      </c>
    </row>
    <row r="58" spans="1:4" x14ac:dyDescent="0.3">
      <c r="A58" s="1">
        <v>1998.75</v>
      </c>
      <c r="B58" s="2">
        <v>4.8600000000000003</v>
      </c>
      <c r="C58" s="91">
        <v>4.8600000000000003</v>
      </c>
      <c r="D58" s="94">
        <v>4.8605434782608699</v>
      </c>
    </row>
    <row r="59" spans="1:4" x14ac:dyDescent="0.3">
      <c r="A59" s="1">
        <v>1999</v>
      </c>
      <c r="B59" s="2">
        <v>4.7300000000000004</v>
      </c>
      <c r="C59" s="91">
        <v>4.7333333333333334</v>
      </c>
      <c r="D59" s="94">
        <v>4.7345555555555556</v>
      </c>
    </row>
    <row r="60" spans="1:4" x14ac:dyDescent="0.3">
      <c r="A60" s="1">
        <v>1999.25</v>
      </c>
      <c r="B60" s="2">
        <v>4.75</v>
      </c>
      <c r="C60" s="91">
        <v>4.746666666666667</v>
      </c>
      <c r="D60" s="94">
        <v>4.7476923076923079</v>
      </c>
    </row>
    <row r="61" spans="1:4" x14ac:dyDescent="0.3">
      <c r="A61" s="1">
        <v>1999.5</v>
      </c>
      <c r="B61" s="2">
        <v>5.09</v>
      </c>
      <c r="C61" s="91">
        <v>5.0933333333333337</v>
      </c>
      <c r="D61" s="94">
        <v>5.0955434782608693</v>
      </c>
    </row>
    <row r="62" spans="1:4" x14ac:dyDescent="0.3">
      <c r="A62" s="1">
        <v>1999.75</v>
      </c>
      <c r="B62" s="2">
        <v>5.31</v>
      </c>
      <c r="C62" s="91">
        <v>5.3066666666666666</v>
      </c>
      <c r="D62" s="94">
        <v>5.3040217391304347</v>
      </c>
    </row>
    <row r="63" spans="1:4" x14ac:dyDescent="0.3">
      <c r="A63" s="1">
        <v>2000</v>
      </c>
      <c r="B63" s="2">
        <v>5.68</v>
      </c>
      <c r="C63" s="91">
        <v>5.6766666666666667</v>
      </c>
      <c r="D63" s="94">
        <v>5.6776923076923076</v>
      </c>
    </row>
    <row r="64" spans="1:4" x14ac:dyDescent="0.3">
      <c r="A64" s="1">
        <v>2000.25</v>
      </c>
      <c r="B64" s="2">
        <v>6.27</v>
      </c>
      <c r="C64" s="91">
        <v>6.2733333333333334</v>
      </c>
      <c r="D64" s="94">
        <v>6.2719780219780219</v>
      </c>
    </row>
    <row r="65" spans="1:4" x14ac:dyDescent="0.3">
      <c r="A65" s="1">
        <v>2000.5</v>
      </c>
      <c r="B65" s="2">
        <v>6.52</v>
      </c>
      <c r="C65" s="91">
        <v>6.52</v>
      </c>
      <c r="D65" s="94">
        <v>6.51945652173913</v>
      </c>
    </row>
    <row r="66" spans="1:4" x14ac:dyDescent="0.3">
      <c r="A66" s="1">
        <v>2000.75</v>
      </c>
      <c r="B66" s="2">
        <v>6.47</v>
      </c>
      <c r="C66" s="91">
        <v>6.4733333333333336</v>
      </c>
      <c r="D66" s="94">
        <v>6.4748913043478264</v>
      </c>
    </row>
    <row r="67" spans="1:4" x14ac:dyDescent="0.3">
      <c r="A67" s="1">
        <v>2001</v>
      </c>
      <c r="B67" s="2">
        <v>5.59</v>
      </c>
      <c r="C67" s="91">
        <v>5.5933333333333337</v>
      </c>
      <c r="D67" s="94">
        <v>5.5970000000000004</v>
      </c>
    </row>
    <row r="68" spans="1:4" x14ac:dyDescent="0.3">
      <c r="A68" s="1">
        <v>2001.25</v>
      </c>
      <c r="B68" s="2">
        <v>4.33</v>
      </c>
      <c r="C68" s="91">
        <v>4.3266666666666671</v>
      </c>
      <c r="D68" s="94">
        <v>4.3267032967032968</v>
      </c>
    </row>
    <row r="69" spans="1:4" x14ac:dyDescent="0.3">
      <c r="A69" s="1">
        <v>2001.5</v>
      </c>
      <c r="B69" s="2">
        <v>3.5</v>
      </c>
      <c r="C69" s="91">
        <v>3.4966666666666666</v>
      </c>
      <c r="D69" s="94">
        <v>3.501521739130435</v>
      </c>
    </row>
    <row r="70" spans="1:4" x14ac:dyDescent="0.3">
      <c r="A70" s="1">
        <v>2001.75</v>
      </c>
      <c r="B70" s="2">
        <v>2.13</v>
      </c>
      <c r="C70" s="91">
        <v>2.1333333333333333</v>
      </c>
      <c r="D70" s="94">
        <v>2.1304347826086958</v>
      </c>
    </row>
    <row r="71" spans="1:4" x14ac:dyDescent="0.3">
      <c r="A71" s="1">
        <v>2002</v>
      </c>
      <c r="B71" s="2">
        <v>1.73</v>
      </c>
      <c r="C71" s="91">
        <v>1.7333333333333334</v>
      </c>
      <c r="D71" s="94">
        <v>1.7328888888888889</v>
      </c>
    </row>
    <row r="72" spans="1:4" x14ac:dyDescent="0.3">
      <c r="A72" s="1">
        <v>2002.25</v>
      </c>
      <c r="B72" s="2">
        <v>1.75</v>
      </c>
      <c r="C72" s="91">
        <v>1.75</v>
      </c>
      <c r="D72" s="94">
        <v>1.7515384615384615</v>
      </c>
    </row>
    <row r="73" spans="1:4" x14ac:dyDescent="0.3">
      <c r="A73" s="1">
        <v>2002.5</v>
      </c>
      <c r="B73" s="2">
        <v>1.74</v>
      </c>
      <c r="C73" s="91">
        <v>1.74</v>
      </c>
      <c r="D73" s="94">
        <v>1.7408695652173913</v>
      </c>
    </row>
    <row r="74" spans="1:4" x14ac:dyDescent="0.3">
      <c r="A74" s="1">
        <v>2002.75</v>
      </c>
      <c r="B74" s="2">
        <v>1.44</v>
      </c>
      <c r="C74" s="91">
        <v>1.4433333333333334</v>
      </c>
      <c r="D74" s="94">
        <v>1.4442391304347826</v>
      </c>
    </row>
    <row r="75" spans="1:4" x14ac:dyDescent="0.3">
      <c r="A75" s="1">
        <v>2003</v>
      </c>
      <c r="B75" s="2">
        <v>1.25</v>
      </c>
      <c r="C75" s="91">
        <v>1.25</v>
      </c>
      <c r="D75" s="94">
        <v>1.2496666666666667</v>
      </c>
    </row>
    <row r="76" spans="1:4" x14ac:dyDescent="0.3">
      <c r="A76" s="1">
        <v>2003.25</v>
      </c>
      <c r="B76" s="2">
        <v>1.25</v>
      </c>
      <c r="C76" s="91">
        <v>1.2466666666666666</v>
      </c>
      <c r="D76" s="94">
        <v>1.2467032967032967</v>
      </c>
    </row>
    <row r="77" spans="1:4" x14ac:dyDescent="0.3">
      <c r="A77" s="1">
        <v>2003.5</v>
      </c>
      <c r="B77" s="2">
        <v>1.02</v>
      </c>
      <c r="C77" s="91">
        <v>1.0166666666666666</v>
      </c>
      <c r="D77" s="94">
        <v>1.0168478260869565</v>
      </c>
    </row>
    <row r="78" spans="1:4" x14ac:dyDescent="0.3">
      <c r="A78" s="1">
        <v>2003.75</v>
      </c>
      <c r="B78" s="2">
        <v>1</v>
      </c>
      <c r="C78" s="91">
        <v>0.9966666666666667</v>
      </c>
      <c r="D78" s="94">
        <v>0.99673913043478257</v>
      </c>
    </row>
    <row r="79" spans="1:4" x14ac:dyDescent="0.3">
      <c r="A79" s="1">
        <v>2004</v>
      </c>
      <c r="B79" s="2">
        <v>1</v>
      </c>
      <c r="C79" s="91">
        <v>1.0033333333333334</v>
      </c>
      <c r="D79" s="94">
        <v>1.001868131868132</v>
      </c>
    </row>
    <row r="80" spans="1:4" x14ac:dyDescent="0.3">
      <c r="A80" s="1">
        <v>2004.25</v>
      </c>
      <c r="B80" s="2">
        <v>1.01</v>
      </c>
      <c r="C80" s="91">
        <v>1.01</v>
      </c>
      <c r="D80" s="94">
        <v>1.0113186813186812</v>
      </c>
    </row>
    <row r="81" spans="1:4" x14ac:dyDescent="0.3">
      <c r="A81" s="1">
        <v>2004.5</v>
      </c>
      <c r="B81" s="2">
        <v>1.43</v>
      </c>
      <c r="C81" s="91">
        <v>1.4333333333333333</v>
      </c>
      <c r="D81" s="94">
        <v>1.4307608695652174</v>
      </c>
    </row>
    <row r="82" spans="1:4" x14ac:dyDescent="0.3">
      <c r="A82" s="1">
        <v>2004.75</v>
      </c>
      <c r="B82" s="2">
        <v>1.95</v>
      </c>
      <c r="C82" s="91">
        <v>1.95</v>
      </c>
      <c r="D82" s="94">
        <v>1.9498913043478261</v>
      </c>
    </row>
    <row r="83" spans="1:4" x14ac:dyDescent="0.3">
      <c r="A83" s="1">
        <v>2005</v>
      </c>
      <c r="B83" s="2">
        <v>2.4700000000000002</v>
      </c>
      <c r="C83" s="91">
        <v>2.4700000000000002</v>
      </c>
      <c r="D83" s="94">
        <v>2.4689999999999999</v>
      </c>
    </row>
    <row r="84" spans="1:4" x14ac:dyDescent="0.3">
      <c r="A84" s="1">
        <v>2005.25</v>
      </c>
      <c r="B84" s="2">
        <v>2.94</v>
      </c>
      <c r="C84" s="91">
        <v>2.9433333333333334</v>
      </c>
      <c r="D84" s="94">
        <v>2.941758241758242</v>
      </c>
    </row>
    <row r="85" spans="1:4" x14ac:dyDescent="0.3">
      <c r="A85" s="1">
        <v>2005.5</v>
      </c>
      <c r="B85" s="2">
        <v>3.46</v>
      </c>
      <c r="C85" s="91">
        <v>3.46</v>
      </c>
      <c r="D85" s="94">
        <v>3.46</v>
      </c>
    </row>
    <row r="86" spans="1:4" x14ac:dyDescent="0.3">
      <c r="A86" s="1">
        <v>2005.75</v>
      </c>
      <c r="B86" s="2">
        <v>3.98</v>
      </c>
      <c r="C86" s="91">
        <v>3.98</v>
      </c>
      <c r="D86" s="94">
        <v>3.9782608695652173</v>
      </c>
    </row>
    <row r="87" spans="1:4" x14ac:dyDescent="0.3">
      <c r="A87" s="1">
        <v>2006</v>
      </c>
      <c r="B87" s="2">
        <v>4.46</v>
      </c>
      <c r="C87" s="91">
        <v>4.456666666666667</v>
      </c>
      <c r="D87" s="94">
        <v>4.4541111111111107</v>
      </c>
    </row>
    <row r="88" spans="1:4" x14ac:dyDescent="0.3">
      <c r="A88" s="1">
        <v>2006.25</v>
      </c>
      <c r="B88" s="2">
        <v>4.91</v>
      </c>
      <c r="C88" s="91">
        <v>4.9066666666666663</v>
      </c>
      <c r="D88" s="94">
        <v>4.9075824175824172</v>
      </c>
    </row>
    <row r="89" spans="1:4" x14ac:dyDescent="0.3">
      <c r="A89" s="1">
        <v>2006.5</v>
      </c>
      <c r="B89" s="2">
        <v>5.25</v>
      </c>
      <c r="C89" s="91">
        <v>5.246666666666667</v>
      </c>
      <c r="D89" s="94">
        <v>5.2453260869565215</v>
      </c>
    </row>
    <row r="90" spans="1:4" x14ac:dyDescent="0.3">
      <c r="A90" s="1">
        <v>2006.75</v>
      </c>
      <c r="B90" s="2">
        <v>5.25</v>
      </c>
      <c r="C90" s="91">
        <v>5.246666666666667</v>
      </c>
      <c r="D90" s="94">
        <v>5.2429347826086961</v>
      </c>
    </row>
    <row r="91" spans="1:4" x14ac:dyDescent="0.3">
      <c r="A91" s="1">
        <v>2007</v>
      </c>
      <c r="B91" s="2">
        <v>5.26</v>
      </c>
      <c r="C91" s="91">
        <v>5.2566666666666668</v>
      </c>
      <c r="D91" s="94">
        <v>5.2545555555555552</v>
      </c>
    </row>
    <row r="92" spans="1:4" x14ac:dyDescent="0.3">
      <c r="A92" s="1">
        <v>2007.25</v>
      </c>
      <c r="B92" s="2">
        <v>5.25</v>
      </c>
      <c r="C92" s="91">
        <v>5.25</v>
      </c>
      <c r="D92" s="94">
        <v>5.2524175824175821</v>
      </c>
    </row>
    <row r="93" spans="1:4" x14ac:dyDescent="0.3">
      <c r="A93" s="1">
        <v>2007.5</v>
      </c>
      <c r="B93" s="2">
        <v>5.07</v>
      </c>
      <c r="C93" s="91">
        <v>5.0733333333333333</v>
      </c>
      <c r="D93" s="94">
        <v>5.0743478260869566</v>
      </c>
    </row>
    <row r="94" spans="1:4" x14ac:dyDescent="0.3">
      <c r="A94" s="1">
        <v>2007.75</v>
      </c>
      <c r="B94" s="2">
        <v>4.5</v>
      </c>
      <c r="C94" s="91">
        <v>4.496666666666667</v>
      </c>
      <c r="D94" s="94">
        <v>4.4956521739130437</v>
      </c>
    </row>
    <row r="95" spans="1:4" x14ac:dyDescent="0.3">
      <c r="A95" s="1">
        <v>2008</v>
      </c>
      <c r="B95" s="2">
        <v>3.18</v>
      </c>
      <c r="C95" s="91">
        <v>3.1766666666666667</v>
      </c>
      <c r="D95" s="94">
        <v>3.1814285714285715</v>
      </c>
    </row>
    <row r="96" spans="1:4" x14ac:dyDescent="0.3">
      <c r="A96" s="1">
        <v>2008.25</v>
      </c>
      <c r="B96" s="2">
        <v>2.09</v>
      </c>
      <c r="C96" s="91">
        <v>2.0866666666666669</v>
      </c>
      <c r="D96" s="94">
        <v>2.0847252747252747</v>
      </c>
    </row>
    <row r="97" spans="1:4" x14ac:dyDescent="0.3">
      <c r="A97" s="1">
        <v>2008.5</v>
      </c>
      <c r="B97" s="2">
        <v>1.94</v>
      </c>
      <c r="C97" s="91">
        <v>1.94</v>
      </c>
      <c r="D97" s="94">
        <v>1.9406521739130436</v>
      </c>
    </row>
    <row r="98" spans="1:4" x14ac:dyDescent="0.3">
      <c r="A98" s="1">
        <v>2008.75</v>
      </c>
      <c r="B98" s="2">
        <v>0.51</v>
      </c>
      <c r="C98" s="91">
        <v>0.50666666666666671</v>
      </c>
      <c r="D98" s="94">
        <v>0.5053260869565217</v>
      </c>
    </row>
    <row r="99" spans="1:4" x14ac:dyDescent="0.3">
      <c r="A99" s="1">
        <v>2009</v>
      </c>
      <c r="B99" s="2">
        <v>0.18</v>
      </c>
      <c r="C99" s="91">
        <v>0.18333333333333332</v>
      </c>
      <c r="D99" s="94">
        <v>0.18444444444444444</v>
      </c>
    </row>
    <row r="100" spans="1:4" x14ac:dyDescent="0.3">
      <c r="A100" s="1">
        <v>2009.25</v>
      </c>
      <c r="B100" s="2">
        <v>0.18</v>
      </c>
      <c r="C100" s="91">
        <v>0.18</v>
      </c>
      <c r="D100" s="94">
        <v>0.17802197802197803</v>
      </c>
    </row>
    <row r="101" spans="1:4" x14ac:dyDescent="0.3">
      <c r="A101" s="1">
        <v>2009.5</v>
      </c>
      <c r="B101" s="2">
        <v>0.16</v>
      </c>
      <c r="C101" s="91">
        <v>0.15666666666666668</v>
      </c>
      <c r="D101" s="94">
        <v>0.15434782608695652</v>
      </c>
    </row>
    <row r="102" spans="1:4" x14ac:dyDescent="0.3">
      <c r="A102" s="1">
        <v>2009.75</v>
      </c>
      <c r="B102" s="2">
        <v>0.12</v>
      </c>
      <c r="C102" s="91">
        <v>0.12</v>
      </c>
      <c r="D102" s="94">
        <v>0.11836956521739131</v>
      </c>
    </row>
    <row r="103" spans="1:4" x14ac:dyDescent="0.3">
      <c r="A103" s="1">
        <v>2010</v>
      </c>
      <c r="B103" s="2">
        <v>0.13</v>
      </c>
      <c r="C103" s="91">
        <v>0.13333333333333333</v>
      </c>
      <c r="D103" s="94">
        <v>0.13388888888888889</v>
      </c>
    </row>
    <row r="104" spans="1:4" x14ac:dyDescent="0.3">
      <c r="A104" s="1">
        <v>2010.25</v>
      </c>
      <c r="B104" s="2">
        <v>0.19</v>
      </c>
      <c r="C104" s="91">
        <v>0.19333333333333333</v>
      </c>
      <c r="D104" s="94">
        <v>0.19197802197802197</v>
      </c>
    </row>
    <row r="105" spans="1:4" x14ac:dyDescent="0.3">
      <c r="A105" s="1">
        <v>2010.5</v>
      </c>
      <c r="B105" s="2">
        <v>0.19</v>
      </c>
      <c r="C105" s="91">
        <v>0.18666666666666668</v>
      </c>
      <c r="D105" s="94">
        <v>0.18880434782608696</v>
      </c>
    </row>
    <row r="106" spans="1:4" x14ac:dyDescent="0.3">
      <c r="A106" s="1">
        <v>2010.75</v>
      </c>
      <c r="B106" s="2">
        <v>0.19</v>
      </c>
      <c r="C106" s="91">
        <v>0.18666666666666668</v>
      </c>
      <c r="D106" s="94">
        <v>0.18956521739130436</v>
      </c>
    </row>
    <row r="107" spans="1:4" x14ac:dyDescent="0.3">
      <c r="A107" s="1">
        <v>2011</v>
      </c>
      <c r="B107" s="2">
        <v>0.16</v>
      </c>
      <c r="C107" s="91">
        <v>0.15666666666666668</v>
      </c>
      <c r="D107" s="94">
        <v>0.15455555555555556</v>
      </c>
    </row>
    <row r="108" spans="1:4" x14ac:dyDescent="0.3">
      <c r="A108" s="1">
        <v>2011.25</v>
      </c>
      <c r="B108" s="2">
        <v>0.09</v>
      </c>
      <c r="C108" s="91">
        <v>9.3333333333333338E-2</v>
      </c>
      <c r="D108" s="94">
        <v>9.4615384615384615E-2</v>
      </c>
    </row>
    <row r="109" spans="1:4" x14ac:dyDescent="0.3">
      <c r="A109" s="1">
        <v>2011.5</v>
      </c>
      <c r="B109" s="2">
        <v>0.08</v>
      </c>
      <c r="C109" s="91">
        <v>8.3333333333333329E-2</v>
      </c>
      <c r="D109" s="94">
        <v>8.3586956521739128E-2</v>
      </c>
    </row>
    <row r="110" spans="1:4" x14ac:dyDescent="0.3">
      <c r="A110" s="1">
        <v>2011.75</v>
      </c>
      <c r="B110" s="2">
        <v>7.0000000000000007E-2</v>
      </c>
      <c r="C110" s="91">
        <v>7.3333333333333334E-2</v>
      </c>
      <c r="D110" s="94">
        <v>7.4347826086956517E-2</v>
      </c>
    </row>
    <row r="111" spans="1:4" x14ac:dyDescent="0.3">
      <c r="A111" s="1">
        <v>2012</v>
      </c>
      <c r="B111" s="2">
        <v>0.1</v>
      </c>
      <c r="C111" s="91">
        <v>0.10333333333333333</v>
      </c>
      <c r="D111" s="94">
        <v>0.10417582417582417</v>
      </c>
    </row>
    <row r="112" spans="1:4" x14ac:dyDescent="0.3">
      <c r="A112" s="1">
        <v>2012.25</v>
      </c>
      <c r="B112" s="2">
        <v>0.15</v>
      </c>
      <c r="C112" s="91">
        <v>0.15333333333333332</v>
      </c>
      <c r="D112" s="94">
        <v>0.15230769230769231</v>
      </c>
    </row>
    <row r="113" spans="1:4" x14ac:dyDescent="0.3">
      <c r="A113" s="1">
        <v>2012.5</v>
      </c>
      <c r="B113" s="2">
        <v>0.14000000000000001</v>
      </c>
      <c r="C113" s="91">
        <v>0.14333333333333334</v>
      </c>
      <c r="D113" s="94">
        <v>0.14434782608695651</v>
      </c>
    </row>
    <row r="114" spans="1:4" x14ac:dyDescent="0.3">
      <c r="A114" s="1">
        <v>2012.75</v>
      </c>
      <c r="B114" s="2">
        <v>0.16</v>
      </c>
      <c r="C114" s="91">
        <v>0.16</v>
      </c>
      <c r="D114" s="94">
        <v>0.16119565217391305</v>
      </c>
    </row>
    <row r="115" spans="1:4" x14ac:dyDescent="0.3">
      <c r="A115" s="1">
        <v>2013</v>
      </c>
      <c r="B115" s="2">
        <v>0.14000000000000001</v>
      </c>
      <c r="C115" s="91">
        <v>0.14333333333333334</v>
      </c>
      <c r="D115" s="94">
        <v>0.14366666666666666</v>
      </c>
    </row>
    <row r="116" spans="1:4" x14ac:dyDescent="0.3">
      <c r="A116" s="1">
        <v>2013.25</v>
      </c>
      <c r="B116" s="2">
        <v>0.12</v>
      </c>
      <c r="C116" s="91">
        <v>0.11666666666666667</v>
      </c>
      <c r="D116" s="94">
        <v>0.11582417582417583</v>
      </c>
    </row>
    <row r="117" spans="1:4" x14ac:dyDescent="0.3">
      <c r="C117" s="91">
        <v>8.3333333333333329E-2</v>
      </c>
      <c r="D117" s="94">
        <v>8.5217391304347828E-2</v>
      </c>
    </row>
    <row r="118" spans="1:4" x14ac:dyDescent="0.3">
      <c r="C118" s="91">
        <v>8.666666666666667E-2</v>
      </c>
      <c r="D118" s="94">
        <v>8.5543478260869568E-2</v>
      </c>
    </row>
    <row r="119" spans="1:4" x14ac:dyDescent="0.3">
      <c r="C119" s="91">
        <v>7.3333333333333334E-2</v>
      </c>
      <c r="D119" s="94">
        <v>7.2222222222222215E-2</v>
      </c>
    </row>
    <row r="120" spans="1:4" x14ac:dyDescent="0.3">
      <c r="C120" s="91">
        <v>9.3333333333333338E-2</v>
      </c>
      <c r="D120" s="94">
        <v>9.0989010989010993E-2</v>
      </c>
    </row>
    <row r="121" spans="1:4" x14ac:dyDescent="0.3">
      <c r="C121" s="91">
        <v>0.09</v>
      </c>
      <c r="D121" s="94">
        <v>8.9130434782608695E-2</v>
      </c>
    </row>
    <row r="122" spans="1:4" x14ac:dyDescent="0.3">
      <c r="C122" s="91">
        <v>0.1</v>
      </c>
      <c r="D122" s="94">
        <v>0.10130434782608695</v>
      </c>
    </row>
    <row r="123" spans="1:4" x14ac:dyDescent="0.3">
      <c r="C123" s="91">
        <v>0.11</v>
      </c>
      <c r="D123" s="94">
        <v>0.11288888888888889</v>
      </c>
    </row>
    <row r="124" spans="1:4" x14ac:dyDescent="0.3">
      <c r="C124" s="91">
        <v>0.12333333333333334</v>
      </c>
      <c r="D124" s="94">
        <v>0.1256043956043956</v>
      </c>
    </row>
    <row r="125" spans="1:4" x14ac:dyDescent="0.3">
      <c r="C125" s="91">
        <v>0.13666666666666666</v>
      </c>
      <c r="D125" s="94">
        <v>0.13478260869565217</v>
      </c>
    </row>
    <row r="126" spans="1:4" x14ac:dyDescent="0.3">
      <c r="C126" s="91">
        <v>0.16</v>
      </c>
      <c r="D126" s="94">
        <v>0.16108695652173913</v>
      </c>
    </row>
    <row r="127" spans="1:4" x14ac:dyDescent="0.3">
      <c r="C127" s="91">
        <v>0.36</v>
      </c>
      <c r="D127" s="94">
        <v>0.35978021978021979</v>
      </c>
    </row>
    <row r="128" spans="1:4" x14ac:dyDescent="0.3">
      <c r="C128" s="91">
        <v>0.37333333333333335</v>
      </c>
      <c r="D128" s="94">
        <v>0.36934065934065935</v>
      </c>
    </row>
    <row r="129" spans="3:4" x14ac:dyDescent="0.3">
      <c r="C129" s="91">
        <v>0.39666666666666667</v>
      </c>
      <c r="D129" s="94">
        <v>0.3948913043478261</v>
      </c>
    </row>
    <row r="130" spans="3:4" x14ac:dyDescent="0.3">
      <c r="C130" s="91">
        <v>0.45</v>
      </c>
      <c r="D130" s="94">
        <v>0.44815217391304346</v>
      </c>
    </row>
    <row r="131" spans="3:4" x14ac:dyDescent="0.3">
      <c r="C131" s="91">
        <v>0.7</v>
      </c>
      <c r="D131" s="94">
        <v>0.69888888888888889</v>
      </c>
    </row>
    <row r="132" spans="3:4" x14ac:dyDescent="0.3">
      <c r="C132" s="91">
        <v>0.95</v>
      </c>
      <c r="D132" s="94">
        <v>0.94736263736263737</v>
      </c>
    </row>
    <row r="133" spans="3:4" x14ac:dyDescent="0.3">
      <c r="C133" s="91">
        <v>1.1533333333333333</v>
      </c>
      <c r="D133" s="94">
        <v>1.153695652173913</v>
      </c>
    </row>
    <row r="134" spans="3:4" x14ac:dyDescent="0.3">
      <c r="C134" s="91">
        <v>1.2033333333333334</v>
      </c>
      <c r="D134" s="94">
        <v>1.2046739130434783</v>
      </c>
    </row>
    <row r="135" spans="3:4" x14ac:dyDescent="0.3">
      <c r="C135" s="91">
        <v>1.4466666666666668</v>
      </c>
      <c r="D135" s="94">
        <v>1.4470000000000001</v>
      </c>
    </row>
    <row r="136" spans="3:4" x14ac:dyDescent="0.3">
      <c r="C136" s="91">
        <v>1.7366666666666668</v>
      </c>
      <c r="D136" s="94">
        <v>1.7369230769230768</v>
      </c>
    </row>
    <row r="137" spans="3:4" x14ac:dyDescent="0.3">
      <c r="C137" s="91">
        <v>1.9233333333333333</v>
      </c>
      <c r="D137" s="94">
        <v>1.926195652173913</v>
      </c>
    </row>
    <row r="138" spans="3:4" x14ac:dyDescent="0.3">
      <c r="C138" s="91">
        <v>2.2200000000000002</v>
      </c>
      <c r="D138" s="94">
        <v>2.2201086956521738</v>
      </c>
    </row>
    <row r="139" spans="3:4" x14ac:dyDescent="0.3">
      <c r="C139" s="91">
        <v>2.4033333333333333</v>
      </c>
      <c r="D139" s="94">
        <v>2.4017777777777778</v>
      </c>
    </row>
    <row r="140" spans="3:4" x14ac:dyDescent="0.3">
      <c r="C140" s="91">
        <v>2.3966666666666665</v>
      </c>
      <c r="D140" s="94">
        <v>2.3973626373626375</v>
      </c>
    </row>
    <row r="141" spans="3:4" x14ac:dyDescent="0.3">
      <c r="C141" s="91">
        <v>2.19</v>
      </c>
      <c r="D141" s="94">
        <v>2.1921739130434781</v>
      </c>
    </row>
    <row r="142" spans="3:4" x14ac:dyDescent="0.3">
      <c r="C142" s="91">
        <v>1.6433333333333333</v>
      </c>
      <c r="D142" s="94">
        <v>1.6456521739130434</v>
      </c>
    </row>
    <row r="143" spans="3:4" x14ac:dyDescent="0.3">
      <c r="C143" s="91">
        <v>1.26</v>
      </c>
      <c r="D143" s="94">
        <v>1.2549450549450549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A2EC-149D-441E-B69A-C84FFE1E7C21}">
  <dimension ref="A1:C143"/>
  <sheetViews>
    <sheetView zoomScale="90" zoomScaleNormal="90" workbookViewId="0">
      <selection activeCell="F3" sqref="F3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27.6" x14ac:dyDescent="0.3">
      <c r="A2" s="4"/>
      <c r="B2" s="75" t="s">
        <v>3</v>
      </c>
      <c r="C2" t="s">
        <v>31</v>
      </c>
    </row>
    <row r="3" spans="1:3" x14ac:dyDescent="0.3">
      <c r="A3" s="1">
        <v>1985</v>
      </c>
      <c r="B3" s="2">
        <v>7.2</v>
      </c>
      <c r="C3" s="90">
        <v>7.2333333333333334</v>
      </c>
    </row>
    <row r="4" spans="1:3" x14ac:dyDescent="0.3">
      <c r="A4" s="1">
        <v>1985.25</v>
      </c>
      <c r="B4" s="2">
        <v>7.3</v>
      </c>
      <c r="C4" s="90">
        <v>7.3</v>
      </c>
    </row>
    <row r="5" spans="1:3" x14ac:dyDescent="0.3">
      <c r="A5" s="1">
        <v>1985.5</v>
      </c>
      <c r="B5" s="2">
        <v>7.2</v>
      </c>
      <c r="C5" s="90">
        <v>7.2</v>
      </c>
    </row>
    <row r="6" spans="1:3" x14ac:dyDescent="0.3">
      <c r="A6" s="1">
        <v>1985.75</v>
      </c>
      <c r="B6" s="2">
        <v>7</v>
      </c>
      <c r="C6" s="90">
        <v>7.0333333333333332</v>
      </c>
    </row>
    <row r="7" spans="1:3" x14ac:dyDescent="0.3">
      <c r="A7" s="1">
        <v>1986</v>
      </c>
      <c r="B7" s="2">
        <v>7</v>
      </c>
      <c r="C7" s="90">
        <v>7.0333333333333332</v>
      </c>
    </row>
    <row r="8" spans="1:3" x14ac:dyDescent="0.3">
      <c r="A8" s="1">
        <v>1986.25</v>
      </c>
      <c r="B8" s="2">
        <v>7.2</v>
      </c>
      <c r="C8" s="90">
        <v>7.166666666666667</v>
      </c>
    </row>
    <row r="9" spans="1:3" x14ac:dyDescent="0.3">
      <c r="A9" s="1">
        <v>1986.5</v>
      </c>
      <c r="B9" s="2">
        <v>7</v>
      </c>
      <c r="C9" s="90">
        <v>6.9666666666666668</v>
      </c>
    </row>
    <row r="10" spans="1:3" x14ac:dyDescent="0.3">
      <c r="A10" s="1">
        <v>1986.75</v>
      </c>
      <c r="B10" s="2">
        <v>6.8</v>
      </c>
      <c r="C10" s="90">
        <v>6.833333333333333</v>
      </c>
    </row>
    <row r="11" spans="1:3" x14ac:dyDescent="0.3">
      <c r="A11" s="1">
        <v>1987</v>
      </c>
      <c r="B11" s="2">
        <v>6.6</v>
      </c>
      <c r="C11" s="90">
        <v>6.6</v>
      </c>
    </row>
    <row r="12" spans="1:3" x14ac:dyDescent="0.3">
      <c r="A12" s="1">
        <v>1987.25</v>
      </c>
      <c r="B12" s="2">
        <v>6.3</v>
      </c>
      <c r="C12" s="90">
        <v>6.2666666666666666</v>
      </c>
    </row>
    <row r="13" spans="1:3" x14ac:dyDescent="0.3">
      <c r="A13" s="1">
        <v>1987.5</v>
      </c>
      <c r="B13" s="2">
        <v>6</v>
      </c>
      <c r="C13" s="90">
        <v>6</v>
      </c>
    </row>
    <row r="14" spans="1:3" x14ac:dyDescent="0.3">
      <c r="A14" s="1">
        <v>1987.75</v>
      </c>
      <c r="B14" s="2">
        <v>5.8</v>
      </c>
      <c r="C14" s="90">
        <v>5.833333333333333</v>
      </c>
    </row>
    <row r="15" spans="1:3" x14ac:dyDescent="0.3">
      <c r="A15" s="1">
        <v>1988</v>
      </c>
      <c r="B15" s="2">
        <v>5.7</v>
      </c>
      <c r="C15" s="90">
        <v>5.7</v>
      </c>
    </row>
    <row r="16" spans="1:3" x14ac:dyDescent="0.3">
      <c r="A16" s="1">
        <v>1988.25</v>
      </c>
      <c r="B16" s="2">
        <v>5.5</v>
      </c>
      <c r="C16" s="90">
        <v>5.4666666666666668</v>
      </c>
    </row>
    <row r="17" spans="1:3" x14ac:dyDescent="0.3">
      <c r="A17" s="1">
        <v>1988.5</v>
      </c>
      <c r="B17" s="2">
        <v>5.5</v>
      </c>
      <c r="C17" s="90">
        <v>5.4666666666666668</v>
      </c>
    </row>
    <row r="18" spans="1:3" x14ac:dyDescent="0.3">
      <c r="A18" s="1">
        <v>1988.75</v>
      </c>
      <c r="B18" s="2">
        <v>5.3</v>
      </c>
      <c r="C18" s="90">
        <v>5.333333333333333</v>
      </c>
    </row>
    <row r="19" spans="1:3" x14ac:dyDescent="0.3">
      <c r="A19" s="1">
        <v>1989</v>
      </c>
      <c r="B19" s="2">
        <v>5.2</v>
      </c>
      <c r="C19" s="90">
        <v>5.2</v>
      </c>
    </row>
    <row r="20" spans="1:3" x14ac:dyDescent="0.3">
      <c r="A20" s="1">
        <v>1989.25</v>
      </c>
      <c r="B20" s="2">
        <v>5.2</v>
      </c>
      <c r="C20" s="90">
        <v>5.2333333333333334</v>
      </c>
    </row>
    <row r="21" spans="1:3" x14ac:dyDescent="0.3">
      <c r="A21" s="1">
        <v>1989.5</v>
      </c>
      <c r="B21" s="2">
        <v>5.2</v>
      </c>
      <c r="C21" s="90">
        <v>5.2333333333333334</v>
      </c>
    </row>
    <row r="22" spans="1:3" x14ac:dyDescent="0.3">
      <c r="A22" s="1">
        <v>1989.75</v>
      </c>
      <c r="B22" s="2">
        <v>5.4</v>
      </c>
      <c r="C22" s="90">
        <v>5.3666666666666671</v>
      </c>
    </row>
    <row r="23" spans="1:3" x14ac:dyDescent="0.3">
      <c r="A23" s="1">
        <v>1990</v>
      </c>
      <c r="B23" s="2">
        <v>5.3</v>
      </c>
      <c r="C23" s="90">
        <v>5.3</v>
      </c>
    </row>
    <row r="24" spans="1:3" x14ac:dyDescent="0.3">
      <c r="A24" s="1">
        <v>1990.25</v>
      </c>
      <c r="B24" s="2">
        <v>5.3</v>
      </c>
      <c r="C24" s="90">
        <v>5.333333333333333</v>
      </c>
    </row>
    <row r="25" spans="1:3" x14ac:dyDescent="0.3">
      <c r="A25" s="1">
        <v>1990.5</v>
      </c>
      <c r="B25" s="2">
        <v>5.7</v>
      </c>
      <c r="C25" s="90">
        <v>5.7</v>
      </c>
    </row>
    <row r="26" spans="1:3" x14ac:dyDescent="0.3">
      <c r="A26" s="1">
        <v>1990.75</v>
      </c>
      <c r="B26" s="2">
        <v>6.1</v>
      </c>
      <c r="C26" s="90">
        <v>6.1333333333333329</v>
      </c>
    </row>
    <row r="27" spans="1:3" x14ac:dyDescent="0.3">
      <c r="A27" s="1">
        <v>1991</v>
      </c>
      <c r="B27" s="2">
        <v>6.6</v>
      </c>
      <c r="C27" s="90">
        <v>6.6</v>
      </c>
    </row>
    <row r="28" spans="1:3" x14ac:dyDescent="0.3">
      <c r="A28" s="1">
        <v>1991.25</v>
      </c>
      <c r="B28" s="2">
        <v>6.8</v>
      </c>
      <c r="C28" s="90">
        <v>6.833333333333333</v>
      </c>
    </row>
    <row r="29" spans="1:3" x14ac:dyDescent="0.3">
      <c r="A29" s="1">
        <v>1991.5</v>
      </c>
      <c r="B29" s="2">
        <v>6.9</v>
      </c>
      <c r="C29" s="90">
        <v>6.8666666666666671</v>
      </c>
    </row>
    <row r="30" spans="1:3" x14ac:dyDescent="0.3">
      <c r="A30" s="1">
        <v>1991.75</v>
      </c>
      <c r="B30" s="2">
        <v>7.1</v>
      </c>
      <c r="C30" s="90">
        <v>7.1</v>
      </c>
    </row>
    <row r="31" spans="1:3" x14ac:dyDescent="0.3">
      <c r="A31" s="1">
        <v>1992</v>
      </c>
      <c r="B31" s="2">
        <v>7.4</v>
      </c>
      <c r="C31" s="90">
        <v>7.3666666666666671</v>
      </c>
    </row>
    <row r="32" spans="1:3" x14ac:dyDescent="0.3">
      <c r="A32" s="1">
        <v>1992.25</v>
      </c>
      <c r="B32" s="2">
        <v>7.6</v>
      </c>
      <c r="C32" s="90">
        <v>7.6</v>
      </c>
    </row>
    <row r="33" spans="1:3" x14ac:dyDescent="0.3">
      <c r="A33" s="1">
        <v>1992.5</v>
      </c>
      <c r="B33" s="2">
        <v>7.6</v>
      </c>
      <c r="C33" s="90">
        <v>7.6333333333333329</v>
      </c>
    </row>
    <row r="34" spans="1:3" x14ac:dyDescent="0.3">
      <c r="A34" s="1">
        <v>1992.75</v>
      </c>
      <c r="B34" s="2">
        <v>7.4</v>
      </c>
      <c r="C34" s="90">
        <v>7.3666666666666671</v>
      </c>
    </row>
    <row r="35" spans="1:3" x14ac:dyDescent="0.3">
      <c r="A35" s="1">
        <v>1993</v>
      </c>
      <c r="B35" s="2">
        <v>7.1</v>
      </c>
      <c r="C35" s="90">
        <v>7.1333333333333329</v>
      </c>
    </row>
    <row r="36" spans="1:3" x14ac:dyDescent="0.3">
      <c r="A36" s="1">
        <v>1993.25</v>
      </c>
      <c r="B36" s="2">
        <v>7.1</v>
      </c>
      <c r="C36" s="90">
        <v>7.0666666666666664</v>
      </c>
    </row>
    <row r="37" spans="1:3" x14ac:dyDescent="0.3">
      <c r="A37" s="1">
        <v>1993.5</v>
      </c>
      <c r="B37" s="2">
        <v>6.8</v>
      </c>
      <c r="C37" s="90">
        <v>6.8</v>
      </c>
    </row>
    <row r="38" spans="1:3" x14ac:dyDescent="0.3">
      <c r="A38" s="1">
        <v>1993.75</v>
      </c>
      <c r="B38" s="2">
        <v>6.6</v>
      </c>
      <c r="C38" s="90">
        <v>6.6333333333333329</v>
      </c>
    </row>
    <row r="39" spans="1:3" x14ac:dyDescent="0.3">
      <c r="A39" s="1">
        <v>1994</v>
      </c>
      <c r="B39" s="2">
        <v>6.6</v>
      </c>
      <c r="C39" s="90">
        <v>6.5666666666666664</v>
      </c>
    </row>
    <row r="40" spans="1:3" x14ac:dyDescent="0.3">
      <c r="A40" s="1">
        <v>1994.25</v>
      </c>
      <c r="B40" s="2">
        <v>6.2</v>
      </c>
      <c r="C40" s="90">
        <v>6.2</v>
      </c>
    </row>
    <row r="41" spans="1:3" x14ac:dyDescent="0.3">
      <c r="A41" s="1">
        <v>1994.5</v>
      </c>
      <c r="B41" s="2">
        <v>6</v>
      </c>
      <c r="C41" s="90">
        <v>6</v>
      </c>
    </row>
    <row r="42" spans="1:3" x14ac:dyDescent="0.3">
      <c r="A42" s="1">
        <v>1994.75</v>
      </c>
      <c r="B42" s="2">
        <v>5.6</v>
      </c>
      <c r="C42" s="90">
        <v>5.6333333333333329</v>
      </c>
    </row>
    <row r="43" spans="1:3" x14ac:dyDescent="0.3">
      <c r="A43" s="1">
        <v>1995</v>
      </c>
      <c r="B43" s="2">
        <v>5.5</v>
      </c>
      <c r="C43" s="90">
        <v>5.4666666666666668</v>
      </c>
    </row>
    <row r="44" spans="1:3" x14ac:dyDescent="0.3">
      <c r="A44" s="1">
        <v>1995.25</v>
      </c>
      <c r="B44" s="2">
        <v>5.7</v>
      </c>
      <c r="C44" s="90">
        <v>5.666666666666667</v>
      </c>
    </row>
    <row r="45" spans="1:3" x14ac:dyDescent="0.3">
      <c r="A45" s="1">
        <v>1995.5</v>
      </c>
      <c r="B45" s="2">
        <v>5.7</v>
      </c>
      <c r="C45" s="90">
        <v>5.666666666666667</v>
      </c>
    </row>
    <row r="46" spans="1:3" x14ac:dyDescent="0.3">
      <c r="A46" s="1">
        <v>1995.75</v>
      </c>
      <c r="B46" s="2">
        <v>5.6</v>
      </c>
      <c r="C46" s="90">
        <v>5.5666666666666664</v>
      </c>
    </row>
    <row r="47" spans="1:3" x14ac:dyDescent="0.3">
      <c r="A47" s="1">
        <v>1996</v>
      </c>
      <c r="B47" s="2">
        <v>5.5</v>
      </c>
      <c r="C47" s="90">
        <v>5.5333333333333332</v>
      </c>
    </row>
    <row r="48" spans="1:3" x14ac:dyDescent="0.3">
      <c r="A48" s="1">
        <v>1996.25</v>
      </c>
      <c r="B48" s="2">
        <v>5.5</v>
      </c>
      <c r="C48" s="90">
        <v>5.5</v>
      </c>
    </row>
    <row r="49" spans="1:3" x14ac:dyDescent="0.3">
      <c r="A49" s="1">
        <v>1996.5</v>
      </c>
      <c r="B49" s="2">
        <v>5.3</v>
      </c>
      <c r="C49" s="90">
        <v>5.2666666666666666</v>
      </c>
    </row>
    <row r="50" spans="1:3" x14ac:dyDescent="0.3">
      <c r="A50" s="1">
        <v>1996.75</v>
      </c>
      <c r="B50" s="2">
        <v>5.3</v>
      </c>
      <c r="C50" s="90">
        <v>5.333333333333333</v>
      </c>
    </row>
    <row r="51" spans="1:3" x14ac:dyDescent="0.3">
      <c r="A51" s="1">
        <v>1997</v>
      </c>
      <c r="B51" s="2">
        <v>5.2</v>
      </c>
      <c r="C51" s="90">
        <v>5.2333333333333334</v>
      </c>
    </row>
    <row r="52" spans="1:3" x14ac:dyDescent="0.3">
      <c r="A52" s="1">
        <v>1997.25</v>
      </c>
      <c r="B52" s="2">
        <v>5</v>
      </c>
      <c r="C52" s="90">
        <v>5</v>
      </c>
    </row>
    <row r="53" spans="1:3" x14ac:dyDescent="0.3">
      <c r="A53" s="1">
        <v>1997.5</v>
      </c>
      <c r="B53" s="2">
        <v>4.9000000000000004</v>
      </c>
      <c r="C53" s="90">
        <v>4.8666666666666671</v>
      </c>
    </row>
    <row r="54" spans="1:3" x14ac:dyDescent="0.3">
      <c r="A54" s="1">
        <v>1997.75</v>
      </c>
      <c r="B54" s="2">
        <v>4.7</v>
      </c>
      <c r="C54" s="90">
        <v>4.666666666666667</v>
      </c>
    </row>
    <row r="55" spans="1:3" x14ac:dyDescent="0.3">
      <c r="A55" s="1">
        <v>1998</v>
      </c>
      <c r="B55" s="2">
        <v>4.5999999999999996</v>
      </c>
      <c r="C55" s="90">
        <v>4.6333333333333329</v>
      </c>
    </row>
    <row r="56" spans="1:3" x14ac:dyDescent="0.3">
      <c r="A56" s="1">
        <v>1998.25</v>
      </c>
      <c r="B56" s="2">
        <v>4.4000000000000004</v>
      </c>
      <c r="C56" s="90">
        <v>4.4000000000000004</v>
      </c>
    </row>
    <row r="57" spans="1:3" x14ac:dyDescent="0.3">
      <c r="A57" s="1">
        <v>1998.5</v>
      </c>
      <c r="B57" s="2">
        <v>4.5</v>
      </c>
      <c r="C57" s="90">
        <v>4.5333333333333332</v>
      </c>
    </row>
    <row r="58" spans="1:3" x14ac:dyDescent="0.3">
      <c r="A58" s="1">
        <v>1998.75</v>
      </c>
      <c r="B58" s="2">
        <v>4.4000000000000004</v>
      </c>
      <c r="C58" s="90">
        <v>4.4333333333333336</v>
      </c>
    </row>
    <row r="59" spans="1:3" x14ac:dyDescent="0.3">
      <c r="A59" s="1">
        <v>1999</v>
      </c>
      <c r="B59" s="2">
        <v>4.3</v>
      </c>
      <c r="C59" s="90">
        <v>4.3</v>
      </c>
    </row>
    <row r="60" spans="1:3" x14ac:dyDescent="0.3">
      <c r="A60" s="1">
        <v>1999.25</v>
      </c>
      <c r="B60" s="2">
        <v>4.3</v>
      </c>
      <c r="C60" s="90">
        <v>4.2666666666666666</v>
      </c>
    </row>
    <row r="61" spans="1:3" x14ac:dyDescent="0.3">
      <c r="A61" s="1">
        <v>1999.5</v>
      </c>
      <c r="B61" s="2">
        <v>4.2</v>
      </c>
      <c r="C61" s="90">
        <v>4.2333333333333334</v>
      </c>
    </row>
    <row r="62" spans="1:3" x14ac:dyDescent="0.3">
      <c r="A62" s="1">
        <v>1999.75</v>
      </c>
      <c r="B62" s="2">
        <v>4.0999999999999996</v>
      </c>
      <c r="C62" s="90">
        <v>4.0666666666666664</v>
      </c>
    </row>
    <row r="63" spans="1:3" x14ac:dyDescent="0.3">
      <c r="A63" s="1">
        <v>2000</v>
      </c>
      <c r="B63" s="2">
        <v>4</v>
      </c>
      <c r="C63" s="90">
        <v>4.0333333333333332</v>
      </c>
    </row>
    <row r="64" spans="1:3" x14ac:dyDescent="0.3">
      <c r="A64" s="1">
        <v>2000.25</v>
      </c>
      <c r="B64" s="2">
        <v>3.9</v>
      </c>
      <c r="C64" s="90">
        <v>3.9333333333333331</v>
      </c>
    </row>
    <row r="65" spans="1:3" x14ac:dyDescent="0.3">
      <c r="A65" s="1">
        <v>2000.5</v>
      </c>
      <c r="B65" s="2">
        <v>4</v>
      </c>
      <c r="C65" s="90">
        <v>4</v>
      </c>
    </row>
    <row r="66" spans="1:3" x14ac:dyDescent="0.3">
      <c r="A66" s="1">
        <v>2000.75</v>
      </c>
      <c r="B66" s="2">
        <v>3.9</v>
      </c>
      <c r="C66" s="90">
        <v>3.9</v>
      </c>
    </row>
    <row r="67" spans="1:3" x14ac:dyDescent="0.3">
      <c r="A67" s="1">
        <v>2001</v>
      </c>
      <c r="B67" s="2">
        <v>4.2</v>
      </c>
      <c r="C67" s="90">
        <v>4.2333333333333334</v>
      </c>
    </row>
    <row r="68" spans="1:3" x14ac:dyDescent="0.3">
      <c r="A68" s="1">
        <v>2001.25</v>
      </c>
      <c r="B68" s="2">
        <v>4.4000000000000004</v>
      </c>
      <c r="C68" s="90">
        <v>4.4000000000000004</v>
      </c>
    </row>
    <row r="69" spans="1:3" x14ac:dyDescent="0.3">
      <c r="A69" s="1">
        <v>2001.5</v>
      </c>
      <c r="B69" s="2">
        <v>4.8</v>
      </c>
      <c r="C69" s="90">
        <v>4.833333333333333</v>
      </c>
    </row>
    <row r="70" spans="1:3" x14ac:dyDescent="0.3">
      <c r="A70" s="1">
        <v>2001.75</v>
      </c>
      <c r="B70" s="2">
        <v>5.5</v>
      </c>
      <c r="C70" s="90">
        <v>5.5</v>
      </c>
    </row>
    <row r="71" spans="1:3" x14ac:dyDescent="0.3">
      <c r="A71" s="1">
        <v>2002</v>
      </c>
      <c r="B71" s="2">
        <v>5.7</v>
      </c>
      <c r="C71" s="90">
        <v>5.7</v>
      </c>
    </row>
    <row r="72" spans="1:3" x14ac:dyDescent="0.3">
      <c r="A72" s="1">
        <v>2002.25</v>
      </c>
      <c r="B72" s="2">
        <v>5.8</v>
      </c>
      <c r="C72" s="90">
        <v>5.833333333333333</v>
      </c>
    </row>
    <row r="73" spans="1:3" x14ac:dyDescent="0.3">
      <c r="A73" s="1">
        <v>2002.5</v>
      </c>
      <c r="B73" s="2">
        <v>5.7</v>
      </c>
      <c r="C73" s="90">
        <v>5.7333333333333334</v>
      </c>
    </row>
    <row r="74" spans="1:3" x14ac:dyDescent="0.3">
      <c r="A74" s="1">
        <v>2002.75</v>
      </c>
      <c r="B74" s="2">
        <v>5.9</v>
      </c>
      <c r="C74" s="90">
        <v>5.8666666666666671</v>
      </c>
    </row>
    <row r="75" spans="1:3" x14ac:dyDescent="0.3">
      <c r="A75" s="1">
        <v>2003</v>
      </c>
      <c r="B75" s="2">
        <v>5.9</v>
      </c>
      <c r="C75" s="90">
        <v>5.8666666666666671</v>
      </c>
    </row>
    <row r="76" spans="1:3" x14ac:dyDescent="0.3">
      <c r="A76" s="1">
        <v>2003.25</v>
      </c>
      <c r="B76" s="2">
        <v>6.1</v>
      </c>
      <c r="C76" s="90">
        <v>6.1333333333333329</v>
      </c>
    </row>
    <row r="77" spans="1:3" x14ac:dyDescent="0.3">
      <c r="A77" s="1">
        <v>2003.5</v>
      </c>
      <c r="B77" s="2">
        <v>6.1</v>
      </c>
      <c r="C77" s="90">
        <v>6.1333333333333329</v>
      </c>
    </row>
    <row r="78" spans="1:3" x14ac:dyDescent="0.3">
      <c r="A78" s="1">
        <v>2003.75</v>
      </c>
      <c r="B78" s="2">
        <v>5.8</v>
      </c>
      <c r="C78" s="90">
        <v>5.833333333333333</v>
      </c>
    </row>
    <row r="79" spans="1:3" x14ac:dyDescent="0.3">
      <c r="A79" s="1">
        <v>2004</v>
      </c>
      <c r="B79" s="2">
        <v>5.7</v>
      </c>
      <c r="C79" s="90">
        <v>5.7</v>
      </c>
    </row>
    <row r="80" spans="1:3" x14ac:dyDescent="0.3">
      <c r="A80" s="1">
        <v>2004.25</v>
      </c>
      <c r="B80" s="2">
        <v>5.6</v>
      </c>
      <c r="C80" s="90">
        <v>5.6</v>
      </c>
    </row>
    <row r="81" spans="1:3" x14ac:dyDescent="0.3">
      <c r="A81" s="1">
        <v>2004.5</v>
      </c>
      <c r="B81" s="2">
        <v>5.4</v>
      </c>
      <c r="C81" s="90">
        <v>5.4333333333333336</v>
      </c>
    </row>
    <row r="82" spans="1:3" x14ac:dyDescent="0.3">
      <c r="A82" s="1">
        <v>2004.75</v>
      </c>
      <c r="B82" s="2">
        <v>5.4</v>
      </c>
      <c r="C82" s="90">
        <v>5.4333333333333336</v>
      </c>
    </row>
    <row r="83" spans="1:3" x14ac:dyDescent="0.3">
      <c r="A83" s="1">
        <v>2005</v>
      </c>
      <c r="B83" s="2">
        <v>5.3</v>
      </c>
      <c r="C83" s="90">
        <v>5.3</v>
      </c>
    </row>
    <row r="84" spans="1:3" x14ac:dyDescent="0.3">
      <c r="A84" s="1">
        <v>2005.25</v>
      </c>
      <c r="B84" s="2">
        <v>5.0999999999999996</v>
      </c>
      <c r="C84" s="90">
        <v>5.0999999999999996</v>
      </c>
    </row>
    <row r="85" spans="1:3" x14ac:dyDescent="0.3">
      <c r="A85" s="1">
        <v>2005.5</v>
      </c>
      <c r="B85" s="2">
        <v>5</v>
      </c>
      <c r="C85" s="90">
        <v>4.9666666666666668</v>
      </c>
    </row>
    <row r="86" spans="1:3" x14ac:dyDescent="0.3">
      <c r="A86" s="1">
        <v>2005.75</v>
      </c>
      <c r="B86" s="2">
        <v>5</v>
      </c>
      <c r="C86" s="90">
        <v>4.9666666666666668</v>
      </c>
    </row>
    <row r="87" spans="1:3" x14ac:dyDescent="0.3">
      <c r="A87" s="1">
        <v>2006</v>
      </c>
      <c r="B87" s="2">
        <v>4.7</v>
      </c>
      <c r="C87" s="90">
        <v>4.7333333333333334</v>
      </c>
    </row>
    <row r="88" spans="1:3" x14ac:dyDescent="0.3">
      <c r="A88" s="1">
        <v>2006.25</v>
      </c>
      <c r="B88" s="2">
        <v>4.5999999999999996</v>
      </c>
      <c r="C88" s="90">
        <v>4.6333333333333329</v>
      </c>
    </row>
    <row r="89" spans="1:3" x14ac:dyDescent="0.3">
      <c r="A89" s="1">
        <v>2006.5</v>
      </c>
      <c r="B89" s="2">
        <v>4.5999999999999996</v>
      </c>
      <c r="C89" s="90">
        <v>4.6333333333333329</v>
      </c>
    </row>
    <row r="90" spans="1:3" x14ac:dyDescent="0.3">
      <c r="A90" s="1">
        <v>2006.75</v>
      </c>
      <c r="B90" s="2">
        <v>4.4000000000000004</v>
      </c>
      <c r="C90" s="90">
        <v>4.4333333333333336</v>
      </c>
    </row>
    <row r="91" spans="1:3" x14ac:dyDescent="0.3">
      <c r="A91" s="1">
        <v>2007</v>
      </c>
      <c r="B91" s="2">
        <v>4.5</v>
      </c>
      <c r="C91" s="90">
        <v>4.5</v>
      </c>
    </row>
    <row r="92" spans="1:3" x14ac:dyDescent="0.3">
      <c r="A92" s="1">
        <v>2007.25</v>
      </c>
      <c r="B92" s="2">
        <v>4.5</v>
      </c>
      <c r="C92" s="90">
        <v>4.5</v>
      </c>
    </row>
    <row r="93" spans="1:3" x14ac:dyDescent="0.3">
      <c r="A93" s="1">
        <v>2007.5</v>
      </c>
      <c r="B93" s="2">
        <v>4.7</v>
      </c>
      <c r="C93" s="90">
        <v>4.666666666666667</v>
      </c>
    </row>
    <row r="94" spans="1:3" x14ac:dyDescent="0.3">
      <c r="A94" s="1">
        <v>2007.75</v>
      </c>
      <c r="B94" s="2">
        <v>4.8</v>
      </c>
      <c r="C94" s="90">
        <v>4.8</v>
      </c>
    </row>
    <row r="95" spans="1:3" x14ac:dyDescent="0.3">
      <c r="A95" s="1">
        <v>2008</v>
      </c>
      <c r="B95" s="2">
        <v>5</v>
      </c>
      <c r="C95" s="90">
        <v>5</v>
      </c>
    </row>
    <row r="96" spans="1:3" x14ac:dyDescent="0.3">
      <c r="A96" s="1">
        <v>2008.25</v>
      </c>
      <c r="B96" s="2">
        <v>5.3</v>
      </c>
      <c r="C96" s="90">
        <v>5.333333333333333</v>
      </c>
    </row>
    <row r="97" spans="1:3" x14ac:dyDescent="0.3">
      <c r="A97" s="1">
        <v>2008.5</v>
      </c>
      <c r="B97" s="2">
        <v>6</v>
      </c>
      <c r="C97" s="90">
        <v>6</v>
      </c>
    </row>
    <row r="98" spans="1:3" x14ac:dyDescent="0.3">
      <c r="A98" s="1">
        <v>2008.75</v>
      </c>
      <c r="B98" s="2">
        <v>6.9</v>
      </c>
      <c r="C98" s="90">
        <v>6.8666666666666671</v>
      </c>
    </row>
    <row r="99" spans="1:3" x14ac:dyDescent="0.3">
      <c r="A99" s="1">
        <v>2009</v>
      </c>
      <c r="B99" s="2">
        <v>8.3000000000000007</v>
      </c>
      <c r="C99" s="90">
        <v>8.2666666666666675</v>
      </c>
    </row>
    <row r="100" spans="1:3" x14ac:dyDescent="0.3">
      <c r="A100" s="1">
        <v>2009.25</v>
      </c>
      <c r="B100" s="2">
        <v>9.3000000000000007</v>
      </c>
      <c r="C100" s="90">
        <v>9.3000000000000007</v>
      </c>
    </row>
    <row r="101" spans="1:3" x14ac:dyDescent="0.3">
      <c r="A101" s="1">
        <v>2009.5</v>
      </c>
      <c r="B101" s="2">
        <v>9.6</v>
      </c>
      <c r="C101" s="90">
        <v>9.6333333333333329</v>
      </c>
    </row>
    <row r="102" spans="1:3" x14ac:dyDescent="0.3">
      <c r="A102" s="1">
        <v>2009.75</v>
      </c>
      <c r="B102" s="2">
        <v>9.9</v>
      </c>
      <c r="C102" s="90">
        <v>9.9333333333333336</v>
      </c>
    </row>
    <row r="103" spans="1:3" x14ac:dyDescent="0.3">
      <c r="A103" s="1">
        <v>2010</v>
      </c>
      <c r="B103" s="2">
        <v>9.8000000000000007</v>
      </c>
      <c r="C103" s="90">
        <v>9.8333333333333339</v>
      </c>
    </row>
    <row r="104" spans="1:3" x14ac:dyDescent="0.3">
      <c r="A104" s="1">
        <v>2010.25</v>
      </c>
      <c r="B104" s="2">
        <v>9.6</v>
      </c>
      <c r="C104" s="90">
        <v>9.6333333333333329</v>
      </c>
    </row>
    <row r="105" spans="1:3" x14ac:dyDescent="0.3">
      <c r="A105" s="1">
        <v>2010.5</v>
      </c>
      <c r="B105" s="2">
        <v>9.5</v>
      </c>
      <c r="C105" s="90">
        <v>9.4666666666666668</v>
      </c>
    </row>
    <row r="106" spans="1:3" x14ac:dyDescent="0.3">
      <c r="A106" s="1">
        <v>2010.75</v>
      </c>
      <c r="B106" s="2">
        <v>9.5</v>
      </c>
      <c r="C106" s="90">
        <v>9.5</v>
      </c>
    </row>
    <row r="107" spans="1:3" x14ac:dyDescent="0.3">
      <c r="A107" s="1">
        <v>2011</v>
      </c>
      <c r="B107" s="2">
        <v>9</v>
      </c>
      <c r="C107" s="90">
        <v>9.0333333333333332</v>
      </c>
    </row>
    <row r="108" spans="1:3" x14ac:dyDescent="0.3">
      <c r="A108" s="1">
        <v>2011.25</v>
      </c>
      <c r="B108" s="2">
        <v>9</v>
      </c>
      <c r="C108" s="90">
        <v>9.0666666666666664</v>
      </c>
    </row>
    <row r="109" spans="1:3" x14ac:dyDescent="0.3">
      <c r="A109" s="1">
        <v>2011.5</v>
      </c>
      <c r="B109" s="2">
        <v>9</v>
      </c>
      <c r="C109" s="90">
        <v>9</v>
      </c>
    </row>
    <row r="110" spans="1:3" x14ac:dyDescent="0.3">
      <c r="A110" s="1">
        <v>2011.75</v>
      </c>
      <c r="B110" s="2">
        <v>8.6999999999999993</v>
      </c>
      <c r="C110" s="90">
        <v>8.6333333333333329</v>
      </c>
    </row>
    <row r="111" spans="1:3" x14ac:dyDescent="0.3">
      <c r="A111" s="1">
        <v>2012</v>
      </c>
      <c r="B111" s="2">
        <v>8.3000000000000007</v>
      </c>
      <c r="C111" s="90">
        <v>8.2666666666666675</v>
      </c>
    </row>
    <row r="112" spans="1:3" x14ac:dyDescent="0.3">
      <c r="A112" s="1">
        <v>2012.25</v>
      </c>
      <c r="B112" s="2">
        <v>8.1999999999999993</v>
      </c>
      <c r="C112" s="90">
        <v>8.1999999999999993</v>
      </c>
    </row>
    <row r="113" spans="1:3" x14ac:dyDescent="0.3">
      <c r="A113" s="1">
        <v>2012.5</v>
      </c>
      <c r="B113" s="2">
        <v>8</v>
      </c>
      <c r="C113" s="90">
        <v>8.0333333333333332</v>
      </c>
    </row>
    <row r="114" spans="1:3" x14ac:dyDescent="0.3">
      <c r="A114" s="1">
        <v>2012.75</v>
      </c>
      <c r="B114" s="2">
        <v>7.8</v>
      </c>
      <c r="C114" s="90">
        <v>7.8</v>
      </c>
    </row>
    <row r="115" spans="1:3" x14ac:dyDescent="0.3">
      <c r="A115" s="1">
        <v>2013</v>
      </c>
      <c r="B115" s="2">
        <v>7.7</v>
      </c>
      <c r="C115" s="90">
        <v>7.7333333333333334</v>
      </c>
    </row>
    <row r="116" spans="1:3" x14ac:dyDescent="0.3">
      <c r="A116" s="1">
        <v>2013.25</v>
      </c>
      <c r="B116" s="2">
        <v>7.6</v>
      </c>
      <c r="C116" s="90">
        <v>7.5333333333333332</v>
      </c>
    </row>
    <row r="117" spans="1:3" x14ac:dyDescent="0.3">
      <c r="C117" s="90">
        <v>7.2333333333333334</v>
      </c>
    </row>
    <row r="118" spans="1:3" x14ac:dyDescent="0.3">
      <c r="C118" s="90">
        <v>6.9333333333333336</v>
      </c>
    </row>
    <row r="119" spans="1:3" x14ac:dyDescent="0.3">
      <c r="C119" s="90">
        <v>6.666666666666667</v>
      </c>
    </row>
    <row r="120" spans="1:3" x14ac:dyDescent="0.3">
      <c r="C120" s="90">
        <v>6.2</v>
      </c>
    </row>
    <row r="121" spans="1:3" x14ac:dyDescent="0.3">
      <c r="C121" s="90">
        <v>6.0666666666666664</v>
      </c>
    </row>
    <row r="122" spans="1:3" x14ac:dyDescent="0.3">
      <c r="C122" s="90">
        <v>5.7</v>
      </c>
    </row>
    <row r="123" spans="1:3" x14ac:dyDescent="0.3">
      <c r="C123" s="90">
        <v>5.5333333333333332</v>
      </c>
    </row>
    <row r="124" spans="1:3" x14ac:dyDescent="0.3">
      <c r="C124" s="90">
        <v>5.4333333333333336</v>
      </c>
    </row>
    <row r="125" spans="1:3" x14ac:dyDescent="0.3">
      <c r="C125" s="90">
        <v>5.0999999999999996</v>
      </c>
    </row>
    <row r="126" spans="1:3" x14ac:dyDescent="0.3">
      <c r="C126" s="90">
        <v>5.0333333333333332</v>
      </c>
    </row>
    <row r="127" spans="1:3" x14ac:dyDescent="0.3">
      <c r="C127" s="90">
        <v>4.9333333333333336</v>
      </c>
    </row>
    <row r="128" spans="1:3" x14ac:dyDescent="0.3">
      <c r="C128" s="90">
        <v>4.9000000000000004</v>
      </c>
    </row>
    <row r="129" spans="3:3" x14ac:dyDescent="0.3">
      <c r="C129" s="90">
        <v>4.9000000000000004</v>
      </c>
    </row>
    <row r="130" spans="3:3" x14ac:dyDescent="0.3">
      <c r="C130" s="90">
        <v>4.7666666666666666</v>
      </c>
    </row>
    <row r="131" spans="3:3" x14ac:dyDescent="0.3">
      <c r="C131" s="90">
        <v>4.5666666666666664</v>
      </c>
    </row>
    <row r="132" spans="3:3" x14ac:dyDescent="0.3">
      <c r="C132" s="90">
        <v>4.3666666666666671</v>
      </c>
    </row>
    <row r="133" spans="3:3" x14ac:dyDescent="0.3">
      <c r="C133" s="90">
        <v>4.3</v>
      </c>
    </row>
    <row r="134" spans="3:3" x14ac:dyDescent="0.3">
      <c r="C134" s="90">
        <v>4.1333333333333329</v>
      </c>
    </row>
    <row r="135" spans="3:3" x14ac:dyDescent="0.3">
      <c r="C135" s="90">
        <v>4.0666666666666664</v>
      </c>
    </row>
    <row r="136" spans="3:3" x14ac:dyDescent="0.3">
      <c r="C136" s="90">
        <v>3.9333333333333331</v>
      </c>
    </row>
    <row r="137" spans="3:3" x14ac:dyDescent="0.3">
      <c r="C137" s="90">
        <v>3.7666666666666666</v>
      </c>
    </row>
    <row r="138" spans="3:3" x14ac:dyDescent="0.3">
      <c r="C138" s="90">
        <v>3.8</v>
      </c>
    </row>
    <row r="139" spans="3:3" x14ac:dyDescent="0.3">
      <c r="C139" s="90">
        <v>3.8666666666666667</v>
      </c>
    </row>
    <row r="140" spans="3:3" x14ac:dyDescent="0.3">
      <c r="C140" s="90">
        <v>3.6333333333333333</v>
      </c>
    </row>
    <row r="141" spans="3:3" x14ac:dyDescent="0.3">
      <c r="C141" s="90">
        <v>3.6333333333333333</v>
      </c>
    </row>
    <row r="142" spans="3:3" x14ac:dyDescent="0.3">
      <c r="C142" s="90">
        <v>3.5333333333333332</v>
      </c>
    </row>
    <row r="143" spans="3:3" x14ac:dyDescent="0.3">
      <c r="C143" s="90">
        <v>3.8333333333333335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8C6B-C26D-41F8-8C13-C8D88BFEB548}">
  <dimension ref="A1:C143"/>
  <sheetViews>
    <sheetView zoomScale="80" zoomScaleNormal="80" workbookViewId="0">
      <selection activeCell="O2" sqref="O2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5" t="s">
        <v>4</v>
      </c>
      <c r="C2" t="s">
        <v>32</v>
      </c>
    </row>
    <row r="3" spans="1:3" x14ac:dyDescent="0.3">
      <c r="A3" s="1">
        <v>1985</v>
      </c>
      <c r="B3" s="2">
        <v>60</v>
      </c>
      <c r="C3" s="90">
        <v>60.033333333333331</v>
      </c>
    </row>
    <row r="4" spans="1:3" x14ac:dyDescent="0.3">
      <c r="A4" s="1">
        <v>1985.25</v>
      </c>
      <c r="B4" s="2">
        <v>60</v>
      </c>
      <c r="C4" s="90">
        <v>60</v>
      </c>
    </row>
    <row r="5" spans="1:3" x14ac:dyDescent="0.3">
      <c r="A5" s="1">
        <v>1985.5</v>
      </c>
      <c r="B5" s="2">
        <v>60.1</v>
      </c>
      <c r="C5" s="90">
        <v>60.06666666666667</v>
      </c>
    </row>
    <row r="6" spans="1:3" x14ac:dyDescent="0.3">
      <c r="A6" s="1">
        <v>1985.75</v>
      </c>
      <c r="B6" s="2">
        <v>60.4</v>
      </c>
      <c r="C6" s="90">
        <v>60.366666666666667</v>
      </c>
    </row>
    <row r="7" spans="1:3" x14ac:dyDescent="0.3">
      <c r="A7" s="1">
        <v>1986</v>
      </c>
      <c r="B7" s="2">
        <v>60.5</v>
      </c>
      <c r="C7" s="90">
        <v>60.466666666666669</v>
      </c>
    </row>
    <row r="8" spans="1:3" x14ac:dyDescent="0.3">
      <c r="A8" s="1">
        <v>1986.25</v>
      </c>
      <c r="B8" s="2">
        <v>60.6</v>
      </c>
      <c r="C8" s="90">
        <v>60.56666666666667</v>
      </c>
    </row>
    <row r="9" spans="1:3" x14ac:dyDescent="0.3">
      <c r="A9" s="1">
        <v>1986.5</v>
      </c>
      <c r="B9" s="2">
        <v>60.8</v>
      </c>
      <c r="C9" s="90">
        <v>60.8</v>
      </c>
    </row>
    <row r="10" spans="1:3" x14ac:dyDescent="0.3">
      <c r="A10" s="1">
        <v>1986.75</v>
      </c>
      <c r="B10" s="2">
        <v>60.9</v>
      </c>
      <c r="C10" s="90">
        <v>60.93333333333333</v>
      </c>
    </row>
    <row r="11" spans="1:3" x14ac:dyDescent="0.3">
      <c r="A11" s="1">
        <v>1987</v>
      </c>
      <c r="B11" s="2">
        <v>61.1</v>
      </c>
      <c r="C11" s="90">
        <v>61.1</v>
      </c>
    </row>
    <row r="12" spans="1:3" x14ac:dyDescent="0.3">
      <c r="A12" s="1">
        <v>1987.25</v>
      </c>
      <c r="B12" s="2">
        <v>61.4</v>
      </c>
      <c r="C12" s="90">
        <v>61.43333333333333</v>
      </c>
    </row>
    <row r="13" spans="1:3" x14ac:dyDescent="0.3">
      <c r="A13" s="1">
        <v>1987.5</v>
      </c>
      <c r="B13" s="2">
        <v>61.7</v>
      </c>
      <c r="C13" s="90">
        <v>61.666666666666664</v>
      </c>
    </row>
    <row r="14" spans="1:3" x14ac:dyDescent="0.3">
      <c r="A14" s="1">
        <v>1987.75</v>
      </c>
      <c r="B14" s="2">
        <v>61.9</v>
      </c>
      <c r="C14" s="90">
        <v>61.9</v>
      </c>
    </row>
    <row r="15" spans="1:3" x14ac:dyDescent="0.3">
      <c r="A15" s="1">
        <v>1988</v>
      </c>
      <c r="B15" s="2">
        <v>62</v>
      </c>
      <c r="C15" s="90">
        <v>62</v>
      </c>
    </row>
    <row r="16" spans="1:3" x14ac:dyDescent="0.3">
      <c r="A16" s="1">
        <v>1988.25</v>
      </c>
      <c r="B16" s="2">
        <v>62.2</v>
      </c>
      <c r="C16" s="90">
        <v>62.166666666666664</v>
      </c>
    </row>
    <row r="17" spans="1:3" x14ac:dyDescent="0.3">
      <c r="A17" s="1">
        <v>1988.5</v>
      </c>
      <c r="B17" s="2">
        <v>62.4</v>
      </c>
      <c r="C17" s="90">
        <v>62.366666666666667</v>
      </c>
    </row>
    <row r="18" spans="1:3" x14ac:dyDescent="0.3">
      <c r="A18" s="1">
        <v>1988.75</v>
      </c>
      <c r="B18" s="2">
        <v>62.6</v>
      </c>
      <c r="C18" s="90">
        <v>62.6</v>
      </c>
    </row>
    <row r="19" spans="1:3" x14ac:dyDescent="0.3">
      <c r="A19" s="1">
        <v>1989</v>
      </c>
      <c r="B19" s="2">
        <v>62.9</v>
      </c>
      <c r="C19" s="90">
        <v>62.9</v>
      </c>
    </row>
    <row r="20" spans="1:3" x14ac:dyDescent="0.3">
      <c r="A20" s="1">
        <v>1989.25</v>
      </c>
      <c r="B20" s="2">
        <v>62.9</v>
      </c>
      <c r="C20" s="90">
        <v>62.93333333333333</v>
      </c>
    </row>
    <row r="21" spans="1:3" x14ac:dyDescent="0.3">
      <c r="A21" s="1">
        <v>1989.5</v>
      </c>
      <c r="B21" s="2">
        <v>63</v>
      </c>
      <c r="C21" s="90">
        <v>62.966666666666669</v>
      </c>
    </row>
    <row r="22" spans="1:3" x14ac:dyDescent="0.3">
      <c r="A22" s="1">
        <v>1989.75</v>
      </c>
      <c r="B22" s="2">
        <v>63</v>
      </c>
      <c r="C22" s="90">
        <v>62.966666666666669</v>
      </c>
    </row>
    <row r="23" spans="1:3" x14ac:dyDescent="0.3">
      <c r="A23" s="1">
        <v>1990</v>
      </c>
      <c r="B23" s="2">
        <v>63.2</v>
      </c>
      <c r="C23" s="90">
        <v>63.2</v>
      </c>
    </row>
    <row r="24" spans="1:3" x14ac:dyDescent="0.3">
      <c r="A24" s="1">
        <v>1990.25</v>
      </c>
      <c r="B24" s="2">
        <v>63</v>
      </c>
      <c r="C24" s="90">
        <v>63</v>
      </c>
    </row>
    <row r="25" spans="1:3" x14ac:dyDescent="0.3">
      <c r="A25" s="1">
        <v>1990.5</v>
      </c>
      <c r="B25" s="2">
        <v>62.7</v>
      </c>
      <c r="C25" s="90">
        <v>62.666666666666664</v>
      </c>
    </row>
    <row r="26" spans="1:3" x14ac:dyDescent="0.3">
      <c r="A26" s="1">
        <v>1990.75</v>
      </c>
      <c r="B26" s="2">
        <v>62.3</v>
      </c>
      <c r="C26" s="90">
        <v>62.333333333333336</v>
      </c>
    </row>
    <row r="27" spans="1:3" x14ac:dyDescent="0.3">
      <c r="A27" s="1">
        <v>1991</v>
      </c>
      <c r="B27" s="2">
        <v>61.9</v>
      </c>
      <c r="C27" s="90">
        <v>61.9</v>
      </c>
    </row>
    <row r="28" spans="1:3" x14ac:dyDescent="0.3">
      <c r="A28" s="1">
        <v>1991.25</v>
      </c>
      <c r="B28" s="2">
        <v>61.8</v>
      </c>
      <c r="C28" s="90">
        <v>61.766666666666666</v>
      </c>
    </row>
    <row r="29" spans="1:3" x14ac:dyDescent="0.3">
      <c r="A29" s="1">
        <v>1991.5</v>
      </c>
      <c r="B29" s="2">
        <v>61.6</v>
      </c>
      <c r="C29" s="90">
        <v>61.56666666666667</v>
      </c>
    </row>
    <row r="30" spans="1:3" x14ac:dyDescent="0.3">
      <c r="A30" s="1">
        <v>1991.75</v>
      </c>
      <c r="B30" s="2">
        <v>61.4</v>
      </c>
      <c r="C30" s="90">
        <v>61.366666666666667</v>
      </c>
    </row>
    <row r="31" spans="1:3" x14ac:dyDescent="0.3">
      <c r="A31" s="1">
        <v>1992</v>
      </c>
      <c r="B31" s="2">
        <v>61.4</v>
      </c>
      <c r="C31" s="90">
        <v>61.43333333333333</v>
      </c>
    </row>
    <row r="32" spans="1:3" x14ac:dyDescent="0.3">
      <c r="A32" s="1">
        <v>1992.25</v>
      </c>
      <c r="B32" s="2">
        <v>61.5</v>
      </c>
      <c r="C32" s="90">
        <v>61.533333333333331</v>
      </c>
    </row>
    <row r="33" spans="1:3" x14ac:dyDescent="0.3">
      <c r="A33" s="1">
        <v>1992.5</v>
      </c>
      <c r="B33" s="2">
        <v>61.5</v>
      </c>
      <c r="C33" s="90">
        <v>61.533333333333331</v>
      </c>
    </row>
    <row r="34" spans="1:3" x14ac:dyDescent="0.3">
      <c r="A34" s="1">
        <v>1992.75</v>
      </c>
      <c r="B34" s="2">
        <v>61.4</v>
      </c>
      <c r="C34" s="90">
        <v>61.366666666666667</v>
      </c>
    </row>
    <row r="35" spans="1:3" x14ac:dyDescent="0.3">
      <c r="A35" s="1">
        <v>1993</v>
      </c>
      <c r="B35" s="2">
        <v>61.4</v>
      </c>
      <c r="C35" s="90">
        <v>61.43333333333333</v>
      </c>
    </row>
    <row r="36" spans="1:3" x14ac:dyDescent="0.3">
      <c r="A36" s="1">
        <v>1993.25</v>
      </c>
      <c r="B36" s="2">
        <v>61.7</v>
      </c>
      <c r="C36" s="90">
        <v>61.666666666666664</v>
      </c>
    </row>
    <row r="37" spans="1:3" x14ac:dyDescent="0.3">
      <c r="A37" s="1">
        <v>1993.5</v>
      </c>
      <c r="B37" s="2">
        <v>61.8</v>
      </c>
      <c r="C37" s="90">
        <v>61.833333333333336</v>
      </c>
    </row>
    <row r="38" spans="1:3" x14ac:dyDescent="0.3">
      <c r="A38" s="1">
        <v>1993.75</v>
      </c>
      <c r="B38" s="2">
        <v>61.9</v>
      </c>
      <c r="C38" s="90">
        <v>61.9</v>
      </c>
    </row>
    <row r="39" spans="1:3" x14ac:dyDescent="0.3">
      <c r="A39" s="1">
        <v>1994</v>
      </c>
      <c r="B39" s="2">
        <v>62.2</v>
      </c>
      <c r="C39" s="90">
        <v>62.2</v>
      </c>
    </row>
    <row r="40" spans="1:3" x14ac:dyDescent="0.3">
      <c r="A40" s="1">
        <v>1994.25</v>
      </c>
      <c r="B40" s="2">
        <v>62.4</v>
      </c>
      <c r="C40" s="90">
        <v>62.366666666666667</v>
      </c>
    </row>
    <row r="41" spans="1:3" x14ac:dyDescent="0.3">
      <c r="A41" s="1">
        <v>1994.5</v>
      </c>
      <c r="B41" s="2">
        <v>62.5</v>
      </c>
      <c r="C41" s="90">
        <v>62.533333333333331</v>
      </c>
    </row>
    <row r="42" spans="1:3" x14ac:dyDescent="0.3">
      <c r="A42" s="1">
        <v>1994.75</v>
      </c>
      <c r="B42" s="2">
        <v>63</v>
      </c>
      <c r="C42" s="90">
        <v>63</v>
      </c>
    </row>
    <row r="43" spans="1:3" x14ac:dyDescent="0.3">
      <c r="A43" s="1">
        <v>1995</v>
      </c>
      <c r="B43" s="2">
        <v>63.1</v>
      </c>
      <c r="C43" s="90">
        <v>63.06666666666667</v>
      </c>
    </row>
    <row r="44" spans="1:3" x14ac:dyDescent="0.3">
      <c r="A44" s="1">
        <v>1995.25</v>
      </c>
      <c r="B44" s="2">
        <v>62.8</v>
      </c>
      <c r="C44" s="90">
        <v>62.833333333333336</v>
      </c>
    </row>
    <row r="45" spans="1:3" x14ac:dyDescent="0.3">
      <c r="A45" s="1">
        <v>1995.5</v>
      </c>
      <c r="B45" s="2">
        <v>62.8</v>
      </c>
      <c r="C45" s="90">
        <v>62.833333333333336</v>
      </c>
    </row>
    <row r="46" spans="1:3" x14ac:dyDescent="0.3">
      <c r="A46" s="1">
        <v>1995.75</v>
      </c>
      <c r="B46" s="2">
        <v>62.8</v>
      </c>
      <c r="C46" s="90">
        <v>62.8</v>
      </c>
    </row>
    <row r="47" spans="1:3" x14ac:dyDescent="0.3">
      <c r="A47" s="1">
        <v>1996</v>
      </c>
      <c r="B47" s="2">
        <v>62.9</v>
      </c>
      <c r="C47" s="90">
        <v>62.866666666666667</v>
      </c>
    </row>
    <row r="48" spans="1:3" x14ac:dyDescent="0.3">
      <c r="A48" s="1">
        <v>1996.25</v>
      </c>
      <c r="B48" s="2">
        <v>63.1</v>
      </c>
      <c r="C48" s="90">
        <v>63.06666666666667</v>
      </c>
    </row>
    <row r="49" spans="1:3" x14ac:dyDescent="0.3">
      <c r="A49" s="1">
        <v>1996.5</v>
      </c>
      <c r="B49" s="2">
        <v>63.3</v>
      </c>
      <c r="C49" s="90">
        <v>63.333333333333336</v>
      </c>
    </row>
    <row r="50" spans="1:3" x14ac:dyDescent="0.3">
      <c r="A50" s="1">
        <v>1996.75</v>
      </c>
      <c r="B50" s="2">
        <v>63.4</v>
      </c>
      <c r="C50" s="90">
        <v>63.43333333333333</v>
      </c>
    </row>
    <row r="51" spans="1:3" x14ac:dyDescent="0.3">
      <c r="A51" s="1">
        <v>1997</v>
      </c>
      <c r="B51" s="2">
        <v>63.5</v>
      </c>
      <c r="C51" s="90">
        <v>63.466666666666669</v>
      </c>
    </row>
    <row r="52" spans="1:3" x14ac:dyDescent="0.3">
      <c r="A52" s="1">
        <v>1997.25</v>
      </c>
      <c r="B52" s="2">
        <v>63.7</v>
      </c>
      <c r="C52" s="90">
        <v>63.733333333333334</v>
      </c>
    </row>
    <row r="53" spans="1:3" x14ac:dyDescent="0.3">
      <c r="A53" s="1">
        <v>1997.5</v>
      </c>
      <c r="B53" s="2">
        <v>63.9</v>
      </c>
      <c r="C53" s="90">
        <v>63.9</v>
      </c>
    </row>
    <row r="54" spans="1:3" x14ac:dyDescent="0.3">
      <c r="A54" s="1">
        <v>1997.75</v>
      </c>
      <c r="B54" s="2">
        <v>64</v>
      </c>
      <c r="C54" s="90">
        <v>64</v>
      </c>
    </row>
    <row r="55" spans="1:3" x14ac:dyDescent="0.3">
      <c r="A55" s="1">
        <v>1998</v>
      </c>
      <c r="B55" s="2">
        <v>64</v>
      </c>
      <c r="C55" s="90">
        <v>64</v>
      </c>
    </row>
    <row r="56" spans="1:3" x14ac:dyDescent="0.3">
      <c r="A56" s="1">
        <v>1998.25</v>
      </c>
      <c r="B56" s="2">
        <v>64.099999999999994</v>
      </c>
      <c r="C56" s="90">
        <v>64.066666666666663</v>
      </c>
    </row>
    <row r="57" spans="1:3" x14ac:dyDescent="0.3">
      <c r="A57" s="1">
        <v>1998.5</v>
      </c>
      <c r="B57" s="2">
        <v>64</v>
      </c>
      <c r="C57" s="90">
        <v>64.033333333333331</v>
      </c>
    </row>
    <row r="58" spans="1:3" x14ac:dyDescent="0.3">
      <c r="A58" s="1">
        <v>1998.75</v>
      </c>
      <c r="B58" s="2">
        <v>64.2</v>
      </c>
      <c r="C58" s="90">
        <v>64.2</v>
      </c>
    </row>
    <row r="59" spans="1:3" x14ac:dyDescent="0.3">
      <c r="A59" s="1">
        <v>1999</v>
      </c>
      <c r="B59" s="2">
        <v>64.3</v>
      </c>
      <c r="C59" s="90">
        <v>64.266666666666666</v>
      </c>
    </row>
    <row r="60" spans="1:3" x14ac:dyDescent="0.3">
      <c r="A60" s="1">
        <v>1999.25</v>
      </c>
      <c r="B60" s="2">
        <v>64.2</v>
      </c>
      <c r="C60" s="90">
        <v>64.233333333333334</v>
      </c>
    </row>
    <row r="61" spans="1:3" x14ac:dyDescent="0.3">
      <c r="A61" s="1">
        <v>1999.5</v>
      </c>
      <c r="B61" s="2">
        <v>64.2</v>
      </c>
      <c r="C61" s="90">
        <v>64.2</v>
      </c>
    </row>
    <row r="62" spans="1:3" x14ac:dyDescent="0.3">
      <c r="A62" s="1">
        <v>1999.75</v>
      </c>
      <c r="B62" s="2">
        <v>64.400000000000006</v>
      </c>
      <c r="C62" s="90">
        <v>64.36666666666666</v>
      </c>
    </row>
    <row r="63" spans="1:3" x14ac:dyDescent="0.3">
      <c r="A63" s="1">
        <v>2000</v>
      </c>
      <c r="B63" s="2">
        <v>64.599999999999994</v>
      </c>
      <c r="C63" s="90">
        <v>64.599999999999994</v>
      </c>
    </row>
    <row r="64" spans="1:3" x14ac:dyDescent="0.3">
      <c r="A64" s="1">
        <v>2000.25</v>
      </c>
      <c r="B64" s="2">
        <v>64.5</v>
      </c>
      <c r="C64" s="90">
        <v>64.533333333333331</v>
      </c>
    </row>
    <row r="65" spans="1:3" x14ac:dyDescent="0.3">
      <c r="A65" s="1">
        <v>2000.5</v>
      </c>
      <c r="B65" s="2">
        <v>64.2</v>
      </c>
      <c r="C65" s="90">
        <v>64.2</v>
      </c>
    </row>
    <row r="66" spans="1:3" x14ac:dyDescent="0.3">
      <c r="A66" s="1">
        <v>2000.75</v>
      </c>
      <c r="B66" s="2">
        <v>64.3</v>
      </c>
      <c r="C66" s="90">
        <v>64.3</v>
      </c>
    </row>
    <row r="67" spans="1:3" x14ac:dyDescent="0.3">
      <c r="A67" s="1">
        <v>2001</v>
      </c>
      <c r="B67" s="2">
        <v>64.3</v>
      </c>
      <c r="C67" s="90">
        <v>64.333333333333329</v>
      </c>
    </row>
    <row r="68" spans="1:3" x14ac:dyDescent="0.3">
      <c r="A68" s="1">
        <v>2001.25</v>
      </c>
      <c r="B68" s="2">
        <v>63.8</v>
      </c>
      <c r="C68" s="90">
        <v>63.833333333333336</v>
      </c>
    </row>
    <row r="69" spans="1:3" x14ac:dyDescent="0.3">
      <c r="A69" s="1">
        <v>2001.5</v>
      </c>
      <c r="B69" s="2">
        <v>63.5</v>
      </c>
      <c r="C69" s="90">
        <v>63.466666666666669</v>
      </c>
    </row>
    <row r="70" spans="1:3" x14ac:dyDescent="0.3">
      <c r="A70" s="1">
        <v>2001.75</v>
      </c>
      <c r="B70" s="2">
        <v>63</v>
      </c>
      <c r="C70" s="90">
        <v>63.033333333333331</v>
      </c>
    </row>
    <row r="71" spans="1:3" x14ac:dyDescent="0.3">
      <c r="A71" s="1">
        <v>2002</v>
      </c>
      <c r="B71" s="2">
        <v>62.8</v>
      </c>
      <c r="C71" s="90">
        <v>62.833333333333336</v>
      </c>
    </row>
    <row r="72" spans="1:3" x14ac:dyDescent="0.3">
      <c r="A72" s="1">
        <v>2002.25</v>
      </c>
      <c r="B72" s="2">
        <v>62.8</v>
      </c>
      <c r="C72" s="90">
        <v>62.766666666666666</v>
      </c>
    </row>
    <row r="73" spans="1:3" x14ac:dyDescent="0.3">
      <c r="A73" s="1">
        <v>2002.5</v>
      </c>
      <c r="B73" s="2">
        <v>62.8</v>
      </c>
      <c r="C73" s="90">
        <v>62.8</v>
      </c>
    </row>
    <row r="74" spans="1:3" x14ac:dyDescent="0.3">
      <c r="A74" s="1">
        <v>2002.75</v>
      </c>
      <c r="B74" s="2">
        <v>62.5</v>
      </c>
      <c r="C74" s="90">
        <v>62.533333333333331</v>
      </c>
    </row>
    <row r="75" spans="1:3" x14ac:dyDescent="0.3">
      <c r="A75" s="1">
        <v>2003</v>
      </c>
      <c r="B75" s="2">
        <v>62.5</v>
      </c>
      <c r="C75" s="90">
        <v>62.466666666666669</v>
      </c>
    </row>
    <row r="76" spans="1:3" x14ac:dyDescent="0.3">
      <c r="A76" s="1">
        <v>2003.25</v>
      </c>
      <c r="B76" s="2">
        <v>62.3</v>
      </c>
      <c r="C76" s="90">
        <v>62.333333333333336</v>
      </c>
    </row>
    <row r="77" spans="1:3" x14ac:dyDescent="0.3">
      <c r="A77" s="1">
        <v>2003.5</v>
      </c>
      <c r="B77" s="2">
        <v>62.1</v>
      </c>
      <c r="C77" s="90">
        <v>62.06666666666667</v>
      </c>
    </row>
    <row r="78" spans="1:3" x14ac:dyDescent="0.3">
      <c r="A78" s="1">
        <v>2003.75</v>
      </c>
      <c r="B78" s="2">
        <v>62.2</v>
      </c>
      <c r="C78" s="90">
        <v>62.2</v>
      </c>
    </row>
    <row r="79" spans="1:3" x14ac:dyDescent="0.3">
      <c r="A79" s="1">
        <v>2004</v>
      </c>
      <c r="B79" s="2">
        <v>62.3</v>
      </c>
      <c r="C79" s="90">
        <v>62.266666666666666</v>
      </c>
    </row>
    <row r="80" spans="1:3" x14ac:dyDescent="0.3">
      <c r="A80" s="1">
        <v>2004.25</v>
      </c>
      <c r="B80" s="2">
        <v>62.3</v>
      </c>
      <c r="C80" s="90">
        <v>62.333333333333336</v>
      </c>
    </row>
    <row r="81" spans="1:3" x14ac:dyDescent="0.3">
      <c r="A81" s="1">
        <v>2004.5</v>
      </c>
      <c r="B81" s="2">
        <v>62.4</v>
      </c>
      <c r="C81" s="90">
        <v>62.4</v>
      </c>
    </row>
    <row r="82" spans="1:3" x14ac:dyDescent="0.3">
      <c r="A82" s="1">
        <v>2004.75</v>
      </c>
      <c r="B82" s="2">
        <v>62.4</v>
      </c>
      <c r="C82" s="90">
        <v>62.4</v>
      </c>
    </row>
    <row r="83" spans="1:3" x14ac:dyDescent="0.3">
      <c r="A83" s="1">
        <v>2005</v>
      </c>
      <c r="B83" s="2">
        <v>62.4</v>
      </c>
      <c r="C83" s="90">
        <v>62.4</v>
      </c>
    </row>
    <row r="84" spans="1:3" x14ac:dyDescent="0.3">
      <c r="A84" s="1">
        <v>2005.25</v>
      </c>
      <c r="B84" s="2">
        <v>62.7</v>
      </c>
      <c r="C84" s="90">
        <v>62.733333333333334</v>
      </c>
    </row>
    <row r="85" spans="1:3" x14ac:dyDescent="0.3">
      <c r="A85" s="1">
        <v>2005.5</v>
      </c>
      <c r="B85" s="2">
        <v>62.8</v>
      </c>
      <c r="C85" s="90">
        <v>62.833333333333336</v>
      </c>
    </row>
    <row r="86" spans="1:3" x14ac:dyDescent="0.3">
      <c r="A86" s="1">
        <v>2005.75</v>
      </c>
      <c r="B86" s="2">
        <v>62.8</v>
      </c>
      <c r="C86" s="90">
        <v>62.766666666666666</v>
      </c>
    </row>
    <row r="87" spans="1:3" x14ac:dyDescent="0.3">
      <c r="A87" s="1">
        <v>2006</v>
      </c>
      <c r="B87" s="2">
        <v>63</v>
      </c>
      <c r="C87" s="90">
        <v>63</v>
      </c>
    </row>
    <row r="88" spans="1:3" x14ac:dyDescent="0.3">
      <c r="A88" s="1">
        <v>2006.25</v>
      </c>
      <c r="B88" s="2">
        <v>63.1</v>
      </c>
      <c r="C88" s="90">
        <v>63.06666666666667</v>
      </c>
    </row>
    <row r="89" spans="1:3" x14ac:dyDescent="0.3">
      <c r="A89" s="1">
        <v>2006.5</v>
      </c>
      <c r="B89" s="2">
        <v>63.1</v>
      </c>
      <c r="C89" s="90">
        <v>63.06666666666667</v>
      </c>
    </row>
    <row r="90" spans="1:3" x14ac:dyDescent="0.3">
      <c r="A90" s="1">
        <v>2006.75</v>
      </c>
      <c r="B90" s="2">
        <v>63.3</v>
      </c>
      <c r="C90" s="90">
        <v>63.333333333333336</v>
      </c>
    </row>
    <row r="91" spans="1:3" x14ac:dyDescent="0.3">
      <c r="A91" s="1">
        <v>2007</v>
      </c>
      <c r="B91" s="2">
        <v>63.3</v>
      </c>
      <c r="C91" s="90">
        <v>63.3</v>
      </c>
    </row>
    <row r="92" spans="1:3" x14ac:dyDescent="0.3">
      <c r="A92" s="1">
        <v>2007.25</v>
      </c>
      <c r="B92" s="2">
        <v>63</v>
      </c>
      <c r="C92" s="90">
        <v>63</v>
      </c>
    </row>
    <row r="93" spans="1:3" x14ac:dyDescent="0.3">
      <c r="A93" s="1">
        <v>2007.5</v>
      </c>
      <c r="B93" s="2">
        <v>62.8</v>
      </c>
      <c r="C93" s="90">
        <v>62.833333333333336</v>
      </c>
    </row>
    <row r="94" spans="1:3" x14ac:dyDescent="0.3">
      <c r="A94" s="1">
        <v>2007.75</v>
      </c>
      <c r="B94" s="2">
        <v>62.8</v>
      </c>
      <c r="C94" s="90">
        <v>62.766666666666666</v>
      </c>
    </row>
    <row r="95" spans="1:3" x14ac:dyDescent="0.3">
      <c r="A95" s="1">
        <v>2008</v>
      </c>
      <c r="B95" s="2">
        <v>62.8</v>
      </c>
      <c r="C95" s="90">
        <v>62.8</v>
      </c>
    </row>
    <row r="96" spans="1:3" x14ac:dyDescent="0.3">
      <c r="A96" s="1">
        <v>2008.25</v>
      </c>
      <c r="B96" s="2">
        <v>62.5</v>
      </c>
      <c r="C96" s="90">
        <v>62.533333333333331</v>
      </c>
    </row>
    <row r="97" spans="1:3" x14ac:dyDescent="0.3">
      <c r="A97" s="1">
        <v>2008.5</v>
      </c>
      <c r="B97" s="2">
        <v>62</v>
      </c>
      <c r="C97" s="90">
        <v>62.033333333333331</v>
      </c>
    </row>
    <row r="98" spans="1:3" x14ac:dyDescent="0.3">
      <c r="A98" s="1">
        <v>2008.75</v>
      </c>
      <c r="B98" s="2">
        <v>61.4</v>
      </c>
      <c r="C98" s="90">
        <v>61.366666666666667</v>
      </c>
    </row>
    <row r="99" spans="1:3" x14ac:dyDescent="0.3">
      <c r="A99" s="1">
        <v>2009</v>
      </c>
      <c r="B99" s="2">
        <v>60.3</v>
      </c>
      <c r="C99" s="90">
        <v>60.266666666666666</v>
      </c>
    </row>
    <row r="100" spans="1:3" x14ac:dyDescent="0.3">
      <c r="A100" s="1">
        <v>2009.25</v>
      </c>
      <c r="B100" s="2">
        <v>59.6</v>
      </c>
      <c r="C100" s="90">
        <v>59.6</v>
      </c>
    </row>
    <row r="101" spans="1:3" x14ac:dyDescent="0.3">
      <c r="A101" s="1">
        <v>2009.5</v>
      </c>
      <c r="B101" s="2">
        <v>59</v>
      </c>
      <c r="C101" s="90">
        <v>59.033333333333331</v>
      </c>
    </row>
    <row r="102" spans="1:3" x14ac:dyDescent="0.3">
      <c r="A102" s="1">
        <v>2009.75</v>
      </c>
      <c r="B102" s="2">
        <v>58.5</v>
      </c>
      <c r="C102" s="90">
        <v>58.466666666666669</v>
      </c>
    </row>
    <row r="103" spans="1:3" x14ac:dyDescent="0.3">
      <c r="A103" s="1">
        <v>2010</v>
      </c>
      <c r="B103" s="2">
        <v>58.5</v>
      </c>
      <c r="C103" s="90">
        <v>58.5</v>
      </c>
    </row>
    <row r="104" spans="1:3" x14ac:dyDescent="0.3">
      <c r="A104" s="1">
        <v>2010.25</v>
      </c>
      <c r="B104" s="2">
        <v>58.6</v>
      </c>
      <c r="C104" s="90">
        <v>58.6</v>
      </c>
    </row>
    <row r="105" spans="1:3" x14ac:dyDescent="0.3">
      <c r="A105" s="1">
        <v>2010.5</v>
      </c>
      <c r="B105" s="2">
        <v>58.5</v>
      </c>
      <c r="C105" s="90">
        <v>58.533333333333331</v>
      </c>
    </row>
    <row r="106" spans="1:3" x14ac:dyDescent="0.3">
      <c r="A106" s="1">
        <v>2010.75</v>
      </c>
      <c r="B106" s="2">
        <v>58.3</v>
      </c>
      <c r="C106" s="90">
        <v>58.266666666666666</v>
      </c>
    </row>
    <row r="107" spans="1:3" x14ac:dyDescent="0.3">
      <c r="A107" s="1">
        <v>2011</v>
      </c>
      <c r="B107" s="2">
        <v>58.4</v>
      </c>
      <c r="C107" s="90">
        <v>58.366666666666667</v>
      </c>
    </row>
    <row r="108" spans="1:3" x14ac:dyDescent="0.3">
      <c r="A108" s="1">
        <v>2011.25</v>
      </c>
      <c r="B108" s="2">
        <v>58.3</v>
      </c>
      <c r="C108" s="90">
        <v>58.3</v>
      </c>
    </row>
    <row r="109" spans="1:3" x14ac:dyDescent="0.3">
      <c r="A109" s="1">
        <v>2011.5</v>
      </c>
      <c r="B109" s="2">
        <v>58.3</v>
      </c>
      <c r="C109" s="90">
        <v>58.3</v>
      </c>
    </row>
    <row r="110" spans="1:3" x14ac:dyDescent="0.3">
      <c r="A110" s="1">
        <v>2011.75</v>
      </c>
      <c r="B110" s="2">
        <v>58.5</v>
      </c>
      <c r="C110" s="90">
        <v>58.533333333333331</v>
      </c>
    </row>
    <row r="111" spans="1:3" x14ac:dyDescent="0.3">
      <c r="A111" s="1">
        <v>2012</v>
      </c>
      <c r="B111" s="2">
        <v>58.5</v>
      </c>
      <c r="C111" s="90">
        <v>58.466666666666669</v>
      </c>
    </row>
    <row r="112" spans="1:3" x14ac:dyDescent="0.3">
      <c r="A112" s="1">
        <v>2012.25</v>
      </c>
      <c r="B112" s="2">
        <v>58.6</v>
      </c>
      <c r="C112" s="90">
        <v>58.5</v>
      </c>
    </row>
    <row r="113" spans="1:3" x14ac:dyDescent="0.3">
      <c r="A113" s="1">
        <v>2012.5</v>
      </c>
      <c r="B113" s="2">
        <v>58.5</v>
      </c>
      <c r="C113" s="90">
        <v>58.533333333333331</v>
      </c>
    </row>
    <row r="114" spans="1:3" x14ac:dyDescent="0.3">
      <c r="A114" s="1">
        <v>2012.75</v>
      </c>
      <c r="B114" s="2">
        <v>58.7</v>
      </c>
      <c r="C114" s="90">
        <v>58.733333333333334</v>
      </c>
    </row>
    <row r="115" spans="1:3" x14ac:dyDescent="0.3">
      <c r="A115" s="1">
        <v>2013</v>
      </c>
      <c r="B115" s="2">
        <v>58.6</v>
      </c>
      <c r="C115" s="90">
        <v>58.56666666666667</v>
      </c>
    </row>
    <row r="116" spans="1:3" x14ac:dyDescent="0.3">
      <c r="A116" s="1">
        <v>2013.25</v>
      </c>
      <c r="B116" s="2">
        <v>58.6</v>
      </c>
      <c r="C116" s="90">
        <v>58.6</v>
      </c>
    </row>
    <row r="117" spans="1:3" x14ac:dyDescent="0.3">
      <c r="C117" s="90">
        <v>58.7</v>
      </c>
    </row>
    <row r="118" spans="1:3" x14ac:dyDescent="0.3">
      <c r="C118" s="90">
        <v>58.533333333333331</v>
      </c>
    </row>
    <row r="119" spans="1:3" x14ac:dyDescent="0.3">
      <c r="C119" s="90">
        <v>58.8</v>
      </c>
    </row>
    <row r="120" spans="1:3" x14ac:dyDescent="0.3">
      <c r="C120" s="90">
        <v>58.93333333333333</v>
      </c>
    </row>
    <row r="121" spans="1:3" x14ac:dyDescent="0.3">
      <c r="C121" s="90">
        <v>59.033333333333331</v>
      </c>
    </row>
    <row r="122" spans="1:3" x14ac:dyDescent="0.3">
      <c r="C122" s="90">
        <v>59.266666666666666</v>
      </c>
    </row>
    <row r="123" spans="1:3" x14ac:dyDescent="0.3">
      <c r="C123" s="90">
        <v>59.233333333333334</v>
      </c>
    </row>
    <row r="124" spans="1:3" x14ac:dyDescent="0.3">
      <c r="C124" s="90">
        <v>59.366666666666667</v>
      </c>
    </row>
    <row r="125" spans="1:3" x14ac:dyDescent="0.3">
      <c r="C125" s="90">
        <v>59.3</v>
      </c>
    </row>
    <row r="126" spans="1:3" x14ac:dyDescent="0.3">
      <c r="C126" s="90">
        <v>59.43333333333333</v>
      </c>
    </row>
    <row r="127" spans="1:3" x14ac:dyDescent="0.3">
      <c r="C127" s="90">
        <v>59.733333333333334</v>
      </c>
    </row>
    <row r="128" spans="1:3" x14ac:dyDescent="0.3">
      <c r="C128" s="90">
        <v>59.7</v>
      </c>
    </row>
    <row r="129" spans="3:3" x14ac:dyDescent="0.3">
      <c r="C129" s="90">
        <v>59.766666666666666</v>
      </c>
    </row>
    <row r="130" spans="3:3" x14ac:dyDescent="0.3">
      <c r="C130" s="90">
        <v>59.733333333333334</v>
      </c>
    </row>
    <row r="131" spans="3:3" x14ac:dyDescent="0.3">
      <c r="C131" s="90">
        <v>59.966666666666669</v>
      </c>
    </row>
    <row r="132" spans="3:3" x14ac:dyDescent="0.3">
      <c r="C132" s="90">
        <v>60.133333333333333</v>
      </c>
    </row>
    <row r="133" spans="3:3" x14ac:dyDescent="0.3">
      <c r="C133" s="90">
        <v>60.2</v>
      </c>
    </row>
    <row r="134" spans="3:3" x14ac:dyDescent="0.3">
      <c r="C134" s="90">
        <v>60.1</v>
      </c>
    </row>
    <row r="135" spans="3:3" x14ac:dyDescent="0.3">
      <c r="C135" s="90">
        <v>60.333333333333336</v>
      </c>
    </row>
    <row r="136" spans="3:3" x14ac:dyDescent="0.3">
      <c r="C136" s="90">
        <v>60.466666666666669</v>
      </c>
    </row>
    <row r="137" spans="3:3" x14ac:dyDescent="0.3">
      <c r="C137" s="90">
        <v>60.4</v>
      </c>
    </row>
    <row r="138" spans="3:3" x14ac:dyDescent="0.3">
      <c r="C138" s="90">
        <v>60.533333333333331</v>
      </c>
    </row>
    <row r="139" spans="3:3" x14ac:dyDescent="0.3">
      <c r="C139" s="90">
        <v>60.666666666666664</v>
      </c>
    </row>
    <row r="140" spans="3:3" x14ac:dyDescent="0.3">
      <c r="C140" s="90">
        <v>60.633333333333333</v>
      </c>
    </row>
    <row r="141" spans="3:3" x14ac:dyDescent="0.3">
      <c r="C141" s="90">
        <v>60.866666666666667</v>
      </c>
    </row>
    <row r="142" spans="3:3" x14ac:dyDescent="0.3">
      <c r="C142" s="90">
        <v>61</v>
      </c>
    </row>
    <row r="143" spans="3:3" x14ac:dyDescent="0.3">
      <c r="C143" s="90">
        <v>60.766666666666666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7564-D9B0-4C50-803F-A44BAD2EEA2E}">
  <dimension ref="A1:X142"/>
  <sheetViews>
    <sheetView zoomScale="70" zoomScaleNormal="70" workbookViewId="0">
      <selection activeCell="B2" sqref="B2"/>
    </sheetView>
  </sheetViews>
  <sheetFormatPr defaultRowHeight="14.4" x14ac:dyDescent="0.3"/>
  <cols>
    <col min="1" max="1" width="11.77734375" style="3" customWidth="1"/>
    <col min="3" max="3" width="8.88671875" style="68"/>
    <col min="4" max="4" width="11.77734375" style="3" customWidth="1"/>
    <col min="5" max="5" width="8.88671875" style="68"/>
    <col min="6" max="6" width="11.77734375" style="3" customWidth="1"/>
    <col min="10" max="10" width="9" customWidth="1"/>
    <col min="11" max="11" width="8.88671875" style="40"/>
    <col min="12" max="12" width="9" bestFit="1" customWidth="1"/>
    <col min="13" max="13" width="12.6640625" bestFit="1" customWidth="1"/>
  </cols>
  <sheetData>
    <row r="1" spans="1:24" x14ac:dyDescent="0.3">
      <c r="B1" s="3" t="s">
        <v>89</v>
      </c>
      <c r="C1" s="68" t="s">
        <v>93</v>
      </c>
      <c r="E1" s="68" t="s">
        <v>86</v>
      </c>
      <c r="G1" s="3" t="s">
        <v>92</v>
      </c>
      <c r="H1" s="3"/>
      <c r="K1" s="40" t="s">
        <v>512</v>
      </c>
      <c r="L1" s="3"/>
      <c r="M1" s="3"/>
    </row>
    <row r="2" spans="1:24" ht="41.4" x14ac:dyDescent="0.3">
      <c r="A2" s="4"/>
      <c r="B2" s="25" t="s">
        <v>33</v>
      </c>
      <c r="C2" s="67" t="s">
        <v>104</v>
      </c>
      <c r="D2" s="25" t="s">
        <v>105</v>
      </c>
      <c r="E2" s="67" t="s">
        <v>5</v>
      </c>
      <c r="F2" s="25" t="s">
        <v>105</v>
      </c>
      <c r="G2" s="5" t="s">
        <v>98</v>
      </c>
      <c r="H2" s="73" t="s">
        <v>517</v>
      </c>
      <c r="I2" s="73" t="s">
        <v>525</v>
      </c>
      <c r="J2" s="73" t="s">
        <v>511</v>
      </c>
      <c r="K2" s="42" t="s">
        <v>526</v>
      </c>
      <c r="L2" s="5"/>
      <c r="M2" s="5"/>
      <c r="N2" s="5"/>
      <c r="P2" s="5"/>
      <c r="Q2" s="5"/>
      <c r="X2" s="25"/>
    </row>
    <row r="3" spans="1:24" x14ac:dyDescent="0.3">
      <c r="A3" s="1">
        <v>1985</v>
      </c>
      <c r="B3" s="8">
        <v>74.906000000000006</v>
      </c>
      <c r="C3" s="72">
        <f>LN(B3)</f>
        <v>4.3162339941238734</v>
      </c>
      <c r="D3" s="2"/>
      <c r="E3" s="72">
        <v>4.3113999999999999</v>
      </c>
      <c r="F3" s="2"/>
      <c r="G3" s="40">
        <v>5.8276381490440003E-2</v>
      </c>
      <c r="H3" s="40">
        <f>LN(B3)</f>
        <v>4.3162339941238734</v>
      </c>
      <c r="I3" s="61">
        <f>H3-E3</f>
        <v>4.8339941238735307E-3</v>
      </c>
      <c r="J3" s="61">
        <f>AVERAGE(I3:I104)</f>
        <v>4.1752667379569168E-2</v>
      </c>
      <c r="K3" s="107">
        <f>H3-$J$3</f>
        <v>4.2744813267443043</v>
      </c>
    </row>
    <row r="4" spans="1:24" x14ac:dyDescent="0.3">
      <c r="A4" s="1">
        <v>1985.25</v>
      </c>
      <c r="B4" s="8">
        <v>74.965999999999994</v>
      </c>
      <c r="C4" s="72">
        <f t="shared" ref="C4:C67" si="0">LN(B4)</f>
        <v>4.3170346774163555</v>
      </c>
      <c r="D4" s="2">
        <f>(C4-C3)*100</f>
        <v>8.0068329248206283E-2</v>
      </c>
      <c r="E4" s="72">
        <v>4.3121</v>
      </c>
      <c r="F4" s="2">
        <f>(E4-E3)*100</f>
        <v>7.0000000000014495E-2</v>
      </c>
      <c r="G4" s="40">
        <v>0.253714094121891</v>
      </c>
      <c r="H4" s="40">
        <f>G4/100 + H3</f>
        <v>4.3187711350650924</v>
      </c>
      <c r="I4" s="61">
        <f t="shared" ref="I4:I67" si="1">H4-E4</f>
        <v>6.6711350650923151E-3</v>
      </c>
      <c r="K4" s="107">
        <f t="shared" ref="K4:K67" si="2">H4-$J$3</f>
        <v>4.2770184676855232</v>
      </c>
    </row>
    <row r="5" spans="1:24" x14ac:dyDescent="0.3">
      <c r="A5" s="1">
        <v>1985.5</v>
      </c>
      <c r="B5" s="8">
        <v>75.587999999999994</v>
      </c>
      <c r="C5" s="72">
        <f t="shared" si="0"/>
        <v>4.3252975404277922</v>
      </c>
      <c r="D5" s="2">
        <f t="shared" ref="D5:F68" si="3">(C5-C4)*100</f>
        <v>0.82628630114367496</v>
      </c>
      <c r="E5" s="72">
        <v>4.3205</v>
      </c>
      <c r="F5" s="2">
        <f t="shared" si="3"/>
        <v>0.83999999999999631</v>
      </c>
      <c r="G5" s="40">
        <v>0.93075122883341699</v>
      </c>
      <c r="H5" s="40">
        <f t="shared" ref="H5:H68" si="4">G5/100 + H4</f>
        <v>4.3280786473534265</v>
      </c>
      <c r="I5" s="61">
        <f t="shared" si="1"/>
        <v>7.5786473534265042E-3</v>
      </c>
      <c r="K5" s="107">
        <f t="shared" si="2"/>
        <v>4.2863259799738573</v>
      </c>
      <c r="L5" s="48" t="s">
        <v>478</v>
      </c>
    </row>
    <row r="6" spans="1:24" x14ac:dyDescent="0.3">
      <c r="A6" s="1">
        <v>1985.75</v>
      </c>
      <c r="B6" s="8">
        <v>76.299000000000007</v>
      </c>
      <c r="C6" s="72">
        <f t="shared" si="0"/>
        <v>4.3346598320446299</v>
      </c>
      <c r="D6" s="2">
        <f t="shared" si="3"/>
        <v>0.93622916168376591</v>
      </c>
      <c r="E6" s="72">
        <v>4.3297999999999996</v>
      </c>
      <c r="F6" s="2">
        <f t="shared" si="3"/>
        <v>0.92999999999996419</v>
      </c>
      <c r="G6" s="40">
        <v>1.13710187235302</v>
      </c>
      <c r="H6" s="40">
        <f t="shared" si="4"/>
        <v>4.3394496660769564</v>
      </c>
      <c r="I6" s="61">
        <f t="shared" si="1"/>
        <v>9.64966607695672E-3</v>
      </c>
      <c r="K6" s="107">
        <f t="shared" si="2"/>
        <v>4.2976969986973872</v>
      </c>
      <c r="L6">
        <f t="array" ref="L6:M10">LINEST(F4:F104, G4:G104, TRUE, TRUE)</f>
        <v>1.0032143404313378</v>
      </c>
      <c r="M6">
        <v>-8.5450347115332503E-2</v>
      </c>
    </row>
    <row r="7" spans="1:24" x14ac:dyDescent="0.3">
      <c r="A7" s="1">
        <v>1986</v>
      </c>
      <c r="B7" s="8">
        <v>76.997</v>
      </c>
      <c r="C7" s="72">
        <f t="shared" si="0"/>
        <v>4.343766460055722</v>
      </c>
      <c r="D7" s="2">
        <f t="shared" si="3"/>
        <v>0.91066280110920772</v>
      </c>
      <c r="E7" s="72">
        <v>4.3392999999999997</v>
      </c>
      <c r="F7" s="2">
        <f t="shared" si="3"/>
        <v>0.95000000000000639</v>
      </c>
      <c r="G7" s="40">
        <v>0.80144218193809302</v>
      </c>
      <c r="H7" s="40">
        <f t="shared" si="4"/>
        <v>4.3474640878963369</v>
      </c>
      <c r="I7" s="61">
        <f t="shared" si="1"/>
        <v>8.1640878963371577E-3</v>
      </c>
      <c r="K7" s="107">
        <f t="shared" si="2"/>
        <v>4.3057114205167677</v>
      </c>
      <c r="L7">
        <v>8.129340101994427E-2</v>
      </c>
      <c r="M7">
        <v>6.4897500899798219E-2</v>
      </c>
    </row>
    <row r="8" spans="1:24" x14ac:dyDescent="0.3">
      <c r="A8" s="1">
        <v>1986.25</v>
      </c>
      <c r="B8" s="8">
        <v>78.284000000000006</v>
      </c>
      <c r="C8" s="72">
        <f t="shared" si="0"/>
        <v>4.3603432398427229</v>
      </c>
      <c r="D8" s="2">
        <f t="shared" si="3"/>
        <v>1.6576779787000895</v>
      </c>
      <c r="E8" s="72">
        <v>4.3555000000000001</v>
      </c>
      <c r="F8" s="2">
        <f t="shared" si="3"/>
        <v>1.6200000000000436</v>
      </c>
      <c r="G8" s="40">
        <v>0.459079295425182</v>
      </c>
      <c r="H8" s="40">
        <f t="shared" si="4"/>
        <v>4.3520548808505888</v>
      </c>
      <c r="I8" s="61">
        <f t="shared" si="1"/>
        <v>-3.4451191494113687E-3</v>
      </c>
      <c r="K8" s="107">
        <f t="shared" si="2"/>
        <v>4.3103022134710196</v>
      </c>
      <c r="L8" s="35">
        <v>0.60603588853144585</v>
      </c>
      <c r="M8">
        <v>0.57280778361390583</v>
      </c>
    </row>
    <row r="9" spans="1:24" x14ac:dyDescent="0.3">
      <c r="A9" s="1">
        <v>1986.5</v>
      </c>
      <c r="B9" s="8">
        <v>78.813999999999993</v>
      </c>
      <c r="C9" s="72">
        <f t="shared" si="0"/>
        <v>4.3670906460578998</v>
      </c>
      <c r="D9" s="2">
        <f t="shared" si="3"/>
        <v>0.67474062151768877</v>
      </c>
      <c r="E9" s="72">
        <v>4.3620000000000001</v>
      </c>
      <c r="F9" s="2">
        <f t="shared" si="3"/>
        <v>0.64999999999999503</v>
      </c>
      <c r="G9" s="40">
        <v>0.50883389787693101</v>
      </c>
      <c r="H9" s="40">
        <f t="shared" si="4"/>
        <v>4.357143219829358</v>
      </c>
      <c r="I9" s="61">
        <f t="shared" si="1"/>
        <v>-4.856780170642061E-3</v>
      </c>
      <c r="K9" s="107">
        <f t="shared" si="2"/>
        <v>4.3153905524497889</v>
      </c>
      <c r="L9">
        <v>152.29192512222545</v>
      </c>
      <c r="M9">
        <v>99</v>
      </c>
    </row>
    <row r="10" spans="1:24" x14ac:dyDescent="0.3">
      <c r="A10" s="1">
        <v>1986.75</v>
      </c>
      <c r="B10" s="8">
        <v>79.373999999999995</v>
      </c>
      <c r="C10" s="72">
        <f t="shared" si="0"/>
        <v>4.3741708587082977</v>
      </c>
      <c r="D10" s="2">
        <f t="shared" si="3"/>
        <v>0.70802126503979324</v>
      </c>
      <c r="E10" s="72">
        <v>4.3686999999999996</v>
      </c>
      <c r="F10" s="2">
        <f t="shared" si="3"/>
        <v>0.66999999999994841</v>
      </c>
      <c r="G10" s="40">
        <v>0.53642279728067299</v>
      </c>
      <c r="H10" s="40">
        <f t="shared" si="4"/>
        <v>4.362507447802165</v>
      </c>
      <c r="I10" s="61">
        <f t="shared" si="1"/>
        <v>-6.1925521978345444E-3</v>
      </c>
      <c r="K10" s="107">
        <f t="shared" si="2"/>
        <v>4.3207547804225959</v>
      </c>
      <c r="L10">
        <v>49.96831424821994</v>
      </c>
      <c r="M10">
        <v>32.482766939898838</v>
      </c>
    </row>
    <row r="11" spans="1:24" x14ac:dyDescent="0.3">
      <c r="A11" s="1">
        <v>1987</v>
      </c>
      <c r="B11" s="8">
        <v>78.811999999999998</v>
      </c>
      <c r="C11" s="72">
        <f t="shared" si="0"/>
        <v>4.3670652695337218</v>
      </c>
      <c r="D11" s="2">
        <f t="shared" si="3"/>
        <v>-0.71055891745759325</v>
      </c>
      <c r="E11" s="72">
        <v>4.3621999999999996</v>
      </c>
      <c r="F11" s="2">
        <f t="shared" si="3"/>
        <v>-0.64999999999999503</v>
      </c>
      <c r="G11" s="40">
        <v>-0.28010601701212501</v>
      </c>
      <c r="H11" s="40">
        <f t="shared" si="4"/>
        <v>4.3597063876320439</v>
      </c>
      <c r="I11" s="61">
        <f t="shared" si="1"/>
        <v>-2.4936123679557554E-3</v>
      </c>
      <c r="K11" s="107">
        <f t="shared" si="2"/>
        <v>4.3179537202524747</v>
      </c>
    </row>
    <row r="12" spans="1:24" x14ac:dyDescent="0.3">
      <c r="A12" s="1">
        <v>1987.25</v>
      </c>
      <c r="B12" s="8">
        <v>78.561999999999998</v>
      </c>
      <c r="C12" s="72">
        <f t="shared" si="0"/>
        <v>4.3638881219706276</v>
      </c>
      <c r="D12" s="2">
        <f t="shared" si="3"/>
        <v>-0.31771475630941737</v>
      </c>
      <c r="E12" s="72">
        <v>4.359</v>
      </c>
      <c r="F12" s="2">
        <f t="shared" si="3"/>
        <v>-0.31999999999996476</v>
      </c>
      <c r="G12" s="40">
        <v>0.112744288824962</v>
      </c>
      <c r="H12" s="40">
        <f t="shared" si="4"/>
        <v>4.3608338305202938</v>
      </c>
      <c r="I12" s="61">
        <f t="shared" si="1"/>
        <v>1.8338305202938443E-3</v>
      </c>
      <c r="K12" s="107">
        <f t="shared" si="2"/>
        <v>4.3190811631407247</v>
      </c>
      <c r="L12" s="43" t="s">
        <v>477</v>
      </c>
      <c r="M12" s="43"/>
    </row>
    <row r="13" spans="1:24" x14ac:dyDescent="0.3">
      <c r="A13" s="1">
        <v>1987.5</v>
      </c>
      <c r="B13" s="8">
        <v>78.582999999999998</v>
      </c>
      <c r="C13" s="72">
        <f t="shared" si="0"/>
        <v>4.3641553910549122</v>
      </c>
      <c r="D13" s="2">
        <f t="shared" si="3"/>
        <v>2.6726908428464924E-2</v>
      </c>
      <c r="E13" s="72">
        <v>4.3600000000000003</v>
      </c>
      <c r="F13" s="2">
        <f t="shared" si="3"/>
        <v>0.1000000000000334</v>
      </c>
      <c r="G13" s="40">
        <v>0.23323267081815499</v>
      </c>
      <c r="H13" s="40">
        <f t="shared" si="4"/>
        <v>4.3631661572284752</v>
      </c>
      <c r="I13" s="61">
        <f t="shared" si="1"/>
        <v>3.1661572284749084E-3</v>
      </c>
      <c r="K13" s="107">
        <f t="shared" si="2"/>
        <v>4.3214134898489061</v>
      </c>
      <c r="L13" s="43">
        <f t="array" ref="L13:M17">LINEST(G4:G104, D4:D104, TRUE, TRUE)</f>
        <v>0.61260846206195252</v>
      </c>
      <c r="M13" s="43">
        <v>0.20234911936702202</v>
      </c>
    </row>
    <row r="14" spans="1:24" x14ac:dyDescent="0.3">
      <c r="A14" s="1">
        <v>1987.75</v>
      </c>
      <c r="B14" s="8">
        <v>78.891999999999996</v>
      </c>
      <c r="C14" s="72">
        <f t="shared" si="0"/>
        <v>4.3680798285412568</v>
      </c>
      <c r="D14" s="2">
        <f t="shared" si="3"/>
        <v>0.39244374863445231</v>
      </c>
      <c r="E14" s="72">
        <v>4.3636999999999997</v>
      </c>
      <c r="F14" s="2">
        <f t="shared" si="3"/>
        <v>0.36999999999993705</v>
      </c>
      <c r="G14" s="40">
        <v>0.42736746984764101</v>
      </c>
      <c r="H14" s="40">
        <f t="shared" si="4"/>
        <v>4.3674398319269514</v>
      </c>
      <c r="I14" s="61">
        <f t="shared" si="1"/>
        <v>3.7398319269517089E-3</v>
      </c>
      <c r="K14" s="107">
        <f t="shared" si="2"/>
        <v>4.3256871645473822</v>
      </c>
      <c r="L14" s="43">
        <v>5.0763127471488541E-2</v>
      </c>
      <c r="M14" s="43">
        <v>4.7226934020113048E-2</v>
      </c>
    </row>
    <row r="15" spans="1:24" x14ac:dyDescent="0.3">
      <c r="A15" s="1">
        <v>1988</v>
      </c>
      <c r="B15" s="8">
        <v>79.733999999999995</v>
      </c>
      <c r="C15" s="72">
        <f t="shared" si="0"/>
        <v>4.3786960945774256</v>
      </c>
      <c r="D15" s="2">
        <f t="shared" si="3"/>
        <v>1.0616266036168831</v>
      </c>
      <c r="E15" s="72">
        <v>4.3741000000000003</v>
      </c>
      <c r="F15" s="2">
        <f t="shared" si="3"/>
        <v>1.0400000000000631</v>
      </c>
      <c r="G15" s="40">
        <v>0.96116652512417</v>
      </c>
      <c r="H15" s="40">
        <f t="shared" si="4"/>
        <v>4.3770514971781935</v>
      </c>
      <c r="I15" s="61">
        <f t="shared" si="1"/>
        <v>2.9514971781932076E-3</v>
      </c>
      <c r="K15" s="107">
        <f t="shared" si="2"/>
        <v>4.3352988297986244</v>
      </c>
      <c r="L15" s="44">
        <v>0.59531740118409326</v>
      </c>
      <c r="M15" s="43">
        <v>0.45049843373050885</v>
      </c>
    </row>
    <row r="16" spans="1:24" x14ac:dyDescent="0.3">
      <c r="A16" s="1">
        <v>1988.25</v>
      </c>
      <c r="B16" s="8">
        <v>79.856999999999999</v>
      </c>
      <c r="C16" s="72">
        <f t="shared" si="0"/>
        <v>4.3802375351894201</v>
      </c>
      <c r="D16" s="2">
        <f t="shared" si="3"/>
        <v>0.15414406119944601</v>
      </c>
      <c r="E16" s="72">
        <v>4.3752000000000004</v>
      </c>
      <c r="F16" s="2">
        <f t="shared" si="3"/>
        <v>0.11000000000001009</v>
      </c>
      <c r="G16" s="40">
        <v>0.21319789384198301</v>
      </c>
      <c r="H16" s="40">
        <f t="shared" si="4"/>
        <v>4.3791834761166131</v>
      </c>
      <c r="I16" s="61">
        <f t="shared" si="1"/>
        <v>3.9834761166126498E-3</v>
      </c>
      <c r="K16" s="107">
        <f t="shared" si="2"/>
        <v>4.3374308087370439</v>
      </c>
      <c r="L16" s="43">
        <v>145.63616743015896</v>
      </c>
      <c r="M16" s="43">
        <v>99</v>
      </c>
    </row>
    <row r="17" spans="1:13" x14ac:dyDescent="0.3">
      <c r="A17" s="1">
        <v>1988.5</v>
      </c>
      <c r="B17" s="8">
        <v>79.942999999999998</v>
      </c>
      <c r="C17" s="72">
        <f t="shared" si="0"/>
        <v>4.3813138807251235</v>
      </c>
      <c r="D17" s="2">
        <f t="shared" si="3"/>
        <v>0.10763455357034601</v>
      </c>
      <c r="E17" s="72">
        <v>4.3765000000000001</v>
      </c>
      <c r="F17" s="2">
        <f t="shared" si="3"/>
        <v>0.12999999999996348</v>
      </c>
      <c r="G17" s="40">
        <v>-2.5845008615172901E-2</v>
      </c>
      <c r="H17" s="40">
        <f t="shared" si="4"/>
        <v>4.3789250260304611</v>
      </c>
      <c r="I17" s="61">
        <f t="shared" si="1"/>
        <v>2.4250260304610194E-3</v>
      </c>
      <c r="K17" s="107">
        <f t="shared" si="2"/>
        <v>4.3371723586508919</v>
      </c>
      <c r="L17" s="43">
        <v>29.556691066307138</v>
      </c>
      <c r="M17" s="43">
        <v>20.091935040570526</v>
      </c>
    </row>
    <row r="18" spans="1:13" x14ac:dyDescent="0.3">
      <c r="A18" s="1">
        <v>1988.75</v>
      </c>
      <c r="B18" s="8">
        <v>79.796999999999997</v>
      </c>
      <c r="C18" s="72">
        <f t="shared" si="0"/>
        <v>4.3794859097641288</v>
      </c>
      <c r="D18" s="2">
        <f t="shared" si="3"/>
        <v>-0.18279709609947403</v>
      </c>
      <c r="E18" s="72">
        <v>4.3743999999999996</v>
      </c>
      <c r="F18" s="2">
        <f t="shared" si="3"/>
        <v>-0.21000000000004349</v>
      </c>
      <c r="G18" s="40">
        <v>-0.16051032963013101</v>
      </c>
      <c r="H18" s="40">
        <f t="shared" si="4"/>
        <v>4.3773199227341602</v>
      </c>
      <c r="I18" s="61">
        <f t="shared" si="1"/>
        <v>2.9199227341605294E-3</v>
      </c>
      <c r="K18" s="107">
        <f t="shared" si="2"/>
        <v>4.335567255354591</v>
      </c>
    </row>
    <row r="19" spans="1:13" x14ac:dyDescent="0.3">
      <c r="A19" s="1">
        <v>1989</v>
      </c>
      <c r="B19" s="8">
        <v>79.22</v>
      </c>
      <c r="C19" s="72">
        <f t="shared" si="0"/>
        <v>4.3722287921937708</v>
      </c>
      <c r="D19" s="2">
        <f t="shared" si="3"/>
        <v>-0.72571175703579627</v>
      </c>
      <c r="E19" s="72">
        <v>4.3684000000000003</v>
      </c>
      <c r="F19" s="2">
        <f t="shared" si="3"/>
        <v>-0.59999999999993392</v>
      </c>
      <c r="G19" s="40">
        <v>-0.78791538848966602</v>
      </c>
      <c r="H19" s="40">
        <f t="shared" si="4"/>
        <v>4.3694407688492634</v>
      </c>
      <c r="I19" s="61">
        <f t="shared" si="1"/>
        <v>1.040768849263074E-3</v>
      </c>
      <c r="K19" s="107">
        <f t="shared" si="2"/>
        <v>4.3276881014696942</v>
      </c>
      <c r="L19" s="45" t="s">
        <v>470</v>
      </c>
      <c r="M19" s="43"/>
    </row>
    <row r="20" spans="1:13" x14ac:dyDescent="0.3">
      <c r="A20" s="1">
        <v>1989.25</v>
      </c>
      <c r="B20" s="8">
        <v>78.364999999999995</v>
      </c>
      <c r="C20" s="72">
        <f t="shared" si="0"/>
        <v>4.3613773991060309</v>
      </c>
      <c r="D20" s="2">
        <f t="shared" si="3"/>
        <v>-1.0851393087739858</v>
      </c>
      <c r="E20" s="72">
        <v>4.3569000000000004</v>
      </c>
      <c r="F20" s="2">
        <f t="shared" si="3"/>
        <v>-1.1499999999999844</v>
      </c>
      <c r="G20" s="40">
        <v>-0.71723993217390003</v>
      </c>
      <c r="H20" s="40">
        <f t="shared" si="4"/>
        <v>4.3622683695275244</v>
      </c>
      <c r="I20" s="61">
        <f t="shared" si="1"/>
        <v>5.3683695275239529E-3</v>
      </c>
      <c r="K20" s="107">
        <f t="shared" si="2"/>
        <v>4.3205157021479552</v>
      </c>
      <c r="L20" s="43">
        <f t="array" ref="L20:M24">LINEST(C3:C103, E3:E103, TRUE, TRUE)</f>
        <v>0.9968809779120984</v>
      </c>
      <c r="M20" s="43">
        <v>1.7030734855230101E-2</v>
      </c>
    </row>
    <row r="21" spans="1:13" x14ac:dyDescent="0.3">
      <c r="A21" s="1">
        <v>1989.5</v>
      </c>
      <c r="B21" s="8">
        <v>78.507000000000005</v>
      </c>
      <c r="C21" s="72">
        <f t="shared" si="0"/>
        <v>4.3631877927873006</v>
      </c>
      <c r="D21" s="2">
        <f t="shared" si="3"/>
        <v>0.1810393681269673</v>
      </c>
      <c r="E21" s="72">
        <v>4.3582999999999998</v>
      </c>
      <c r="F21" s="2">
        <f t="shared" si="3"/>
        <v>0.13999999999994017</v>
      </c>
      <c r="G21" s="40">
        <v>0.12106735216663</v>
      </c>
      <c r="H21" s="40">
        <f t="shared" si="4"/>
        <v>4.3634790430491908</v>
      </c>
      <c r="I21" s="61">
        <f t="shared" si="1"/>
        <v>5.1790430491909234E-3</v>
      </c>
      <c r="K21" s="107">
        <f t="shared" si="2"/>
        <v>4.3217263756696216</v>
      </c>
      <c r="L21" s="43">
        <v>1.9682950805233932E-3</v>
      </c>
      <c r="M21" s="43">
        <v>8.7944318115117694E-3</v>
      </c>
    </row>
    <row r="22" spans="1:13" x14ac:dyDescent="0.3">
      <c r="A22" s="1">
        <v>1989.75</v>
      </c>
      <c r="B22" s="8">
        <v>78.94</v>
      </c>
      <c r="C22" s="72">
        <f t="shared" si="0"/>
        <v>4.3686880702347013</v>
      </c>
      <c r="D22" s="2">
        <f t="shared" si="3"/>
        <v>0.55002774474006699</v>
      </c>
      <c r="E22" s="72">
        <v>4.3635999999999999</v>
      </c>
      <c r="F22" s="2">
        <f t="shared" si="3"/>
        <v>0.53000000000000824</v>
      </c>
      <c r="G22" s="40">
        <v>0.70487479971073297</v>
      </c>
      <c r="H22" s="40">
        <f t="shared" si="4"/>
        <v>4.3705277910462978</v>
      </c>
      <c r="I22" s="61">
        <f t="shared" si="1"/>
        <v>6.9277910462979264E-3</v>
      </c>
      <c r="K22" s="107">
        <f t="shared" si="2"/>
        <v>4.3287751236667287</v>
      </c>
      <c r="L22" s="44">
        <v>0.99961420072450868</v>
      </c>
      <c r="M22" s="43">
        <v>1.8529662178324942E-3</v>
      </c>
    </row>
    <row r="23" spans="1:13" x14ac:dyDescent="0.3">
      <c r="A23" s="1">
        <v>1990</v>
      </c>
      <c r="B23" s="8">
        <v>79.212000000000003</v>
      </c>
      <c r="C23" s="72">
        <f t="shared" si="0"/>
        <v>4.3721278024946342</v>
      </c>
      <c r="D23" s="2">
        <f t="shared" si="3"/>
        <v>0.34397322599328817</v>
      </c>
      <c r="E23" s="72">
        <v>4.3681999999999999</v>
      </c>
      <c r="F23" s="2">
        <f t="shared" si="3"/>
        <v>0.45999999999999375</v>
      </c>
      <c r="G23" s="40">
        <v>0.70832124979604205</v>
      </c>
      <c r="H23" s="40">
        <f t="shared" si="4"/>
        <v>4.3776110035442581</v>
      </c>
      <c r="I23" s="61">
        <f t="shared" si="1"/>
        <v>9.4110035442582785E-3</v>
      </c>
      <c r="K23" s="107">
        <f t="shared" si="2"/>
        <v>4.335858336164689</v>
      </c>
      <c r="L23" s="43">
        <v>256511.1241997793</v>
      </c>
      <c r="M23" s="43">
        <v>99</v>
      </c>
    </row>
    <row r="24" spans="1:13" x14ac:dyDescent="0.3">
      <c r="A24" s="1">
        <v>1990.25</v>
      </c>
      <c r="B24" s="8">
        <v>80.028999999999996</v>
      </c>
      <c r="C24" s="72">
        <f t="shared" si="0"/>
        <v>4.3823890689866305</v>
      </c>
      <c r="D24" s="2">
        <f t="shared" si="3"/>
        <v>1.0261266491996324</v>
      </c>
      <c r="E24" s="72">
        <v>4.3796999999999997</v>
      </c>
      <c r="F24" s="2">
        <f t="shared" si="3"/>
        <v>1.1499999999999844</v>
      </c>
      <c r="G24" s="40">
        <v>0.97499286674403396</v>
      </c>
      <c r="H24" s="40">
        <f t="shared" si="4"/>
        <v>4.3873609322116982</v>
      </c>
      <c r="I24" s="61">
        <f t="shared" si="1"/>
        <v>7.6609322116985012E-3</v>
      </c>
      <c r="K24" s="107">
        <f t="shared" si="2"/>
        <v>4.345608264832129</v>
      </c>
      <c r="L24" s="43">
        <v>0.88072679059567893</v>
      </c>
      <c r="M24" s="43">
        <v>3.3991489663841735E-4</v>
      </c>
    </row>
    <row r="25" spans="1:13" x14ac:dyDescent="0.3">
      <c r="A25" s="1">
        <v>1990.5</v>
      </c>
      <c r="B25" s="8">
        <v>79.793999999999997</v>
      </c>
      <c r="C25" s="72">
        <f t="shared" si="0"/>
        <v>4.3794483136590809</v>
      </c>
      <c r="D25" s="2">
        <f t="shared" si="3"/>
        <v>-0.29407553275495601</v>
      </c>
      <c r="E25" s="72">
        <v>4.3773</v>
      </c>
      <c r="F25" s="2">
        <f t="shared" si="3"/>
        <v>-0.23999999999997357</v>
      </c>
      <c r="G25" s="40">
        <v>0.64128910580961396</v>
      </c>
      <c r="H25" s="40">
        <f t="shared" si="4"/>
        <v>4.393773823269794</v>
      </c>
      <c r="I25" s="61">
        <f t="shared" si="1"/>
        <v>1.6473823269794075E-2</v>
      </c>
      <c r="K25" s="107">
        <f t="shared" si="2"/>
        <v>4.3520211558902249</v>
      </c>
    </row>
    <row r="26" spans="1:13" x14ac:dyDescent="0.3">
      <c r="A26" s="1">
        <v>1990.75</v>
      </c>
      <c r="B26" s="8">
        <v>79.171999999999997</v>
      </c>
      <c r="C26" s="72">
        <f t="shared" si="0"/>
        <v>4.3716227009584889</v>
      </c>
      <c r="D26" s="2">
        <f t="shared" si="3"/>
        <v>-0.78256127005920106</v>
      </c>
      <c r="E26" s="72">
        <v>4.3701999999999996</v>
      </c>
      <c r="F26" s="2">
        <f t="shared" si="3"/>
        <v>-0.71000000000003283</v>
      </c>
      <c r="G26" s="40">
        <v>8.5192947118380796E-2</v>
      </c>
      <c r="H26" s="40">
        <f t="shared" si="4"/>
        <v>4.3946257527409776</v>
      </c>
      <c r="I26" s="61">
        <f t="shared" si="1"/>
        <v>2.4425752740977913E-2</v>
      </c>
      <c r="K26" s="107">
        <f t="shared" si="2"/>
        <v>4.3528730853614084</v>
      </c>
      <c r="L26" s="40"/>
      <c r="M26" s="40"/>
    </row>
    <row r="27" spans="1:13" x14ac:dyDescent="0.3">
      <c r="A27" s="1">
        <v>1991</v>
      </c>
      <c r="B27" s="8">
        <v>79.224000000000004</v>
      </c>
      <c r="C27" s="72">
        <f t="shared" si="0"/>
        <v>4.3722792832190018</v>
      </c>
      <c r="D27" s="2">
        <f t="shared" si="3"/>
        <v>6.5658226051290569E-2</v>
      </c>
      <c r="E27" s="72">
        <v>4.3723999999999998</v>
      </c>
      <c r="F27" s="2">
        <f t="shared" si="3"/>
        <v>0.22000000000002018</v>
      </c>
      <c r="G27" s="40">
        <v>-0.198156421299576</v>
      </c>
      <c r="H27" s="40">
        <f t="shared" si="4"/>
        <v>4.3926441885279814</v>
      </c>
      <c r="I27" s="61">
        <f t="shared" si="1"/>
        <v>2.0244188527981599E-2</v>
      </c>
      <c r="K27" s="107">
        <f t="shared" si="2"/>
        <v>4.3508915211484123</v>
      </c>
      <c r="L27" s="40"/>
      <c r="M27" s="40"/>
    </row>
    <row r="28" spans="1:13" x14ac:dyDescent="0.3">
      <c r="A28" s="1">
        <v>1991.25</v>
      </c>
      <c r="B28" s="8">
        <v>80.372</v>
      </c>
      <c r="C28" s="72">
        <f t="shared" si="0"/>
        <v>4.3866658568223063</v>
      </c>
      <c r="D28" s="2">
        <f t="shared" si="3"/>
        <v>1.438657360330442</v>
      </c>
      <c r="E28" s="72">
        <v>4.3864000000000001</v>
      </c>
      <c r="F28" s="2">
        <f t="shared" si="3"/>
        <v>1.4000000000000234</v>
      </c>
      <c r="G28" s="40">
        <v>1.20619150898078</v>
      </c>
      <c r="H28" s="40">
        <f t="shared" si="4"/>
        <v>4.404706103617789</v>
      </c>
      <c r="I28" s="61">
        <f t="shared" si="1"/>
        <v>1.8306103617788949E-2</v>
      </c>
      <c r="K28" s="107">
        <f t="shared" si="2"/>
        <v>4.3629534362382199</v>
      </c>
      <c r="L28" s="40"/>
      <c r="M28" s="40"/>
    </row>
    <row r="29" spans="1:13" x14ac:dyDescent="0.3">
      <c r="A29" s="1">
        <v>1991.5</v>
      </c>
      <c r="B29" s="8">
        <v>80.849999999999994</v>
      </c>
      <c r="C29" s="72">
        <f t="shared" si="0"/>
        <v>4.3925955860231154</v>
      </c>
      <c r="D29" s="2">
        <f t="shared" si="3"/>
        <v>0.59297292008091418</v>
      </c>
      <c r="E29" s="72">
        <v>4.3920000000000003</v>
      </c>
      <c r="F29" s="2">
        <f t="shared" si="3"/>
        <v>0.56000000000002714</v>
      </c>
      <c r="G29" s="40">
        <v>0.358771128910084</v>
      </c>
      <c r="H29" s="40">
        <f t="shared" si="4"/>
        <v>4.40829381490689</v>
      </c>
      <c r="I29" s="61">
        <f t="shared" si="1"/>
        <v>1.6293814906889637E-2</v>
      </c>
      <c r="K29" s="107">
        <f t="shared" si="2"/>
        <v>4.3665411475273208</v>
      </c>
      <c r="L29" s="40"/>
      <c r="M29" s="40"/>
    </row>
    <row r="30" spans="1:13" x14ac:dyDescent="0.3">
      <c r="A30" s="1">
        <v>1991.75</v>
      </c>
      <c r="B30" s="8">
        <v>81.328000000000003</v>
      </c>
      <c r="C30" s="72">
        <f t="shared" si="0"/>
        <v>4.3984903607045469</v>
      </c>
      <c r="D30" s="2">
        <f t="shared" si="3"/>
        <v>0.58947746814315138</v>
      </c>
      <c r="E30" s="72">
        <v>4.3971999999999998</v>
      </c>
      <c r="F30" s="2">
        <f t="shared" si="3"/>
        <v>0.51999999999994273</v>
      </c>
      <c r="G30" s="40">
        <v>0.53948526321507995</v>
      </c>
      <c r="H30" s="40">
        <f t="shared" si="4"/>
        <v>4.4136886675390405</v>
      </c>
      <c r="I30" s="61">
        <f t="shared" si="1"/>
        <v>1.6488667539040769E-2</v>
      </c>
      <c r="K30" s="107">
        <f t="shared" si="2"/>
        <v>4.3719360001594714</v>
      </c>
      <c r="L30" s="40"/>
      <c r="M30" s="40"/>
    </row>
    <row r="31" spans="1:13" x14ac:dyDescent="0.3">
      <c r="A31" s="1">
        <v>1992</v>
      </c>
      <c r="B31" s="8">
        <v>83.007999999999996</v>
      </c>
      <c r="C31" s="72">
        <f t="shared" si="0"/>
        <v>4.4189369886939787</v>
      </c>
      <c r="D31" s="2">
        <f t="shared" si="3"/>
        <v>2.0446627989431754</v>
      </c>
      <c r="E31" s="72">
        <v>4.4162999999999997</v>
      </c>
      <c r="F31" s="2">
        <f t="shared" si="3"/>
        <v>1.9099999999999895</v>
      </c>
      <c r="G31" s="40">
        <v>1.34621515013825</v>
      </c>
      <c r="H31" s="40">
        <f t="shared" si="4"/>
        <v>4.4271508190404232</v>
      </c>
      <c r="I31" s="61">
        <f t="shared" si="1"/>
        <v>1.0850819040423509E-2</v>
      </c>
      <c r="K31" s="107">
        <f t="shared" si="2"/>
        <v>4.385398151660854</v>
      </c>
      <c r="L31" s="40"/>
      <c r="M31" s="40"/>
    </row>
    <row r="32" spans="1:13" x14ac:dyDescent="0.3">
      <c r="A32" s="1">
        <v>1992.25</v>
      </c>
      <c r="B32" s="8">
        <v>83.213999999999999</v>
      </c>
      <c r="C32" s="72">
        <f t="shared" si="0"/>
        <v>4.4214156029022531</v>
      </c>
      <c r="D32" s="2">
        <f t="shared" si="3"/>
        <v>0.24786142082744433</v>
      </c>
      <c r="E32" s="72">
        <v>4.4184000000000001</v>
      </c>
      <c r="F32" s="2">
        <f t="shared" si="3"/>
        <v>0.21000000000004349</v>
      </c>
      <c r="G32" s="40">
        <v>0.20327637540021201</v>
      </c>
      <c r="H32" s="40">
        <f t="shared" si="4"/>
        <v>4.4291835827944253</v>
      </c>
      <c r="I32" s="61">
        <f t="shared" si="1"/>
        <v>1.0783582794425151E-2</v>
      </c>
      <c r="K32" s="107">
        <f t="shared" si="2"/>
        <v>4.3874309154148561</v>
      </c>
    </row>
    <row r="33" spans="1:12" x14ac:dyDescent="0.3">
      <c r="A33" s="1">
        <v>1992.5</v>
      </c>
      <c r="B33" s="8">
        <v>83.64</v>
      </c>
      <c r="C33" s="72">
        <f t="shared" si="0"/>
        <v>4.4265218745604331</v>
      </c>
      <c r="D33" s="2">
        <f t="shared" si="3"/>
        <v>0.51062716581800061</v>
      </c>
      <c r="E33" s="72">
        <v>4.4236000000000004</v>
      </c>
      <c r="F33" s="2">
        <f t="shared" si="3"/>
        <v>0.52000000000003155</v>
      </c>
      <c r="G33" s="40">
        <v>1.0692130797519299</v>
      </c>
      <c r="H33" s="40">
        <f t="shared" si="4"/>
        <v>4.4398757135919444</v>
      </c>
      <c r="I33" s="61">
        <f t="shared" si="1"/>
        <v>1.6275713591944019E-2</v>
      </c>
      <c r="K33" s="107">
        <f t="shared" si="2"/>
        <v>4.3981230462123753</v>
      </c>
      <c r="L33" t="s">
        <v>99</v>
      </c>
    </row>
    <row r="34" spans="1:12" x14ac:dyDescent="0.3">
      <c r="A34" s="1">
        <v>1992.75</v>
      </c>
      <c r="B34" s="8">
        <v>83.462000000000003</v>
      </c>
      <c r="C34" s="72">
        <f t="shared" si="0"/>
        <v>4.4243914384516501</v>
      </c>
      <c r="D34" s="2">
        <f t="shared" si="3"/>
        <v>-0.21304361087830515</v>
      </c>
      <c r="E34" s="72">
        <v>4.4226000000000001</v>
      </c>
      <c r="F34" s="2">
        <f t="shared" si="3"/>
        <v>-0.1000000000000334</v>
      </c>
      <c r="G34" s="40">
        <v>-0.207941093223482</v>
      </c>
      <c r="H34" s="40">
        <f t="shared" si="4"/>
        <v>4.4377963026597094</v>
      </c>
      <c r="I34" s="61">
        <f t="shared" si="1"/>
        <v>1.5196302659709282E-2</v>
      </c>
      <c r="K34" s="107">
        <f t="shared" si="2"/>
        <v>4.3960436352801402</v>
      </c>
      <c r="L34" t="s">
        <v>100</v>
      </c>
    </row>
    <row r="35" spans="1:12" x14ac:dyDescent="0.3">
      <c r="A35" s="1">
        <v>1993</v>
      </c>
      <c r="B35" s="8">
        <v>82.42</v>
      </c>
      <c r="C35" s="72">
        <f t="shared" si="0"/>
        <v>4.4118281259106711</v>
      </c>
      <c r="D35" s="2">
        <f t="shared" si="3"/>
        <v>-1.2563312540978977</v>
      </c>
      <c r="E35" s="72">
        <v>4.4082999999999997</v>
      </c>
      <c r="F35" s="2">
        <f t="shared" si="3"/>
        <v>-1.4300000000000423</v>
      </c>
      <c r="G35" s="40">
        <v>-0.44403129202219199</v>
      </c>
      <c r="H35" s="40">
        <f t="shared" si="4"/>
        <v>4.4333559897394874</v>
      </c>
      <c r="I35" s="61">
        <f t="shared" si="1"/>
        <v>2.505598973948775E-2</v>
      </c>
      <c r="K35" s="107">
        <f t="shared" si="2"/>
        <v>4.3916033223599182</v>
      </c>
      <c r="L35" t="s">
        <v>101</v>
      </c>
    </row>
    <row r="36" spans="1:12" x14ac:dyDescent="0.3">
      <c r="A36" s="1">
        <v>1993.25</v>
      </c>
      <c r="B36" s="8">
        <v>82.432000000000002</v>
      </c>
      <c r="C36" s="72">
        <f t="shared" si="0"/>
        <v>4.411973711041834</v>
      </c>
      <c r="D36" s="2">
        <f t="shared" si="3"/>
        <v>1.4558513116291749E-2</v>
      </c>
      <c r="E36" s="72">
        <v>4.4090999999999996</v>
      </c>
      <c r="F36" s="2">
        <f t="shared" si="3"/>
        <v>7.9999999999991189E-2</v>
      </c>
      <c r="G36" s="40">
        <v>-0.169284954819343</v>
      </c>
      <c r="H36" s="40">
        <f t="shared" si="4"/>
        <v>4.4316631401912936</v>
      </c>
      <c r="I36" s="61">
        <f t="shared" si="1"/>
        <v>2.2563140191294018E-2</v>
      </c>
      <c r="K36" s="107">
        <f t="shared" si="2"/>
        <v>4.3899104728117244</v>
      </c>
    </row>
    <row r="37" spans="1:12" x14ac:dyDescent="0.3">
      <c r="A37" s="1">
        <v>1993.5</v>
      </c>
      <c r="B37" s="8">
        <v>82.162000000000006</v>
      </c>
      <c r="C37" s="72">
        <f t="shared" si="0"/>
        <v>4.4086929080698845</v>
      </c>
      <c r="D37" s="2">
        <f t="shared" si="3"/>
        <v>-0.3280802971949548</v>
      </c>
      <c r="E37" s="72">
        <v>4.4059999999999997</v>
      </c>
      <c r="F37" s="2">
        <f t="shared" si="3"/>
        <v>-0.30999999999998806</v>
      </c>
      <c r="G37" s="40">
        <v>-2.44394145541771E-2</v>
      </c>
      <c r="H37" s="40">
        <f t="shared" si="4"/>
        <v>4.4314187460457521</v>
      </c>
      <c r="I37" s="61">
        <f t="shared" si="1"/>
        <v>2.5418746045752449E-2</v>
      </c>
      <c r="K37" s="107">
        <f t="shared" si="2"/>
        <v>4.389666078666183</v>
      </c>
    </row>
    <row r="38" spans="1:12" x14ac:dyDescent="0.3">
      <c r="A38" s="1">
        <v>1993.75</v>
      </c>
      <c r="B38" s="8">
        <v>82.206999999999994</v>
      </c>
      <c r="C38" s="72">
        <f t="shared" si="0"/>
        <v>4.4092404565872361</v>
      </c>
      <c r="D38" s="2">
        <f t="shared" si="3"/>
        <v>5.4754851735161481E-2</v>
      </c>
      <c r="E38" s="72">
        <v>4.4082999999999997</v>
      </c>
      <c r="F38" s="2">
        <f t="shared" si="3"/>
        <v>0.22999999999999687</v>
      </c>
      <c r="G38" s="40">
        <v>-0.112990553438047</v>
      </c>
      <c r="H38" s="40">
        <f t="shared" si="4"/>
        <v>4.4302888405113716</v>
      </c>
      <c r="I38" s="61">
        <f t="shared" si="1"/>
        <v>2.1988840511371954E-2</v>
      </c>
      <c r="K38" s="107">
        <f t="shared" si="2"/>
        <v>4.3885361731318024</v>
      </c>
    </row>
    <row r="39" spans="1:12" x14ac:dyDescent="0.3">
      <c r="A39" s="1">
        <v>1994</v>
      </c>
      <c r="B39" s="8">
        <v>81.498999999999995</v>
      </c>
      <c r="C39" s="72">
        <f t="shared" si="0"/>
        <v>4.4005907502328903</v>
      </c>
      <c r="D39" s="2">
        <f t="shared" si="3"/>
        <v>-0.86497063543458097</v>
      </c>
      <c r="E39" s="72">
        <v>4.4013</v>
      </c>
      <c r="F39" s="2">
        <f t="shared" si="3"/>
        <v>-0.69999999999996732</v>
      </c>
      <c r="G39" s="40">
        <v>0.60055230158316397</v>
      </c>
      <c r="H39" s="40">
        <f t="shared" si="4"/>
        <v>4.4362943635272032</v>
      </c>
      <c r="I39" s="61">
        <f t="shared" si="1"/>
        <v>3.4994363527203198E-2</v>
      </c>
      <c r="K39" s="107">
        <f t="shared" si="2"/>
        <v>4.394541696147634</v>
      </c>
    </row>
    <row r="40" spans="1:12" x14ac:dyDescent="0.3">
      <c r="A40" s="1">
        <v>1994.25</v>
      </c>
      <c r="B40" s="8">
        <v>81.710999999999999</v>
      </c>
      <c r="C40" s="72">
        <f t="shared" si="0"/>
        <v>4.4031886317258397</v>
      </c>
      <c r="D40" s="2">
        <f t="shared" si="3"/>
        <v>0.25978814929494831</v>
      </c>
      <c r="E40" s="72">
        <v>4.4039999999999999</v>
      </c>
      <c r="F40" s="2">
        <f t="shared" si="3"/>
        <v>0.26999999999999247</v>
      </c>
      <c r="G40" s="40">
        <v>-0.63412456929330696</v>
      </c>
      <c r="H40" s="40">
        <f t="shared" si="4"/>
        <v>4.4299531178342697</v>
      </c>
      <c r="I40" s="61">
        <f t="shared" si="1"/>
        <v>2.595311783426979E-2</v>
      </c>
      <c r="K40" s="107">
        <f t="shared" si="2"/>
        <v>4.3882004504547005</v>
      </c>
    </row>
    <row r="41" spans="1:12" x14ac:dyDescent="0.3">
      <c r="A41" s="1">
        <v>1994.5</v>
      </c>
      <c r="B41" s="8">
        <v>81.070999999999998</v>
      </c>
      <c r="C41" s="72">
        <f t="shared" si="0"/>
        <v>4.3953253139426591</v>
      </c>
      <c r="D41" s="2">
        <f t="shared" si="3"/>
        <v>-0.78633177831806123</v>
      </c>
      <c r="E41" s="72">
        <v>4.3952</v>
      </c>
      <c r="F41" s="2">
        <f t="shared" si="3"/>
        <v>-0.8799999999999919</v>
      </c>
      <c r="G41" s="40">
        <v>-0.59426370073891099</v>
      </c>
      <c r="H41" s="40">
        <f t="shared" si="4"/>
        <v>4.4240104808268805</v>
      </c>
      <c r="I41" s="61">
        <f t="shared" si="1"/>
        <v>2.8810480826880536E-2</v>
      </c>
      <c r="K41" s="107">
        <f t="shared" si="2"/>
        <v>4.3822578134473114</v>
      </c>
    </row>
    <row r="42" spans="1:12" x14ac:dyDescent="0.3">
      <c r="A42" s="1">
        <v>1994.75</v>
      </c>
      <c r="B42" s="8">
        <v>81.349000000000004</v>
      </c>
      <c r="C42" s="72">
        <f t="shared" si="0"/>
        <v>4.3987485410264933</v>
      </c>
      <c r="D42" s="2">
        <f t="shared" si="3"/>
        <v>0.3423227083834135</v>
      </c>
      <c r="E42" s="72">
        <v>4.3966000000000003</v>
      </c>
      <c r="F42" s="2">
        <f t="shared" si="3"/>
        <v>0.14000000000002899</v>
      </c>
      <c r="G42" s="40">
        <v>4.1036223286305198E-2</v>
      </c>
      <c r="H42" s="40">
        <f t="shared" si="4"/>
        <v>4.4244208430597434</v>
      </c>
      <c r="I42" s="61">
        <f t="shared" si="1"/>
        <v>2.7820843059743083E-2</v>
      </c>
      <c r="K42" s="107">
        <f t="shared" si="2"/>
        <v>4.3826681756801742</v>
      </c>
    </row>
    <row r="43" spans="1:12" x14ac:dyDescent="0.3">
      <c r="A43" s="1">
        <v>1995</v>
      </c>
      <c r="B43" s="8">
        <v>81.34</v>
      </c>
      <c r="C43" s="72">
        <f t="shared" si="0"/>
        <v>4.3986379004790788</v>
      </c>
      <c r="D43" s="2">
        <f t="shared" si="3"/>
        <v>-1.106405474144978E-2</v>
      </c>
      <c r="E43" s="72">
        <v>4.3940999999999999</v>
      </c>
      <c r="F43" s="2">
        <f t="shared" si="3"/>
        <v>-0.25000000000003908</v>
      </c>
      <c r="G43" s="40">
        <v>0.16606238346591101</v>
      </c>
      <c r="H43" s="40">
        <f t="shared" si="4"/>
        <v>4.4260814668944022</v>
      </c>
      <c r="I43" s="61">
        <f t="shared" si="1"/>
        <v>3.1981466894402288E-2</v>
      </c>
      <c r="K43" s="107">
        <f t="shared" si="2"/>
        <v>4.384328799514833</v>
      </c>
    </row>
    <row r="44" spans="1:12" x14ac:dyDescent="0.3">
      <c r="A44" s="1">
        <v>1995.25</v>
      </c>
      <c r="B44" s="8">
        <v>81.387</v>
      </c>
      <c r="C44" s="72">
        <f t="shared" si="0"/>
        <v>4.3992155550945622</v>
      </c>
      <c r="D44" s="2">
        <f t="shared" si="3"/>
        <v>5.77654615483425E-2</v>
      </c>
      <c r="E44" s="72">
        <v>4.3929</v>
      </c>
      <c r="F44" s="2">
        <f t="shared" si="3"/>
        <v>-0.11999999999998678</v>
      </c>
      <c r="G44" s="40">
        <v>0.107912782292303</v>
      </c>
      <c r="H44" s="40">
        <f t="shared" si="4"/>
        <v>4.4271605947173249</v>
      </c>
      <c r="I44" s="61">
        <f t="shared" si="1"/>
        <v>3.4260594717324899E-2</v>
      </c>
      <c r="K44" s="107">
        <f t="shared" si="2"/>
        <v>4.3854079273377558</v>
      </c>
    </row>
    <row r="45" spans="1:12" x14ac:dyDescent="0.3">
      <c r="A45" s="1">
        <v>1995.5</v>
      </c>
      <c r="B45" s="8">
        <v>81.450999999999993</v>
      </c>
      <c r="C45" s="72">
        <f t="shared" si="0"/>
        <v>4.4000016124435275</v>
      </c>
      <c r="D45" s="2">
        <f t="shared" si="3"/>
        <v>7.8605734896530777E-2</v>
      </c>
      <c r="E45" s="72">
        <v>4.3939000000000004</v>
      </c>
      <c r="F45" s="2">
        <f t="shared" si="3"/>
        <v>0.1000000000000334</v>
      </c>
      <c r="G45" s="40">
        <v>0.17694245183465601</v>
      </c>
      <c r="H45" s="40">
        <f t="shared" si="4"/>
        <v>4.4289300192356711</v>
      </c>
      <c r="I45" s="61">
        <f t="shared" si="1"/>
        <v>3.5030019235670729E-2</v>
      </c>
      <c r="K45" s="107">
        <f t="shared" si="2"/>
        <v>4.3871773518561019</v>
      </c>
    </row>
    <row r="46" spans="1:12" x14ac:dyDescent="0.3">
      <c r="A46" s="1">
        <v>1995.75</v>
      </c>
      <c r="B46" s="8">
        <v>81.706000000000003</v>
      </c>
      <c r="C46" s="72">
        <f t="shared" si="0"/>
        <v>4.4031274385819001</v>
      </c>
      <c r="D46" s="2">
        <f t="shared" si="3"/>
        <v>0.31258261383726449</v>
      </c>
      <c r="E46" s="72">
        <v>4.3997000000000002</v>
      </c>
      <c r="F46" s="2">
        <f t="shared" si="3"/>
        <v>0.57999999999998053</v>
      </c>
      <c r="G46" s="40">
        <v>0.37056622815055601</v>
      </c>
      <c r="H46" s="40">
        <f t="shared" si="4"/>
        <v>4.4326356815171764</v>
      </c>
      <c r="I46" s="61">
        <f t="shared" si="1"/>
        <v>3.2935681517176185E-2</v>
      </c>
      <c r="K46" s="107">
        <f t="shared" si="2"/>
        <v>4.3908830141376072</v>
      </c>
    </row>
    <row r="47" spans="1:12" x14ac:dyDescent="0.3">
      <c r="A47" s="1">
        <v>1996</v>
      </c>
      <c r="B47" s="8">
        <v>81.977999999999994</v>
      </c>
      <c r="C47" s="72">
        <f t="shared" si="0"/>
        <v>4.4064509185844054</v>
      </c>
      <c r="D47" s="2">
        <f t="shared" si="3"/>
        <v>0.33234800025052635</v>
      </c>
      <c r="E47" s="72">
        <v>4.4066999999999998</v>
      </c>
      <c r="F47" s="2">
        <f t="shared" si="3"/>
        <v>0.69999999999996732</v>
      </c>
      <c r="G47" s="40">
        <v>0.41483222282902699</v>
      </c>
      <c r="H47" s="40">
        <f t="shared" si="4"/>
        <v>4.4367840037454664</v>
      </c>
      <c r="I47" s="61">
        <f t="shared" si="1"/>
        <v>3.0084003745466603E-2</v>
      </c>
      <c r="K47" s="107">
        <f t="shared" si="2"/>
        <v>4.3950313363658973</v>
      </c>
    </row>
    <row r="48" spans="1:12" x14ac:dyDescent="0.3">
      <c r="A48" s="1">
        <v>1996.25</v>
      </c>
      <c r="B48" s="8">
        <v>82.042000000000002</v>
      </c>
      <c r="C48" s="72">
        <f t="shared" si="0"/>
        <v>4.4072313112590562</v>
      </c>
      <c r="D48" s="2">
        <f t="shared" si="3"/>
        <v>7.8039267465079831E-2</v>
      </c>
      <c r="E48" s="72">
        <v>4.4089</v>
      </c>
      <c r="F48" s="2">
        <f t="shared" si="3"/>
        <v>0.22000000000002018</v>
      </c>
      <c r="G48" s="40">
        <v>0.577810174756894</v>
      </c>
      <c r="H48" s="40">
        <f t="shared" si="4"/>
        <v>4.4425621054930353</v>
      </c>
      <c r="I48" s="61">
        <f t="shared" si="1"/>
        <v>3.3662105493035277E-2</v>
      </c>
      <c r="K48" s="107">
        <f t="shared" si="2"/>
        <v>4.4008094381134661</v>
      </c>
    </row>
    <row r="49" spans="1:11" x14ac:dyDescent="0.3">
      <c r="A49" s="1">
        <v>1996.5</v>
      </c>
      <c r="B49" s="8">
        <v>82.257999999999996</v>
      </c>
      <c r="C49" s="72">
        <f t="shared" si="0"/>
        <v>4.4098606493532921</v>
      </c>
      <c r="D49" s="2">
        <f t="shared" si="3"/>
        <v>0.26293380942359335</v>
      </c>
      <c r="E49" s="72">
        <v>4.4115000000000002</v>
      </c>
      <c r="F49" s="2">
        <f t="shared" si="3"/>
        <v>0.26000000000001577</v>
      </c>
      <c r="G49" s="40">
        <v>0.22713288245882701</v>
      </c>
      <c r="H49" s="40">
        <f t="shared" si="4"/>
        <v>4.4448334343176237</v>
      </c>
      <c r="I49" s="61">
        <f t="shared" si="1"/>
        <v>3.3333434317623478E-2</v>
      </c>
      <c r="K49" s="107">
        <f t="shared" si="2"/>
        <v>4.4030807669380545</v>
      </c>
    </row>
    <row r="50" spans="1:11" x14ac:dyDescent="0.3">
      <c r="A50" s="1">
        <v>1996.75</v>
      </c>
      <c r="B50" s="8">
        <v>82.054000000000002</v>
      </c>
      <c r="C50" s="72">
        <f t="shared" si="0"/>
        <v>4.4073775671095508</v>
      </c>
      <c r="D50" s="2">
        <f t="shared" si="3"/>
        <v>-0.24830822437413858</v>
      </c>
      <c r="E50" s="72">
        <v>4.4081000000000001</v>
      </c>
      <c r="F50" s="2">
        <f t="shared" si="3"/>
        <v>-0.34000000000000696</v>
      </c>
      <c r="G50" s="40">
        <v>-5.6865983391651803E-2</v>
      </c>
      <c r="H50" s="40">
        <f t="shared" si="4"/>
        <v>4.4442647744837069</v>
      </c>
      <c r="I50" s="61">
        <f t="shared" si="1"/>
        <v>3.6164774483706807E-2</v>
      </c>
      <c r="K50" s="107">
        <f t="shared" si="2"/>
        <v>4.4025121071041378</v>
      </c>
    </row>
    <row r="51" spans="1:11" x14ac:dyDescent="0.3">
      <c r="A51" s="1">
        <v>1997</v>
      </c>
      <c r="B51" s="8">
        <v>82.566000000000003</v>
      </c>
      <c r="C51" s="72">
        <f t="shared" si="0"/>
        <v>4.4135979735111999</v>
      </c>
      <c r="D51" s="2">
        <f t="shared" si="3"/>
        <v>0.62204064016491145</v>
      </c>
      <c r="E51" s="72">
        <v>4.4119000000000002</v>
      </c>
      <c r="F51" s="2">
        <f t="shared" si="3"/>
        <v>0.38000000000000256</v>
      </c>
      <c r="G51" s="40">
        <v>0.11676558727229</v>
      </c>
      <c r="H51" s="40">
        <f t="shared" si="4"/>
        <v>4.4454324303564299</v>
      </c>
      <c r="I51" s="61">
        <f t="shared" si="1"/>
        <v>3.3532430356429721E-2</v>
      </c>
      <c r="K51" s="107">
        <f t="shared" si="2"/>
        <v>4.4036797629768607</v>
      </c>
    </row>
    <row r="52" spans="1:11" x14ac:dyDescent="0.3">
      <c r="A52" s="1">
        <v>1997.25</v>
      </c>
      <c r="B52" s="8">
        <v>83.106999999999999</v>
      </c>
      <c r="C52" s="72">
        <f t="shared" si="0"/>
        <v>4.420128934174171</v>
      </c>
      <c r="D52" s="2">
        <f t="shared" si="3"/>
        <v>0.6530960662971097</v>
      </c>
      <c r="E52" s="72">
        <v>4.4173</v>
      </c>
      <c r="F52" s="2">
        <f t="shared" si="3"/>
        <v>0.53999999999998494</v>
      </c>
      <c r="G52" s="40">
        <v>0.34311845674553998</v>
      </c>
      <c r="H52" s="40">
        <f t="shared" si="4"/>
        <v>4.4488636149238854</v>
      </c>
      <c r="I52" s="61">
        <f t="shared" si="1"/>
        <v>3.1563614923885375E-2</v>
      </c>
      <c r="K52" s="107">
        <f t="shared" si="2"/>
        <v>4.4071109475443162</v>
      </c>
    </row>
    <row r="53" spans="1:11" x14ac:dyDescent="0.3">
      <c r="A53" s="1">
        <v>1997.5</v>
      </c>
      <c r="B53" s="8">
        <v>83.578000000000003</v>
      </c>
      <c r="C53" s="72">
        <f t="shared" si="0"/>
        <v>4.4257803275638041</v>
      </c>
      <c r="D53" s="2">
        <f t="shared" si="3"/>
        <v>0.56513933896331636</v>
      </c>
      <c r="E53" s="72">
        <v>4.4222999999999999</v>
      </c>
      <c r="F53" s="2">
        <f t="shared" si="3"/>
        <v>0.49999999999998934</v>
      </c>
      <c r="G53" s="40">
        <v>0.73159824739461299</v>
      </c>
      <c r="H53" s="40">
        <f t="shared" si="4"/>
        <v>4.4561795973978313</v>
      </c>
      <c r="I53" s="61">
        <f t="shared" si="1"/>
        <v>3.3879597397831418E-2</v>
      </c>
      <c r="K53" s="107">
        <f t="shared" si="2"/>
        <v>4.4144269300182621</v>
      </c>
    </row>
    <row r="54" spans="1:11" x14ac:dyDescent="0.3">
      <c r="A54" s="1">
        <v>1997.75</v>
      </c>
      <c r="B54" s="8">
        <v>84.65</v>
      </c>
      <c r="C54" s="72">
        <f t="shared" si="0"/>
        <v>4.4385251085791442</v>
      </c>
      <c r="D54" s="2">
        <f t="shared" si="3"/>
        <v>1.2744781015340045</v>
      </c>
      <c r="E54" s="72">
        <v>4.4351000000000003</v>
      </c>
      <c r="F54" s="2">
        <f t="shared" si="3"/>
        <v>1.2800000000000367</v>
      </c>
      <c r="G54" s="40">
        <v>1.3858806790556999</v>
      </c>
      <c r="H54" s="40">
        <f t="shared" si="4"/>
        <v>4.4700384041883883</v>
      </c>
      <c r="I54" s="61">
        <f t="shared" si="1"/>
        <v>3.4938404188388006E-2</v>
      </c>
      <c r="K54" s="107">
        <f t="shared" si="2"/>
        <v>4.4282857368088191</v>
      </c>
    </row>
    <row r="55" spans="1:11" x14ac:dyDescent="0.3">
      <c r="A55" s="1">
        <v>1998</v>
      </c>
      <c r="B55" s="8">
        <v>85.947999999999993</v>
      </c>
      <c r="C55" s="72">
        <f t="shared" si="0"/>
        <v>4.453742462215482</v>
      </c>
      <c r="D55" s="2">
        <f t="shared" si="3"/>
        <v>1.5217353636337805</v>
      </c>
      <c r="E55" s="72">
        <v>4.4513999999999996</v>
      </c>
      <c r="F55" s="2">
        <f t="shared" si="3"/>
        <v>1.6299999999999315</v>
      </c>
      <c r="G55" s="40">
        <v>1.7437335502848501</v>
      </c>
      <c r="H55" s="40">
        <f t="shared" si="4"/>
        <v>4.487475739691237</v>
      </c>
      <c r="I55" s="61">
        <f t="shared" si="1"/>
        <v>3.6075739691237452E-2</v>
      </c>
      <c r="K55" s="107">
        <f t="shared" si="2"/>
        <v>4.4457230723116679</v>
      </c>
    </row>
    <row r="56" spans="1:11" x14ac:dyDescent="0.3">
      <c r="A56" s="1">
        <v>1998.25</v>
      </c>
      <c r="B56" s="8">
        <v>86.786000000000001</v>
      </c>
      <c r="C56" s="72">
        <f t="shared" si="0"/>
        <v>4.4634453183350411</v>
      </c>
      <c r="D56" s="2">
        <f t="shared" si="3"/>
        <v>0.97028561195591223</v>
      </c>
      <c r="E56" s="72">
        <v>4.4617000000000004</v>
      </c>
      <c r="F56" s="2">
        <f t="shared" si="3"/>
        <v>1.0300000000000864</v>
      </c>
      <c r="G56" s="40">
        <v>1.10858417882349</v>
      </c>
      <c r="H56" s="40">
        <f t="shared" si="4"/>
        <v>4.4985615814794722</v>
      </c>
      <c r="I56" s="61">
        <f t="shared" si="1"/>
        <v>3.6861581479471717E-2</v>
      </c>
      <c r="K56" s="107">
        <f t="shared" si="2"/>
        <v>4.456808914099903</v>
      </c>
    </row>
    <row r="57" spans="1:11" x14ac:dyDescent="0.3">
      <c r="A57" s="1">
        <v>1998.5</v>
      </c>
      <c r="B57" s="8">
        <v>87.822000000000003</v>
      </c>
      <c r="C57" s="72">
        <f t="shared" si="0"/>
        <v>4.4753120387298653</v>
      </c>
      <c r="D57" s="2">
        <f t="shared" si="3"/>
        <v>1.1866720394824171</v>
      </c>
      <c r="E57" s="72">
        <v>4.4726999999999997</v>
      </c>
      <c r="F57" s="2">
        <f t="shared" si="3"/>
        <v>1.0999999999999233</v>
      </c>
      <c r="G57" s="40">
        <v>1.2020926974413499</v>
      </c>
      <c r="H57" s="40">
        <f t="shared" si="4"/>
        <v>4.5105825084538855</v>
      </c>
      <c r="I57" s="61">
        <f t="shared" si="1"/>
        <v>3.7882508453885855E-2</v>
      </c>
      <c r="K57" s="107">
        <f t="shared" si="2"/>
        <v>4.4688298410743164</v>
      </c>
    </row>
    <row r="58" spans="1:11" x14ac:dyDescent="0.3">
      <c r="A58" s="1">
        <v>1998.75</v>
      </c>
      <c r="B58" s="8">
        <v>87.950999999999993</v>
      </c>
      <c r="C58" s="72">
        <f t="shared" si="0"/>
        <v>4.4767798412155742</v>
      </c>
      <c r="D58" s="2">
        <f t="shared" si="3"/>
        <v>0.14678024857088801</v>
      </c>
      <c r="E58" s="72">
        <v>4.4721000000000002</v>
      </c>
      <c r="F58" s="2">
        <f t="shared" si="3"/>
        <v>-5.9999999999948983E-2</v>
      </c>
      <c r="G58" s="40">
        <v>0.109547111919172</v>
      </c>
      <c r="H58" s="40">
        <f t="shared" si="4"/>
        <v>4.5116779795730775</v>
      </c>
      <c r="I58" s="61">
        <f t="shared" si="1"/>
        <v>3.9577979573077293E-2</v>
      </c>
      <c r="K58" s="107">
        <f t="shared" si="2"/>
        <v>4.4699253121935083</v>
      </c>
    </row>
    <row r="59" spans="1:11" x14ac:dyDescent="0.3">
      <c r="A59" s="1">
        <v>1999</v>
      </c>
      <c r="B59" s="8">
        <v>89.204999999999998</v>
      </c>
      <c r="C59" s="72">
        <f t="shared" si="0"/>
        <v>4.4909370918266669</v>
      </c>
      <c r="D59" s="2">
        <f t="shared" si="3"/>
        <v>1.4157250611092742</v>
      </c>
      <c r="E59" s="72">
        <v>4.4844999999999997</v>
      </c>
      <c r="F59" s="2">
        <f t="shared" si="3"/>
        <v>1.2399999999999523</v>
      </c>
      <c r="G59" s="40">
        <v>1.27242646291218</v>
      </c>
      <c r="H59" s="40">
        <f t="shared" si="4"/>
        <v>4.5244022442021992</v>
      </c>
      <c r="I59" s="61">
        <f t="shared" si="1"/>
        <v>3.9902244202199455E-2</v>
      </c>
      <c r="K59" s="107">
        <f t="shared" si="2"/>
        <v>4.48264957682263</v>
      </c>
    </row>
    <row r="60" spans="1:11" x14ac:dyDescent="0.3">
      <c r="A60" s="1">
        <v>1999.25</v>
      </c>
      <c r="B60" s="8">
        <v>88.899000000000001</v>
      </c>
      <c r="C60" s="72">
        <f t="shared" si="0"/>
        <v>4.4875008938626673</v>
      </c>
      <c r="D60" s="2">
        <f t="shared" si="3"/>
        <v>-0.34361979639996321</v>
      </c>
      <c r="E60" s="72">
        <v>4.4795999999999996</v>
      </c>
      <c r="F60" s="2">
        <f t="shared" si="3"/>
        <v>-0.49000000000001265</v>
      </c>
      <c r="G60" s="40">
        <v>-0.20020648300201499</v>
      </c>
      <c r="H60" s="40">
        <f t="shared" si="4"/>
        <v>4.5224001793721786</v>
      </c>
      <c r="I60" s="61">
        <f t="shared" si="1"/>
        <v>4.2800179372179059E-2</v>
      </c>
      <c r="K60" s="107">
        <f t="shared" si="2"/>
        <v>4.4806475119926095</v>
      </c>
    </row>
    <row r="61" spans="1:11" x14ac:dyDescent="0.3">
      <c r="A61" s="1">
        <v>1999.5</v>
      </c>
      <c r="B61" s="8">
        <v>89.007999999999996</v>
      </c>
      <c r="C61" s="72">
        <f t="shared" si="0"/>
        <v>4.4887262533329375</v>
      </c>
      <c r="D61" s="2">
        <f t="shared" si="3"/>
        <v>0.12253594702702486</v>
      </c>
      <c r="E61" s="72">
        <v>4.4802</v>
      </c>
      <c r="F61" s="2">
        <f t="shared" si="3"/>
        <v>6.0000000000037801E-2</v>
      </c>
      <c r="G61" s="40">
        <v>0.48742498551229402</v>
      </c>
      <c r="H61" s="40">
        <f t="shared" si="4"/>
        <v>4.5272744292273019</v>
      </c>
      <c r="I61" s="61">
        <f t="shared" si="1"/>
        <v>4.7074429227301984E-2</v>
      </c>
      <c r="K61" s="107">
        <f t="shared" si="2"/>
        <v>4.4855217618477328</v>
      </c>
    </row>
    <row r="62" spans="1:11" x14ac:dyDescent="0.3">
      <c r="A62" s="1">
        <v>1999.75</v>
      </c>
      <c r="B62" s="8">
        <v>90.1</v>
      </c>
      <c r="C62" s="72">
        <f t="shared" si="0"/>
        <v>4.5009201646142918</v>
      </c>
      <c r="D62" s="2">
        <f t="shared" si="3"/>
        <v>1.2193911281354275</v>
      </c>
      <c r="E62" s="72">
        <v>4.4935</v>
      </c>
      <c r="F62" s="2">
        <f t="shared" si="3"/>
        <v>1.330000000000009</v>
      </c>
      <c r="G62" s="40">
        <v>1.6848949492988601</v>
      </c>
      <c r="H62" s="40">
        <f t="shared" si="4"/>
        <v>4.5441233787202906</v>
      </c>
      <c r="I62" s="61">
        <f t="shared" si="1"/>
        <v>5.0623378720290546E-2</v>
      </c>
      <c r="K62" s="107">
        <f t="shared" si="2"/>
        <v>4.5023707113407214</v>
      </c>
    </row>
    <row r="63" spans="1:11" x14ac:dyDescent="0.3">
      <c r="A63" s="1">
        <v>2000</v>
      </c>
      <c r="B63" s="8">
        <v>92.361999999999995</v>
      </c>
      <c r="C63" s="72">
        <f t="shared" si="0"/>
        <v>4.525715638647684</v>
      </c>
      <c r="D63" s="2">
        <f t="shared" si="3"/>
        <v>2.4795474033392217</v>
      </c>
      <c r="E63" s="72">
        <v>4.5208000000000004</v>
      </c>
      <c r="F63" s="2">
        <f t="shared" si="3"/>
        <v>2.7300000000000324</v>
      </c>
      <c r="G63" s="40">
        <v>2.8747727396028999</v>
      </c>
      <c r="H63" s="40">
        <f t="shared" si="4"/>
        <v>4.5728711061163194</v>
      </c>
      <c r="I63" s="61">
        <f t="shared" si="1"/>
        <v>5.2071106116319044E-2</v>
      </c>
      <c r="K63" s="107">
        <f t="shared" si="2"/>
        <v>4.5311184387367502</v>
      </c>
    </row>
    <row r="64" spans="1:11" x14ac:dyDescent="0.3">
      <c r="A64" s="1">
        <v>2000.25</v>
      </c>
      <c r="B64" s="8">
        <v>91.88</v>
      </c>
      <c r="C64" s="72">
        <f t="shared" si="0"/>
        <v>4.5204833778208977</v>
      </c>
      <c r="D64" s="2">
        <f t="shared" si="3"/>
        <v>-0.52322608267862947</v>
      </c>
      <c r="E64" s="72">
        <v>4.5163000000000002</v>
      </c>
      <c r="F64" s="2">
        <f t="shared" si="3"/>
        <v>-0.45000000000001705</v>
      </c>
      <c r="G64" s="40">
        <v>-0.18500936396399001</v>
      </c>
      <c r="H64" s="40">
        <f t="shared" si="4"/>
        <v>4.5710210124766792</v>
      </c>
      <c r="I64" s="61">
        <f t="shared" si="1"/>
        <v>5.4721012476679043E-2</v>
      </c>
      <c r="K64" s="107">
        <f t="shared" si="2"/>
        <v>4.5292683450971101</v>
      </c>
    </row>
    <row r="65" spans="1:11" x14ac:dyDescent="0.3">
      <c r="A65" s="1">
        <v>2000.5</v>
      </c>
      <c r="B65" s="8">
        <v>92.811000000000007</v>
      </c>
      <c r="C65" s="72">
        <f t="shared" si="0"/>
        <v>4.5305651672502565</v>
      </c>
      <c r="D65" s="2">
        <f t="shared" si="3"/>
        <v>1.0081789429358778</v>
      </c>
      <c r="E65" s="72">
        <v>4.5270999999999999</v>
      </c>
      <c r="F65" s="2">
        <f t="shared" si="3"/>
        <v>1.0799999999999699</v>
      </c>
      <c r="G65" s="40">
        <v>1.48171379939032</v>
      </c>
      <c r="H65" s="40">
        <f t="shared" si="4"/>
        <v>4.5858381504705825</v>
      </c>
      <c r="I65" s="61">
        <f t="shared" si="1"/>
        <v>5.8738150470582617E-2</v>
      </c>
      <c r="K65" s="107">
        <f t="shared" si="2"/>
        <v>4.5440854830910133</v>
      </c>
    </row>
    <row r="66" spans="1:11" x14ac:dyDescent="0.3">
      <c r="A66" s="1">
        <v>2000.75</v>
      </c>
      <c r="B66" s="8">
        <v>92.695999999999998</v>
      </c>
      <c r="C66" s="72">
        <f t="shared" si="0"/>
        <v>4.5293253216947615</v>
      </c>
      <c r="D66" s="2">
        <f t="shared" si="3"/>
        <v>-0.1239845555494945</v>
      </c>
      <c r="E66" s="72">
        <v>4.5256999999999996</v>
      </c>
      <c r="F66" s="2">
        <f t="shared" si="3"/>
        <v>-0.14000000000002899</v>
      </c>
      <c r="G66" s="40">
        <v>8.4815736533595795E-2</v>
      </c>
      <c r="H66" s="40">
        <f t="shared" si="4"/>
        <v>4.5866863078359188</v>
      </c>
      <c r="I66" s="61">
        <f t="shared" si="1"/>
        <v>6.0986307835919185E-2</v>
      </c>
      <c r="K66" s="107">
        <f t="shared" si="2"/>
        <v>4.5449336404563496</v>
      </c>
    </row>
    <row r="67" spans="1:11" x14ac:dyDescent="0.3">
      <c r="A67" s="1">
        <v>2001</v>
      </c>
      <c r="B67" s="8">
        <v>93.881</v>
      </c>
      <c r="C67" s="72">
        <f t="shared" si="0"/>
        <v>4.5420280228221293</v>
      </c>
      <c r="D67" s="2">
        <f t="shared" si="3"/>
        <v>1.270270112736771</v>
      </c>
      <c r="E67" s="72">
        <v>4.5403000000000002</v>
      </c>
      <c r="F67" s="2">
        <f t="shared" si="3"/>
        <v>1.4600000000000612</v>
      </c>
      <c r="G67" s="40">
        <v>1.5731276639896901</v>
      </c>
      <c r="H67" s="40">
        <f t="shared" si="4"/>
        <v>4.6024175844758153</v>
      </c>
      <c r="I67" s="61">
        <f t="shared" si="1"/>
        <v>6.2117584475815057E-2</v>
      </c>
      <c r="K67" s="107">
        <f t="shared" si="2"/>
        <v>4.5606649170962461</v>
      </c>
    </row>
    <row r="68" spans="1:11" x14ac:dyDescent="0.3">
      <c r="A68" s="1">
        <v>2001.25</v>
      </c>
      <c r="B68" s="8">
        <v>93.572000000000003</v>
      </c>
      <c r="C68" s="72">
        <f t="shared" ref="C68:C131" si="5">LN(B68)</f>
        <v>4.5387311934315209</v>
      </c>
      <c r="D68" s="2">
        <f t="shared" si="3"/>
        <v>-0.32968293906083801</v>
      </c>
      <c r="E68" s="72">
        <v>4.5358000000000001</v>
      </c>
      <c r="F68" s="2">
        <f t="shared" si="3"/>
        <v>-0.45000000000001705</v>
      </c>
      <c r="G68" s="40">
        <v>-0.38891005874531998</v>
      </c>
      <c r="H68" s="40">
        <f t="shared" si="4"/>
        <v>4.5985284838883622</v>
      </c>
      <c r="I68" s="61">
        <f t="shared" ref="I68:I104" si="6">H68-E68</f>
        <v>6.2728483888362163E-2</v>
      </c>
      <c r="K68" s="107">
        <f t="shared" ref="K68:K104" si="7">H68-$J$3</f>
        <v>4.556775816508793</v>
      </c>
    </row>
    <row r="69" spans="1:11" x14ac:dyDescent="0.3">
      <c r="A69" s="1">
        <v>2001.5</v>
      </c>
      <c r="B69" s="8">
        <v>93.448999999999998</v>
      </c>
      <c r="C69" s="72">
        <f t="shared" si="5"/>
        <v>4.5374158329347392</v>
      </c>
      <c r="D69" s="2">
        <f t="shared" ref="D69:F132" si="8">(C69-C68)*100</f>
        <v>-0.13153604967817145</v>
      </c>
      <c r="E69" s="72">
        <v>4.5342000000000002</v>
      </c>
      <c r="F69" s="2">
        <f t="shared" si="8"/>
        <v>-0.15999999999998238</v>
      </c>
      <c r="G69" s="40">
        <v>2.2109869155316202E-2</v>
      </c>
      <c r="H69" s="40">
        <f t="shared" ref="H69:H104" si="9">G69/100 + H68</f>
        <v>4.5987495825799156</v>
      </c>
      <c r="I69" s="61">
        <f t="shared" si="6"/>
        <v>6.4549582579915388E-2</v>
      </c>
      <c r="K69" s="107">
        <f t="shared" si="7"/>
        <v>4.5569969152003464</v>
      </c>
    </row>
    <row r="70" spans="1:11" x14ac:dyDescent="0.3">
      <c r="A70" s="1">
        <v>2001.75</v>
      </c>
      <c r="B70" s="8">
        <v>94.406999999999996</v>
      </c>
      <c r="C70" s="72">
        <f t="shared" si="5"/>
        <v>4.547615222944664</v>
      </c>
      <c r="D70" s="2">
        <f t="shared" si="8"/>
        <v>1.0199390009924869</v>
      </c>
      <c r="E70" s="72">
        <v>4.5439999999999996</v>
      </c>
      <c r="F70" s="2">
        <f t="shared" si="8"/>
        <v>0.97999999999993648</v>
      </c>
      <c r="G70" s="40">
        <v>0.70716991388629302</v>
      </c>
      <c r="H70" s="40">
        <f t="shared" si="9"/>
        <v>4.6058212817187787</v>
      </c>
      <c r="I70" s="61">
        <f t="shared" si="6"/>
        <v>6.1821281718779098E-2</v>
      </c>
      <c r="K70" s="107">
        <f t="shared" si="7"/>
        <v>4.5640686143392095</v>
      </c>
    </row>
    <row r="71" spans="1:11" x14ac:dyDescent="0.3">
      <c r="A71" s="1">
        <v>2002</v>
      </c>
      <c r="B71" s="8">
        <v>94.522000000000006</v>
      </c>
      <c r="C71" s="72">
        <f t="shared" si="5"/>
        <v>4.5488326116378008</v>
      </c>
      <c r="D71" s="2">
        <f t="shared" si="8"/>
        <v>0.12173886931368116</v>
      </c>
      <c r="E71" s="72">
        <v>4.5457000000000001</v>
      </c>
      <c r="F71" s="2">
        <f t="shared" si="8"/>
        <v>0.17000000000004789</v>
      </c>
      <c r="G71" s="40">
        <v>0.67874671391786501</v>
      </c>
      <c r="H71" s="40">
        <f t="shared" si="9"/>
        <v>4.6126087488579577</v>
      </c>
      <c r="I71" s="61">
        <f t="shared" si="6"/>
        <v>6.6908748857957612E-2</v>
      </c>
      <c r="K71" s="107">
        <f t="shared" si="7"/>
        <v>4.5708560814783885</v>
      </c>
    </row>
    <row r="72" spans="1:11" x14ac:dyDescent="0.3">
      <c r="A72" s="1">
        <v>2002.25</v>
      </c>
      <c r="B72" s="8">
        <v>94.596000000000004</v>
      </c>
      <c r="C72" s="72">
        <f t="shared" si="5"/>
        <v>4.5496151918657715</v>
      </c>
      <c r="D72" s="2">
        <f t="shared" si="8"/>
        <v>7.8258022797061955E-2</v>
      </c>
      <c r="E72" s="72">
        <v>4.5467000000000004</v>
      </c>
      <c r="F72" s="2">
        <f t="shared" si="8"/>
        <v>0.1000000000000334</v>
      </c>
      <c r="G72" s="40">
        <v>0.51018240841467899</v>
      </c>
      <c r="H72" s="40">
        <f t="shared" si="9"/>
        <v>4.6177105729421042</v>
      </c>
      <c r="I72" s="61">
        <f t="shared" si="6"/>
        <v>7.1010572942103778E-2</v>
      </c>
      <c r="K72" s="107">
        <f t="shared" si="7"/>
        <v>4.575957905562535</v>
      </c>
    </row>
    <row r="73" spans="1:11" x14ac:dyDescent="0.3">
      <c r="A73" s="1">
        <v>2002.5</v>
      </c>
      <c r="B73" s="8">
        <v>94.561999999999998</v>
      </c>
      <c r="C73" s="72">
        <f t="shared" si="5"/>
        <v>4.5492557040263337</v>
      </c>
      <c r="D73" s="2">
        <f t="shared" si="8"/>
        <v>-3.5948783943773321E-2</v>
      </c>
      <c r="E73" s="72">
        <v>4.5461999999999998</v>
      </c>
      <c r="F73" s="2">
        <f t="shared" si="8"/>
        <v>-5.0000000000061107E-2</v>
      </c>
      <c r="G73" s="40">
        <v>9.7382592341056798E-2</v>
      </c>
      <c r="H73" s="40">
        <f t="shared" si="9"/>
        <v>4.6186843988655149</v>
      </c>
      <c r="I73" s="61">
        <f t="shared" si="6"/>
        <v>7.2484398865515054E-2</v>
      </c>
      <c r="K73" s="107">
        <f t="shared" si="7"/>
        <v>4.5769317314859457</v>
      </c>
    </row>
    <row r="74" spans="1:11" x14ac:dyDescent="0.3">
      <c r="A74" s="1">
        <v>2002.75</v>
      </c>
      <c r="B74" s="8">
        <v>94.265000000000001</v>
      </c>
      <c r="C74" s="72">
        <f t="shared" si="5"/>
        <v>4.5461099648585463</v>
      </c>
      <c r="D74" s="2">
        <f t="shared" si="8"/>
        <v>-0.31457391677873758</v>
      </c>
      <c r="E74" s="72">
        <v>4.5426000000000002</v>
      </c>
      <c r="F74" s="2">
        <f t="shared" si="8"/>
        <v>-0.35999999999996035</v>
      </c>
      <c r="G74" s="40">
        <v>-0.103661268393359</v>
      </c>
      <c r="H74" s="40">
        <f t="shared" si="9"/>
        <v>4.617647786181581</v>
      </c>
      <c r="I74" s="61">
        <f t="shared" si="6"/>
        <v>7.5047786181580811E-2</v>
      </c>
      <c r="K74" s="107">
        <f t="shared" si="7"/>
        <v>4.5758951188020118</v>
      </c>
    </row>
    <row r="75" spans="1:11" x14ac:dyDescent="0.3">
      <c r="A75" s="1">
        <v>2003</v>
      </c>
      <c r="B75" s="8">
        <v>93.891000000000005</v>
      </c>
      <c r="C75" s="72">
        <f t="shared" si="5"/>
        <v>4.5421345349752666</v>
      </c>
      <c r="D75" s="2">
        <f t="shared" si="8"/>
        <v>-0.39754298832797019</v>
      </c>
      <c r="E75" s="72">
        <v>4.5388999999999999</v>
      </c>
      <c r="F75" s="2">
        <f t="shared" si="8"/>
        <v>-0.37000000000002586</v>
      </c>
      <c r="G75" s="40">
        <v>0.853081652565719</v>
      </c>
      <c r="H75" s="40">
        <f t="shared" si="9"/>
        <v>4.6261786027072382</v>
      </c>
      <c r="I75" s="61">
        <f t="shared" si="6"/>
        <v>8.7278602707238306E-2</v>
      </c>
      <c r="K75" s="107">
        <f t="shared" si="7"/>
        <v>4.5844259353276691</v>
      </c>
    </row>
    <row r="76" spans="1:11" x14ac:dyDescent="0.3">
      <c r="A76" s="1">
        <v>2003.25</v>
      </c>
      <c r="B76" s="8">
        <v>95.662000000000006</v>
      </c>
      <c r="C76" s="72">
        <f t="shared" si="5"/>
        <v>4.5608211454139003</v>
      </c>
      <c r="D76" s="2">
        <f t="shared" si="8"/>
        <v>1.8686610438633622</v>
      </c>
      <c r="E76" s="72">
        <v>4.5580999999999996</v>
      </c>
      <c r="F76" s="2">
        <f t="shared" si="8"/>
        <v>1.9199999999999662</v>
      </c>
      <c r="G76" s="40">
        <v>1.39348385292886</v>
      </c>
      <c r="H76" s="40">
        <f t="shared" si="9"/>
        <v>4.6401134412365268</v>
      </c>
      <c r="I76" s="61">
        <f t="shared" si="6"/>
        <v>8.2013441236527207E-2</v>
      </c>
      <c r="K76" s="107">
        <f t="shared" si="7"/>
        <v>4.5983607738569576</v>
      </c>
    </row>
    <row r="77" spans="1:11" x14ac:dyDescent="0.3">
      <c r="A77" s="1">
        <v>2003.5</v>
      </c>
      <c r="B77" s="8">
        <v>96.361999999999995</v>
      </c>
      <c r="C77" s="72">
        <f t="shared" si="5"/>
        <v>4.5681119330314859</v>
      </c>
      <c r="D77" s="2">
        <f t="shared" si="8"/>
        <v>0.72907876175856146</v>
      </c>
      <c r="E77" s="72">
        <v>4.5654000000000003</v>
      </c>
      <c r="F77" s="2">
        <f t="shared" si="8"/>
        <v>0.73000000000007503</v>
      </c>
      <c r="G77" s="40">
        <v>0.823345263156958</v>
      </c>
      <c r="H77" s="40">
        <f t="shared" si="9"/>
        <v>4.6483468938680961</v>
      </c>
      <c r="I77" s="61">
        <f t="shared" si="6"/>
        <v>8.2946893868095728E-2</v>
      </c>
      <c r="K77" s="107">
        <f t="shared" si="7"/>
        <v>4.6065942264885269</v>
      </c>
    </row>
    <row r="78" spans="1:11" x14ac:dyDescent="0.3">
      <c r="A78" s="1">
        <v>2003.75</v>
      </c>
      <c r="B78" s="8">
        <v>97.331000000000003</v>
      </c>
      <c r="C78" s="72">
        <f t="shared" si="5"/>
        <v>4.5781175407100854</v>
      </c>
      <c r="D78" s="2">
        <f t="shared" si="8"/>
        <v>1.0005607678599482</v>
      </c>
      <c r="E78" s="72">
        <v>4.5750000000000002</v>
      </c>
      <c r="F78" s="2">
        <f t="shared" si="8"/>
        <v>0.95999999999998309</v>
      </c>
      <c r="G78" s="40">
        <v>0.28118879169905397</v>
      </c>
      <c r="H78" s="40">
        <f t="shared" si="9"/>
        <v>4.651158781785087</v>
      </c>
      <c r="I78" s="61">
        <f t="shared" si="6"/>
        <v>7.6158781785086838E-2</v>
      </c>
      <c r="K78" s="107">
        <f t="shared" si="7"/>
        <v>4.6094061144055178</v>
      </c>
    </row>
    <row r="79" spans="1:11" x14ac:dyDescent="0.3">
      <c r="A79" s="1">
        <v>2004</v>
      </c>
      <c r="B79" s="8">
        <v>96.334000000000003</v>
      </c>
      <c r="C79" s="72">
        <f t="shared" si="5"/>
        <v>4.567821319835601</v>
      </c>
      <c r="D79" s="2">
        <f t="shared" si="8"/>
        <v>-1.0296220874484341</v>
      </c>
      <c r="E79" s="72">
        <v>4.5650000000000004</v>
      </c>
      <c r="F79" s="2">
        <f t="shared" si="8"/>
        <v>-0.99999999999997868</v>
      </c>
      <c r="G79" s="40">
        <v>-1.3353983132259599</v>
      </c>
      <c r="H79" s="40">
        <f t="shared" si="9"/>
        <v>4.6378047986528275</v>
      </c>
      <c r="I79" s="61">
        <f t="shared" si="6"/>
        <v>7.2804798652827074E-2</v>
      </c>
      <c r="K79" s="107">
        <f t="shared" si="7"/>
        <v>4.5960521312732583</v>
      </c>
    </row>
    <row r="80" spans="1:11" x14ac:dyDescent="0.3">
      <c r="A80" s="1">
        <v>2004.25</v>
      </c>
      <c r="B80" s="8">
        <v>97.442999999999998</v>
      </c>
      <c r="C80" s="72">
        <f t="shared" si="5"/>
        <v>4.5792675916649808</v>
      </c>
      <c r="D80" s="2">
        <f t="shared" si="8"/>
        <v>1.1446271829379739</v>
      </c>
      <c r="E80" s="72">
        <v>4.5769000000000002</v>
      </c>
      <c r="F80" s="2">
        <f t="shared" si="8"/>
        <v>1.18999999999998</v>
      </c>
      <c r="G80" s="40">
        <v>0.54307643475883005</v>
      </c>
      <c r="H80" s="40">
        <f t="shared" si="9"/>
        <v>4.6432355630004158</v>
      </c>
      <c r="I80" s="61">
        <f t="shared" si="6"/>
        <v>6.6335563000415654E-2</v>
      </c>
      <c r="K80" s="107">
        <f t="shared" si="7"/>
        <v>4.6014828956208467</v>
      </c>
    </row>
    <row r="81" spans="1:11" x14ac:dyDescent="0.3">
      <c r="A81" s="1">
        <v>2004.5</v>
      </c>
      <c r="B81" s="8">
        <v>98.554000000000002</v>
      </c>
      <c r="C81" s="72">
        <f t="shared" si="5"/>
        <v>4.5906046213087759</v>
      </c>
      <c r="D81" s="2">
        <f t="shared" si="8"/>
        <v>1.1337029643795127</v>
      </c>
      <c r="E81" s="72">
        <v>4.5871000000000004</v>
      </c>
      <c r="F81" s="2">
        <f t="shared" si="8"/>
        <v>1.0200000000000209</v>
      </c>
      <c r="G81" s="40">
        <v>0.85764242854365302</v>
      </c>
      <c r="H81" s="40">
        <f t="shared" si="9"/>
        <v>4.6518119872858525</v>
      </c>
      <c r="I81" s="61">
        <f t="shared" si="6"/>
        <v>6.4711987285852146E-2</v>
      </c>
      <c r="K81" s="107">
        <f t="shared" si="7"/>
        <v>4.6100593199062834</v>
      </c>
    </row>
    <row r="82" spans="1:11" x14ac:dyDescent="0.3">
      <c r="A82" s="1">
        <v>2004.75</v>
      </c>
      <c r="B82" s="8">
        <v>97.912999999999997</v>
      </c>
      <c r="C82" s="72">
        <f t="shared" si="5"/>
        <v>4.5840793292805992</v>
      </c>
      <c r="D82" s="2">
        <f t="shared" si="8"/>
        <v>-0.65252920281766436</v>
      </c>
      <c r="E82" s="72">
        <v>4.5807000000000002</v>
      </c>
      <c r="F82" s="2">
        <f t="shared" si="8"/>
        <v>-0.64000000000001833</v>
      </c>
      <c r="G82" s="40">
        <v>5.7507071548332699E-2</v>
      </c>
      <c r="H82" s="40">
        <f t="shared" si="9"/>
        <v>4.6523870580013362</v>
      </c>
      <c r="I82" s="61">
        <f t="shared" si="6"/>
        <v>7.1687058001336013E-2</v>
      </c>
      <c r="K82" s="107">
        <f t="shared" si="7"/>
        <v>4.6106343906217671</v>
      </c>
    </row>
    <row r="83" spans="1:11" x14ac:dyDescent="0.3">
      <c r="A83" s="1">
        <v>2005</v>
      </c>
      <c r="B83" s="8">
        <v>98.105999999999995</v>
      </c>
      <c r="C83" s="72">
        <f t="shared" si="5"/>
        <v>4.5860485267805045</v>
      </c>
      <c r="D83" s="2">
        <f t="shared" si="8"/>
        <v>0.19691974999052064</v>
      </c>
      <c r="E83" s="72">
        <v>4.5837000000000003</v>
      </c>
      <c r="F83" s="2">
        <f t="shared" si="8"/>
        <v>0.30000000000001137</v>
      </c>
      <c r="G83" s="40">
        <v>-0.146044479256074</v>
      </c>
      <c r="H83" s="40">
        <f t="shared" si="9"/>
        <v>4.6509266132087754</v>
      </c>
      <c r="I83" s="61">
        <f t="shared" si="6"/>
        <v>6.7226613208775099E-2</v>
      </c>
      <c r="K83" s="107">
        <f t="shared" si="7"/>
        <v>4.6091739458292063</v>
      </c>
    </row>
    <row r="84" spans="1:11" x14ac:dyDescent="0.3">
      <c r="A84" s="1">
        <v>2005.25</v>
      </c>
      <c r="B84" s="8">
        <v>98.001000000000005</v>
      </c>
      <c r="C84" s="72">
        <f t="shared" si="5"/>
        <v>4.5849776827001429</v>
      </c>
      <c r="D84" s="2">
        <f t="shared" si="8"/>
        <v>-0.10708440803615105</v>
      </c>
      <c r="E84" s="72">
        <v>4.5822000000000003</v>
      </c>
      <c r="F84" s="2">
        <f t="shared" si="8"/>
        <v>-0.15000000000000568</v>
      </c>
      <c r="G84" s="40">
        <v>-2.6333574587762101E-2</v>
      </c>
      <c r="H84" s="40">
        <f t="shared" si="9"/>
        <v>4.6506632774628978</v>
      </c>
      <c r="I84" s="61">
        <f t="shared" si="6"/>
        <v>6.8463277462897487E-2</v>
      </c>
      <c r="K84" s="107">
        <f t="shared" si="7"/>
        <v>4.6089106100833286</v>
      </c>
    </row>
    <row r="85" spans="1:11" x14ac:dyDescent="0.3">
      <c r="A85" s="1">
        <v>2005.5</v>
      </c>
      <c r="B85" s="8">
        <v>97.759</v>
      </c>
      <c r="C85" s="72">
        <f t="shared" si="5"/>
        <v>4.5825052662383978</v>
      </c>
      <c r="D85" s="2">
        <f t="shared" si="8"/>
        <v>-0.24724164617451194</v>
      </c>
      <c r="E85" s="72">
        <v>4.5795000000000003</v>
      </c>
      <c r="F85" s="2">
        <f t="shared" si="8"/>
        <v>-0.26999999999999247</v>
      </c>
      <c r="G85" s="40">
        <v>0.39354353927777602</v>
      </c>
      <c r="H85" s="40">
        <f t="shared" si="9"/>
        <v>4.6545987128556758</v>
      </c>
      <c r="I85" s="61">
        <f t="shared" si="6"/>
        <v>7.5098712855675487E-2</v>
      </c>
      <c r="K85" s="107">
        <f t="shared" si="7"/>
        <v>4.6128460454761067</v>
      </c>
    </row>
    <row r="86" spans="1:11" x14ac:dyDescent="0.3">
      <c r="A86" s="1">
        <v>2005.75</v>
      </c>
      <c r="B86" s="8">
        <v>97.445999999999998</v>
      </c>
      <c r="C86" s="72">
        <f t="shared" si="5"/>
        <v>4.5792983784205203</v>
      </c>
      <c r="D86" s="2">
        <f t="shared" si="8"/>
        <v>-0.32068878178774796</v>
      </c>
      <c r="E86" s="72">
        <v>4.5765000000000002</v>
      </c>
      <c r="F86" s="2">
        <f t="shared" si="8"/>
        <v>-0.30000000000001137</v>
      </c>
      <c r="G86" s="40">
        <v>-0.23169524438132899</v>
      </c>
      <c r="H86" s="40">
        <f t="shared" si="9"/>
        <v>4.6522817604118627</v>
      </c>
      <c r="I86" s="61">
        <f t="shared" si="6"/>
        <v>7.5781760411862464E-2</v>
      </c>
      <c r="K86" s="107">
        <f t="shared" si="7"/>
        <v>4.6105290930322935</v>
      </c>
    </row>
    <row r="87" spans="1:11" x14ac:dyDescent="0.3">
      <c r="A87" s="1">
        <v>2006</v>
      </c>
      <c r="B87" s="8">
        <v>98.882000000000005</v>
      </c>
      <c r="C87" s="72">
        <f t="shared" si="5"/>
        <v>4.593927220042044</v>
      </c>
      <c r="D87" s="2">
        <f t="shared" si="8"/>
        <v>1.4628841621523669</v>
      </c>
      <c r="E87" s="72">
        <v>4.5922000000000001</v>
      </c>
      <c r="F87" s="2">
        <f t="shared" si="8"/>
        <v>1.5699999999999825</v>
      </c>
      <c r="G87" s="40">
        <v>0.57527412085932605</v>
      </c>
      <c r="H87" s="40">
        <f t="shared" si="9"/>
        <v>4.6580345016204561</v>
      </c>
      <c r="I87" s="61">
        <f t="shared" si="6"/>
        <v>6.583450162045601E-2</v>
      </c>
      <c r="K87" s="107">
        <f t="shared" si="7"/>
        <v>4.6162818342408869</v>
      </c>
    </row>
    <row r="88" spans="1:11" x14ac:dyDescent="0.3">
      <c r="A88" s="1">
        <v>2006.25</v>
      </c>
      <c r="B88" s="8">
        <v>98.048000000000002</v>
      </c>
      <c r="C88" s="72">
        <f t="shared" si="5"/>
        <v>4.5854571546780711</v>
      </c>
      <c r="D88" s="2">
        <f t="shared" si="8"/>
        <v>-0.84700653639728785</v>
      </c>
      <c r="E88" s="72">
        <v>4.5838000000000001</v>
      </c>
      <c r="F88" s="2">
        <f t="shared" si="8"/>
        <v>-0.83999999999999631</v>
      </c>
      <c r="G88" s="40">
        <v>-0.46866747176826301</v>
      </c>
      <c r="H88" s="40">
        <f t="shared" si="9"/>
        <v>4.653347826902773</v>
      </c>
      <c r="I88" s="61">
        <f t="shared" si="6"/>
        <v>6.9547826902772947E-2</v>
      </c>
      <c r="K88" s="107">
        <f t="shared" si="7"/>
        <v>4.6115951595232039</v>
      </c>
    </row>
    <row r="89" spans="1:11" x14ac:dyDescent="0.3">
      <c r="A89" s="1">
        <v>2006.5</v>
      </c>
      <c r="B89" s="8">
        <v>97.302000000000007</v>
      </c>
      <c r="C89" s="72">
        <f t="shared" si="5"/>
        <v>4.5778195439652922</v>
      </c>
      <c r="D89" s="2">
        <f t="shared" si="8"/>
        <v>-0.76376107127789084</v>
      </c>
      <c r="E89" s="72">
        <v>4.5751999999999997</v>
      </c>
      <c r="F89" s="2">
        <f t="shared" si="8"/>
        <v>-0.86000000000003851</v>
      </c>
      <c r="G89" s="40">
        <v>-0.43016177800781202</v>
      </c>
      <c r="H89" s="40">
        <f t="shared" si="9"/>
        <v>4.6490462091226945</v>
      </c>
      <c r="I89" s="61">
        <f t="shared" si="6"/>
        <v>7.3846209122694795E-2</v>
      </c>
      <c r="K89" s="107">
        <f t="shared" si="7"/>
        <v>4.6072935417431253</v>
      </c>
    </row>
    <row r="90" spans="1:11" x14ac:dyDescent="0.3">
      <c r="A90" s="1">
        <v>2006.75</v>
      </c>
      <c r="B90" s="8">
        <v>99.415999999999997</v>
      </c>
      <c r="C90" s="72">
        <f t="shared" si="5"/>
        <v>4.5993130665036936</v>
      </c>
      <c r="D90" s="2">
        <f t="shared" si="8"/>
        <v>2.1493522538401422</v>
      </c>
      <c r="E90" s="72">
        <v>4.5972</v>
      </c>
      <c r="F90" s="2">
        <f t="shared" si="8"/>
        <v>2.2000000000000242</v>
      </c>
      <c r="G90" s="40">
        <v>1.86159272086226</v>
      </c>
      <c r="H90" s="40">
        <f t="shared" si="9"/>
        <v>4.6676621363313169</v>
      </c>
      <c r="I90" s="61">
        <f t="shared" si="6"/>
        <v>7.0462136331316927E-2</v>
      </c>
      <c r="K90" s="107">
        <f t="shared" si="7"/>
        <v>4.6259094689517477</v>
      </c>
    </row>
    <row r="91" spans="1:11" x14ac:dyDescent="0.3">
      <c r="A91" s="1">
        <v>2007</v>
      </c>
      <c r="B91" s="8">
        <v>100.864</v>
      </c>
      <c r="C91" s="72">
        <f t="shared" si="5"/>
        <v>4.6137730747953594</v>
      </c>
      <c r="D91" s="2">
        <f t="shared" si="8"/>
        <v>1.4460008291665716</v>
      </c>
      <c r="E91" s="72">
        <v>4.6116999999999999</v>
      </c>
      <c r="F91" s="2">
        <f t="shared" si="8"/>
        <v>1.4499999999999957</v>
      </c>
      <c r="G91" s="40">
        <v>-0.134285425937578</v>
      </c>
      <c r="H91" s="40">
        <f t="shared" si="9"/>
        <v>4.6663192820719415</v>
      </c>
      <c r="I91" s="61">
        <f t="shared" si="6"/>
        <v>5.4619282071941555E-2</v>
      </c>
      <c r="K91" s="107">
        <f t="shared" si="7"/>
        <v>4.6245666146923723</v>
      </c>
    </row>
    <row r="92" spans="1:11" x14ac:dyDescent="0.3">
      <c r="A92" s="1">
        <v>2007.25</v>
      </c>
      <c r="B92" s="8">
        <v>99.69</v>
      </c>
      <c r="C92" s="72">
        <f t="shared" si="5"/>
        <v>4.6020653710346124</v>
      </c>
      <c r="D92" s="2">
        <f t="shared" si="8"/>
        <v>-1.1707703760746924</v>
      </c>
      <c r="E92" s="72">
        <v>4.6001000000000003</v>
      </c>
      <c r="F92" s="2">
        <f t="shared" si="8"/>
        <v>-1.1599999999999611</v>
      </c>
      <c r="G92" s="40">
        <v>-0.44173561030193698</v>
      </c>
      <c r="H92" s="40">
        <f t="shared" si="9"/>
        <v>4.6619019259689223</v>
      </c>
      <c r="I92" s="61">
        <f t="shared" si="6"/>
        <v>6.1801925968921978E-2</v>
      </c>
      <c r="K92" s="107">
        <f t="shared" si="7"/>
        <v>4.6201492585893531</v>
      </c>
    </row>
    <row r="93" spans="1:11" x14ac:dyDescent="0.3">
      <c r="A93" s="1">
        <v>2007.5</v>
      </c>
      <c r="B93" s="8">
        <v>99.438999999999993</v>
      </c>
      <c r="C93" s="72">
        <f t="shared" si="5"/>
        <v>4.5995443908365248</v>
      </c>
      <c r="D93" s="2">
        <f t="shared" si="8"/>
        <v>-0.25209801980876634</v>
      </c>
      <c r="E93" s="72">
        <v>4.5971000000000002</v>
      </c>
      <c r="F93" s="2">
        <f t="shared" si="8"/>
        <v>-0.30000000000001137</v>
      </c>
      <c r="G93" s="40">
        <v>0.179807463389343</v>
      </c>
      <c r="H93" s="40">
        <f t="shared" si="9"/>
        <v>4.663700000602816</v>
      </c>
      <c r="I93" s="61">
        <f t="shared" si="6"/>
        <v>6.660000060281579E-2</v>
      </c>
      <c r="K93" s="107">
        <f t="shared" si="7"/>
        <v>4.6219473332232468</v>
      </c>
    </row>
    <row r="94" spans="1:11" x14ac:dyDescent="0.3">
      <c r="A94" s="1">
        <v>2007.75</v>
      </c>
      <c r="B94" s="8">
        <v>99.328999999999994</v>
      </c>
      <c r="C94" s="72">
        <f t="shared" si="5"/>
        <v>4.5984375727246594</v>
      </c>
      <c r="D94" s="2">
        <f t="shared" si="8"/>
        <v>-0.11068181118654152</v>
      </c>
      <c r="E94" s="72">
        <v>4.5959000000000003</v>
      </c>
      <c r="F94" s="2">
        <f t="shared" si="8"/>
        <v>-0.11999999999998678</v>
      </c>
      <c r="G94" s="40">
        <v>1.3573192671619401</v>
      </c>
      <c r="H94" s="40">
        <f t="shared" si="9"/>
        <v>4.6772731932744351</v>
      </c>
      <c r="I94" s="61">
        <f t="shared" si="6"/>
        <v>8.1373193274434819E-2</v>
      </c>
      <c r="K94" s="107">
        <f t="shared" si="7"/>
        <v>4.635520525894866</v>
      </c>
    </row>
    <row r="95" spans="1:11" x14ac:dyDescent="0.3">
      <c r="A95" s="1">
        <v>2008</v>
      </c>
      <c r="B95" s="8">
        <v>99.224000000000004</v>
      </c>
      <c r="C95" s="72">
        <f t="shared" si="5"/>
        <v>4.5973799205130286</v>
      </c>
      <c r="D95" s="2">
        <f t="shared" si="8"/>
        <v>-0.10576522116307885</v>
      </c>
      <c r="E95" s="72">
        <v>4.5946999999999996</v>
      </c>
      <c r="F95" s="2">
        <f t="shared" si="8"/>
        <v>-0.1200000000000756</v>
      </c>
      <c r="G95" s="40">
        <v>0.688245708146076</v>
      </c>
      <c r="H95" s="40">
        <f t="shared" si="9"/>
        <v>4.6841556503558959</v>
      </c>
      <c r="I95" s="61">
        <f t="shared" si="6"/>
        <v>8.945565035589631E-2</v>
      </c>
      <c r="K95" s="107">
        <f t="shared" si="7"/>
        <v>4.6424029829763267</v>
      </c>
    </row>
    <row r="96" spans="1:11" x14ac:dyDescent="0.3">
      <c r="A96" s="1">
        <v>2008.25</v>
      </c>
      <c r="B96" s="8">
        <v>98.102999999999994</v>
      </c>
      <c r="C96" s="72">
        <f t="shared" si="5"/>
        <v>4.5860179471434819</v>
      </c>
      <c r="D96" s="2">
        <f t="shared" si="8"/>
        <v>-1.1361973369546696</v>
      </c>
      <c r="E96" s="72">
        <v>4.5827</v>
      </c>
      <c r="F96" s="2">
        <f t="shared" si="8"/>
        <v>-1.1999999999999567</v>
      </c>
      <c r="G96" s="40">
        <v>-0.78592327620901403</v>
      </c>
      <c r="H96" s="40">
        <f t="shared" si="9"/>
        <v>4.6762964175938055</v>
      </c>
      <c r="I96" s="61">
        <f t="shared" si="6"/>
        <v>9.3596417593805548E-2</v>
      </c>
      <c r="K96" s="107">
        <f t="shared" si="7"/>
        <v>4.6345437502142364</v>
      </c>
    </row>
    <row r="97" spans="1:11" x14ac:dyDescent="0.3">
      <c r="A97" s="1">
        <v>2008.5</v>
      </c>
      <c r="B97" s="8">
        <v>97.546000000000006</v>
      </c>
      <c r="C97" s="72">
        <f t="shared" si="5"/>
        <v>4.5803240616153893</v>
      </c>
      <c r="D97" s="2">
        <f t="shared" si="8"/>
        <v>-0.56938855280925793</v>
      </c>
      <c r="E97" s="72">
        <v>4.5758999999999999</v>
      </c>
      <c r="F97" s="2">
        <f t="shared" si="8"/>
        <v>-0.68000000000001393</v>
      </c>
      <c r="G97" s="40">
        <v>-0.33052760397310699</v>
      </c>
      <c r="H97" s="40">
        <f t="shared" si="9"/>
        <v>4.6729911415540748</v>
      </c>
      <c r="I97" s="61">
        <f t="shared" si="6"/>
        <v>9.7091141554074945E-2</v>
      </c>
      <c r="K97" s="107">
        <f t="shared" si="7"/>
        <v>4.6312384741745056</v>
      </c>
    </row>
    <row r="98" spans="1:11" x14ac:dyDescent="0.3">
      <c r="A98" s="1">
        <v>2008.75</v>
      </c>
      <c r="B98" s="8">
        <v>100.836</v>
      </c>
      <c r="C98" s="72">
        <f t="shared" si="5"/>
        <v>4.6134954347340811</v>
      </c>
      <c r="D98" s="2">
        <f t="shared" si="8"/>
        <v>3.3171373118691783</v>
      </c>
      <c r="E98" s="72">
        <v>4.6101999999999999</v>
      </c>
      <c r="F98" s="2">
        <f t="shared" si="8"/>
        <v>3.4299999999999997</v>
      </c>
      <c r="G98" s="40">
        <v>0.624365298317901</v>
      </c>
      <c r="H98" s="40">
        <f t="shared" si="9"/>
        <v>4.6792347945372539</v>
      </c>
      <c r="I98" s="61">
        <f t="shared" si="6"/>
        <v>6.9034794537254029E-2</v>
      </c>
      <c r="K98" s="107">
        <f t="shared" si="7"/>
        <v>4.6374821271576847</v>
      </c>
    </row>
    <row r="99" spans="1:11" x14ac:dyDescent="0.3">
      <c r="A99" s="1">
        <v>2009</v>
      </c>
      <c r="B99" s="8">
        <v>98.899000000000001</v>
      </c>
      <c r="C99" s="72">
        <f t="shared" si="5"/>
        <v>4.5940991273540899</v>
      </c>
      <c r="D99" s="2">
        <f t="shared" si="8"/>
        <v>-1.9396307379991207</v>
      </c>
      <c r="E99" s="72">
        <v>4.5918000000000001</v>
      </c>
      <c r="F99" s="2">
        <f t="shared" si="8"/>
        <v>-1.839999999999975</v>
      </c>
      <c r="G99" s="40">
        <v>-1.1199446672339901</v>
      </c>
      <c r="H99" s="40">
        <f t="shared" si="9"/>
        <v>4.6680353478649144</v>
      </c>
      <c r="I99" s="61">
        <f t="shared" si="6"/>
        <v>7.623534786491426E-2</v>
      </c>
      <c r="K99" s="107">
        <f t="shared" si="7"/>
        <v>4.6262826804853452</v>
      </c>
    </row>
    <row r="100" spans="1:11" x14ac:dyDescent="0.3">
      <c r="A100" s="1">
        <v>2009.25</v>
      </c>
      <c r="B100" s="8">
        <v>100.83</v>
      </c>
      <c r="C100" s="72">
        <f t="shared" si="5"/>
        <v>4.6134359304051236</v>
      </c>
      <c r="D100" s="2">
        <f t="shared" si="8"/>
        <v>1.9336803051033691</v>
      </c>
      <c r="E100" s="72">
        <v>4.6115000000000004</v>
      </c>
      <c r="F100" s="2">
        <f t="shared" si="8"/>
        <v>1.9700000000000273</v>
      </c>
      <c r="G100" s="40">
        <v>2.2296412714023699</v>
      </c>
      <c r="H100" s="40">
        <f t="shared" si="9"/>
        <v>4.6903317605789381</v>
      </c>
      <c r="I100" s="61">
        <f t="shared" si="6"/>
        <v>7.8831760578937704E-2</v>
      </c>
      <c r="K100" s="107">
        <f t="shared" si="7"/>
        <v>4.6485790931993689</v>
      </c>
    </row>
    <row r="101" spans="1:11" x14ac:dyDescent="0.3">
      <c r="A101" s="1">
        <v>2009.5</v>
      </c>
      <c r="B101" s="8">
        <v>100.556</v>
      </c>
      <c r="C101" s="72">
        <f t="shared" si="5"/>
        <v>4.6107147862434417</v>
      </c>
      <c r="D101" s="2">
        <f t="shared" si="8"/>
        <v>-0.27211441616818988</v>
      </c>
      <c r="E101" s="72">
        <v>4.6094999999999997</v>
      </c>
      <c r="F101" s="2">
        <f t="shared" si="8"/>
        <v>-0.20000000000006679</v>
      </c>
      <c r="G101" s="40">
        <v>0.53098370819452601</v>
      </c>
      <c r="H101" s="40">
        <f t="shared" si="9"/>
        <v>4.6956415976608836</v>
      </c>
      <c r="I101" s="61">
        <f t="shared" si="6"/>
        <v>8.6141597660883917E-2</v>
      </c>
      <c r="K101" s="107">
        <f t="shared" si="7"/>
        <v>4.6538889302813145</v>
      </c>
    </row>
    <row r="102" spans="1:11" x14ac:dyDescent="0.3">
      <c r="A102" s="1">
        <v>2009.75</v>
      </c>
      <c r="B102" s="8">
        <v>100.39100000000001</v>
      </c>
      <c r="C102" s="72">
        <f t="shared" si="5"/>
        <v>4.6090725618053323</v>
      </c>
      <c r="D102" s="2">
        <f t="shared" si="8"/>
        <v>-0.1642224438109352</v>
      </c>
      <c r="E102" s="72">
        <v>4.6075999999999997</v>
      </c>
      <c r="F102" s="2">
        <f t="shared" si="8"/>
        <v>-0.19000000000000128</v>
      </c>
      <c r="G102" s="40">
        <v>0.61776804991341205</v>
      </c>
      <c r="H102" s="40">
        <f t="shared" si="9"/>
        <v>4.7018192781600181</v>
      </c>
      <c r="I102" s="61">
        <f t="shared" si="6"/>
        <v>9.4219278160018405E-2</v>
      </c>
      <c r="K102" s="107">
        <f t="shared" si="7"/>
        <v>4.6600666107804489</v>
      </c>
    </row>
    <row r="103" spans="1:11" x14ac:dyDescent="0.3">
      <c r="A103" s="1">
        <v>2010</v>
      </c>
      <c r="B103" s="8">
        <v>99.599000000000004</v>
      </c>
      <c r="C103" s="72">
        <f t="shared" si="5"/>
        <v>4.6011521243795075</v>
      </c>
      <c r="D103" s="2">
        <f t="shared" si="8"/>
        <v>-0.79204374258248222</v>
      </c>
      <c r="E103" s="72">
        <v>4.5991</v>
      </c>
      <c r="F103" s="2">
        <f t="shared" si="8"/>
        <v>-0.849999999999973</v>
      </c>
      <c r="G103" s="40">
        <v>-0.285585743694103</v>
      </c>
      <c r="H103" s="40">
        <f t="shared" si="9"/>
        <v>4.6989634207230768</v>
      </c>
      <c r="I103" s="61">
        <f t="shared" si="6"/>
        <v>9.9863420723076857E-2</v>
      </c>
      <c r="K103" s="107">
        <f t="shared" si="7"/>
        <v>4.6572107533435076</v>
      </c>
    </row>
    <row r="104" spans="1:11" x14ac:dyDescent="0.3">
      <c r="A104" s="1">
        <v>2010.25</v>
      </c>
      <c r="B104" s="8">
        <v>100.68600000000001</v>
      </c>
      <c r="C104" s="72">
        <f t="shared" si="5"/>
        <v>4.6120067632470798</v>
      </c>
      <c r="D104" s="2">
        <f t="shared" si="8"/>
        <v>1.0854638867572319</v>
      </c>
      <c r="E104" s="72">
        <v>4.6119000000000003</v>
      </c>
      <c r="F104" s="2">
        <f t="shared" si="8"/>
        <v>1.2800000000000367</v>
      </c>
      <c r="G104" s="40">
        <v>0.28360851738582898</v>
      </c>
      <c r="H104" s="40">
        <f t="shared" si="9"/>
        <v>4.7017995058969353</v>
      </c>
      <c r="I104" s="61">
        <f t="shared" si="6"/>
        <v>8.9899505896934961E-2</v>
      </c>
      <c r="K104" s="107">
        <f t="shared" si="7"/>
        <v>4.6600468385173661</v>
      </c>
    </row>
    <row r="105" spans="1:11" x14ac:dyDescent="0.3">
      <c r="A105" s="1">
        <v>2010.5</v>
      </c>
      <c r="B105" s="8">
        <v>100.782</v>
      </c>
      <c r="C105" s="72">
        <f t="shared" si="5"/>
        <v>4.6129597682629209</v>
      </c>
      <c r="D105" s="2">
        <f t="shared" si="8"/>
        <v>9.5300501584105746E-2</v>
      </c>
      <c r="E105" s="72">
        <v>4.6140999999999996</v>
      </c>
      <c r="F105" s="2">
        <f t="shared" si="8"/>
        <v>0.21999999999993136</v>
      </c>
      <c r="H105" s="40"/>
      <c r="I105" s="61"/>
      <c r="K105" s="107"/>
    </row>
    <row r="106" spans="1:11" x14ac:dyDescent="0.3">
      <c r="A106" s="1">
        <v>2010.75</v>
      </c>
      <c r="B106" s="8">
        <v>100.518</v>
      </c>
      <c r="C106" s="72">
        <f t="shared" si="5"/>
        <v>4.6103368159394504</v>
      </c>
      <c r="D106" s="2">
        <f t="shared" si="8"/>
        <v>-0.26229523234704288</v>
      </c>
      <c r="E106" s="72">
        <v>4.6116000000000001</v>
      </c>
      <c r="F106" s="2">
        <f t="shared" si="8"/>
        <v>-0.24999999999995026</v>
      </c>
      <c r="H106" s="40"/>
      <c r="I106" s="61"/>
      <c r="K106" s="107"/>
    </row>
    <row r="107" spans="1:11" x14ac:dyDescent="0.3">
      <c r="A107" s="1">
        <v>2011</v>
      </c>
      <c r="B107" s="8">
        <v>101.256</v>
      </c>
      <c r="C107" s="72">
        <f t="shared" si="5"/>
        <v>4.6176519634901476</v>
      </c>
      <c r="D107" s="2">
        <f t="shared" si="8"/>
        <v>0.73151475506971764</v>
      </c>
      <c r="E107" s="72">
        <v>4.6167999999999996</v>
      </c>
      <c r="F107" s="2">
        <f t="shared" si="8"/>
        <v>0.51999999999994273</v>
      </c>
      <c r="H107" s="40"/>
      <c r="I107" s="61"/>
      <c r="K107" s="107"/>
    </row>
    <row r="108" spans="1:11" x14ac:dyDescent="0.3">
      <c r="A108" s="1">
        <v>2011.25</v>
      </c>
      <c r="B108" s="8">
        <v>99.45</v>
      </c>
      <c r="C108" s="72">
        <f t="shared" si="5"/>
        <v>4.5996550052999812</v>
      </c>
      <c r="D108" s="2">
        <f t="shared" si="8"/>
        <v>-1.7996958190166445</v>
      </c>
      <c r="E108" s="72">
        <v>4.6028000000000002</v>
      </c>
      <c r="F108" s="2">
        <f t="shared" si="8"/>
        <v>-1.3999999999999346</v>
      </c>
      <c r="H108" s="40"/>
      <c r="I108" s="61"/>
      <c r="K108" s="107"/>
    </row>
    <row r="109" spans="1:11" x14ac:dyDescent="0.3">
      <c r="A109" s="1">
        <v>2011.5</v>
      </c>
      <c r="B109" s="8">
        <v>99.52</v>
      </c>
      <c r="C109" s="72">
        <f t="shared" si="5"/>
        <v>4.6003586289908691</v>
      </c>
      <c r="D109" s="2">
        <f t="shared" si="8"/>
        <v>7.0362369088794452E-2</v>
      </c>
      <c r="E109" s="72">
        <v>4.6029</v>
      </c>
      <c r="F109" s="2">
        <f t="shared" si="8"/>
        <v>9.9999999999766942E-3</v>
      </c>
      <c r="H109" s="40"/>
      <c r="I109" s="61"/>
      <c r="K109" s="107"/>
    </row>
    <row r="110" spans="1:11" x14ac:dyDescent="0.3">
      <c r="A110" s="1">
        <v>2011.75</v>
      </c>
      <c r="B110" s="8">
        <v>97.742000000000004</v>
      </c>
      <c r="C110" s="72">
        <f t="shared" si="5"/>
        <v>4.5823313540840571</v>
      </c>
      <c r="D110" s="2">
        <f t="shared" si="8"/>
        <v>-1.8027274906811996</v>
      </c>
      <c r="E110" s="72">
        <v>4.5876999999999999</v>
      </c>
      <c r="F110" s="2">
        <f t="shared" si="8"/>
        <v>-1.5200000000000102</v>
      </c>
      <c r="H110" s="40"/>
      <c r="I110" s="61"/>
      <c r="K110" s="107"/>
    </row>
    <row r="111" spans="1:11" x14ac:dyDescent="0.3">
      <c r="A111" s="1">
        <v>2012</v>
      </c>
      <c r="B111" s="8">
        <v>99.46</v>
      </c>
      <c r="C111" s="72">
        <f t="shared" si="5"/>
        <v>4.5997555532865926</v>
      </c>
      <c r="D111" s="2">
        <f t="shared" si="8"/>
        <v>1.7424199202535462</v>
      </c>
      <c r="E111" s="72">
        <v>4.6033999999999997</v>
      </c>
      <c r="F111" s="2">
        <f t="shared" si="8"/>
        <v>1.5699999999999825</v>
      </c>
      <c r="H111" s="40"/>
      <c r="I111" s="61"/>
      <c r="K111" s="107"/>
    </row>
    <row r="112" spans="1:11" x14ac:dyDescent="0.3">
      <c r="A112" s="1">
        <v>2012.25</v>
      </c>
      <c r="B112" s="8">
        <v>99.790999999999997</v>
      </c>
      <c r="C112" s="72">
        <f t="shared" si="5"/>
        <v>4.6030779988902033</v>
      </c>
      <c r="D112" s="2">
        <f t="shared" si="8"/>
        <v>0.33224456036107242</v>
      </c>
      <c r="E112" s="72">
        <v>4.6058000000000003</v>
      </c>
      <c r="F112" s="2">
        <f t="shared" si="8"/>
        <v>0.24000000000006239</v>
      </c>
      <c r="H112" s="40"/>
      <c r="I112" s="61"/>
      <c r="K112" s="107"/>
    </row>
    <row r="113" spans="1:11" x14ac:dyDescent="0.3">
      <c r="A113" s="1">
        <v>2012.5</v>
      </c>
      <c r="B113" s="8">
        <v>99.4</v>
      </c>
      <c r="C113" s="72">
        <f t="shared" si="5"/>
        <v>4.5991521136625284</v>
      </c>
      <c r="D113" s="2">
        <f t="shared" si="8"/>
        <v>-0.39258852276748968</v>
      </c>
      <c r="E113" s="72">
        <v>4.6024000000000003</v>
      </c>
      <c r="F113" s="2">
        <f t="shared" si="8"/>
        <v>-0.34000000000000696</v>
      </c>
      <c r="H113" s="40"/>
      <c r="I113" s="61"/>
      <c r="K113" s="107"/>
    </row>
    <row r="114" spans="1:11" x14ac:dyDescent="0.3">
      <c r="A114" s="1">
        <v>2012.75</v>
      </c>
      <c r="B114" s="8">
        <v>101.37</v>
      </c>
      <c r="C114" s="72">
        <f t="shared" si="5"/>
        <v>4.6187771893943079</v>
      </c>
      <c r="D114" s="2">
        <f t="shared" si="8"/>
        <v>1.9625075731779518</v>
      </c>
      <c r="E114" s="72">
        <v>4.6204999999999998</v>
      </c>
      <c r="F114" s="2">
        <f t="shared" si="8"/>
        <v>1.8099999999999561</v>
      </c>
      <c r="H114" s="40"/>
      <c r="I114" s="61"/>
      <c r="K114" s="107"/>
    </row>
    <row r="115" spans="1:11" x14ac:dyDescent="0.3">
      <c r="A115" s="1">
        <v>2013</v>
      </c>
      <c r="B115" s="8">
        <v>99.497</v>
      </c>
      <c r="C115" s="72">
        <f t="shared" si="5"/>
        <v>4.6001274929562355</v>
      </c>
      <c r="D115" s="2">
        <f t="shared" si="8"/>
        <v>-1.8649696438072461</v>
      </c>
      <c r="E115" s="72">
        <v>4.6033999999999997</v>
      </c>
      <c r="F115" s="2">
        <f t="shared" si="8"/>
        <v>-1.7100000000000115</v>
      </c>
      <c r="H115" s="40"/>
      <c r="I115" s="61"/>
      <c r="K115" s="107"/>
    </row>
    <row r="116" spans="1:11" x14ac:dyDescent="0.3">
      <c r="A116" s="1">
        <v>2013.25</v>
      </c>
      <c r="B116" s="8">
        <v>100.316</v>
      </c>
      <c r="C116" s="72">
        <f t="shared" si="5"/>
        <v>4.6083252036813915</v>
      </c>
      <c r="D116" s="2">
        <f t="shared" si="8"/>
        <v>0.8197710725156071</v>
      </c>
      <c r="E116" s="72">
        <v>4.6092000000000004</v>
      </c>
      <c r="F116" s="2">
        <f t="shared" si="8"/>
        <v>0.58000000000006935</v>
      </c>
      <c r="H116" s="40"/>
      <c r="I116" s="61"/>
      <c r="K116" s="107"/>
    </row>
    <row r="117" spans="1:11" x14ac:dyDescent="0.3">
      <c r="B117" s="8">
        <v>99.512</v>
      </c>
      <c r="C117" s="72">
        <f t="shared" si="5"/>
        <v>4.6002782399076638</v>
      </c>
      <c r="D117" s="2">
        <f t="shared" si="8"/>
        <v>-0.80469637737277111</v>
      </c>
      <c r="E117" s="72"/>
      <c r="F117"/>
      <c r="H117" s="40"/>
      <c r="I117" s="61"/>
      <c r="K117" s="107"/>
    </row>
    <row r="118" spans="1:11" x14ac:dyDescent="0.3">
      <c r="B118" s="8">
        <v>99.858000000000004</v>
      </c>
      <c r="C118" s="72">
        <f t="shared" si="5"/>
        <v>4.6037491768326442</v>
      </c>
      <c r="D118" s="2">
        <f t="shared" si="8"/>
        <v>0.34709369249803501</v>
      </c>
      <c r="E118" s="72"/>
      <c r="F118"/>
      <c r="H118" s="40"/>
      <c r="I118" s="61"/>
      <c r="K118" s="107"/>
    </row>
    <row r="119" spans="1:11" x14ac:dyDescent="0.3">
      <c r="B119" s="8">
        <v>101.133</v>
      </c>
      <c r="C119" s="72">
        <f t="shared" si="5"/>
        <v>4.6164364822619843</v>
      </c>
      <c r="D119" s="2">
        <f t="shared" si="8"/>
        <v>1.2687305429340157</v>
      </c>
      <c r="E119" s="72"/>
      <c r="F119"/>
      <c r="H119" s="40"/>
      <c r="I119" s="61"/>
      <c r="K119" s="107"/>
    </row>
    <row r="120" spans="1:11" x14ac:dyDescent="0.3">
      <c r="B120" s="8">
        <v>100.143</v>
      </c>
      <c r="C120" s="72">
        <f t="shared" si="5"/>
        <v>4.606599164511783</v>
      </c>
      <c r="D120" s="2">
        <f t="shared" si="8"/>
        <v>-0.98373177502013576</v>
      </c>
      <c r="E120" s="72"/>
      <c r="F120"/>
      <c r="H120" s="40"/>
      <c r="I120" s="61"/>
      <c r="K120" s="107"/>
    </row>
    <row r="121" spans="1:11" x14ac:dyDescent="0.3">
      <c r="B121" s="8">
        <v>100.54600000000001</v>
      </c>
      <c r="C121" s="72">
        <f t="shared" si="5"/>
        <v>4.6106153342239864</v>
      </c>
      <c r="D121" s="2">
        <f t="shared" si="8"/>
        <v>0.40161697122034212</v>
      </c>
      <c r="E121" s="72"/>
      <c r="F121"/>
      <c r="H121" s="40"/>
      <c r="I121" s="61"/>
      <c r="K121" s="107"/>
    </row>
    <row r="122" spans="1:11" x14ac:dyDescent="0.3">
      <c r="B122" s="8">
        <v>101.843</v>
      </c>
      <c r="C122" s="72">
        <f t="shared" si="5"/>
        <v>4.6234324117885652</v>
      </c>
      <c r="D122" s="2">
        <f t="shared" si="8"/>
        <v>1.2817077564578838</v>
      </c>
      <c r="E122" s="72"/>
      <c r="F122"/>
      <c r="H122" s="40"/>
      <c r="I122" s="61"/>
      <c r="K122" s="107"/>
    </row>
    <row r="123" spans="1:11" x14ac:dyDescent="0.3">
      <c r="B123" s="8">
        <v>103.81699999999999</v>
      </c>
      <c r="C123" s="72">
        <f t="shared" si="5"/>
        <v>4.6426297338151388</v>
      </c>
      <c r="D123" s="2">
        <f t="shared" si="8"/>
        <v>1.9197322026573538</v>
      </c>
      <c r="E123" s="72"/>
      <c r="F123"/>
      <c r="H123" s="40"/>
      <c r="I123" s="61"/>
      <c r="K123" s="107"/>
    </row>
    <row r="124" spans="1:11" x14ac:dyDescent="0.3">
      <c r="B124" s="8">
        <v>103.922</v>
      </c>
      <c r="C124" s="72">
        <f t="shared" si="5"/>
        <v>4.6436406177506688</v>
      </c>
      <c r="D124" s="2">
        <f t="shared" si="8"/>
        <v>0.10108839355300603</v>
      </c>
      <c r="E124" s="72"/>
      <c r="F124"/>
      <c r="H124" s="40"/>
      <c r="I124" s="61"/>
      <c r="K124" s="107"/>
    </row>
    <row r="125" spans="1:11" x14ac:dyDescent="0.3">
      <c r="B125" s="8">
        <v>103.842</v>
      </c>
      <c r="C125" s="72">
        <f t="shared" si="5"/>
        <v>4.6428705131709167</v>
      </c>
      <c r="D125" s="2">
        <f t="shared" si="8"/>
        <v>-7.7010457975212887E-2</v>
      </c>
      <c r="E125" s="72"/>
      <c r="F125"/>
      <c r="H125" s="40"/>
      <c r="I125" s="61"/>
      <c r="K125" s="107"/>
    </row>
    <row r="126" spans="1:11" x14ac:dyDescent="0.3">
      <c r="B126" s="8">
        <v>103.789</v>
      </c>
      <c r="C126" s="72">
        <f t="shared" si="5"/>
        <v>4.642359992091202</v>
      </c>
      <c r="D126" s="2">
        <f t="shared" si="8"/>
        <v>-5.1052107971472083E-2</v>
      </c>
      <c r="E126" s="72"/>
      <c r="F126"/>
      <c r="H126" s="40"/>
      <c r="I126" s="61"/>
      <c r="K126" s="107"/>
    </row>
    <row r="127" spans="1:11" x14ac:dyDescent="0.3">
      <c r="B127" s="8">
        <v>103.79300000000001</v>
      </c>
      <c r="C127" s="72">
        <f t="shared" si="5"/>
        <v>4.6423985310782099</v>
      </c>
      <c r="D127" s="2">
        <f t="shared" si="8"/>
        <v>3.8538987007896708E-3</v>
      </c>
      <c r="E127" s="72"/>
      <c r="F127"/>
      <c r="H127" s="40"/>
      <c r="I127" s="61"/>
      <c r="K127" s="107"/>
    </row>
    <row r="128" spans="1:11" x14ac:dyDescent="0.3">
      <c r="B128" s="8">
        <v>103.419</v>
      </c>
      <c r="C128" s="72">
        <f t="shared" si="5"/>
        <v>4.6387886976117159</v>
      </c>
      <c r="D128" s="2">
        <f t="shared" si="8"/>
        <v>-0.36098334664940168</v>
      </c>
      <c r="E128" s="72"/>
      <c r="F128"/>
      <c r="H128" s="40"/>
      <c r="I128" s="61"/>
      <c r="K128" s="107"/>
    </row>
    <row r="129" spans="2:11" x14ac:dyDescent="0.3">
      <c r="B129" s="8">
        <v>103.405</v>
      </c>
      <c r="C129" s="72">
        <f t="shared" si="5"/>
        <v>4.63865331680464</v>
      </c>
      <c r="D129" s="2">
        <f t="shared" si="8"/>
        <v>-1.3538080707586886E-2</v>
      </c>
      <c r="E129" s="72"/>
      <c r="F129"/>
      <c r="H129" s="40"/>
      <c r="I129" s="61"/>
      <c r="K129" s="107"/>
    </row>
    <row r="130" spans="2:11" x14ac:dyDescent="0.3">
      <c r="B130" s="8">
        <v>103.83199999999999</v>
      </c>
      <c r="C130" s="72">
        <f t="shared" si="5"/>
        <v>4.6427742083854575</v>
      </c>
      <c r="D130" s="2">
        <f t="shared" si="8"/>
        <v>0.41208915808175206</v>
      </c>
      <c r="E130" s="72"/>
      <c r="F130"/>
      <c r="H130" s="40"/>
      <c r="I130" s="61"/>
      <c r="K130" s="107"/>
    </row>
    <row r="131" spans="2:11" x14ac:dyDescent="0.3">
      <c r="B131" s="8">
        <v>104.22199999999999</v>
      </c>
      <c r="C131" s="72">
        <f t="shared" si="5"/>
        <v>4.6465232394715699</v>
      </c>
      <c r="D131" s="2">
        <f t="shared" si="8"/>
        <v>0.37490310861123533</v>
      </c>
      <c r="E131" s="72"/>
      <c r="F131"/>
      <c r="H131" s="40"/>
      <c r="K131" s="107"/>
    </row>
    <row r="132" spans="2:11" x14ac:dyDescent="0.3">
      <c r="B132" s="8">
        <v>104.667</v>
      </c>
      <c r="C132" s="72">
        <f t="shared" ref="C132:C142" si="10">LN(B132)</f>
        <v>4.6507838819484482</v>
      </c>
      <c r="D132" s="2">
        <f t="shared" si="8"/>
        <v>0.42606424768782958</v>
      </c>
      <c r="E132" s="72"/>
      <c r="F132"/>
      <c r="H132" s="40"/>
      <c r="K132" s="107"/>
    </row>
    <row r="133" spans="2:11" x14ac:dyDescent="0.3">
      <c r="B133" s="8">
        <v>105.214</v>
      </c>
      <c r="C133" s="72">
        <f t="shared" si="10"/>
        <v>4.6559963712971806</v>
      </c>
      <c r="D133" s="2">
        <f t="shared" ref="D133:D142" si="11">(C133-C132)*100</f>
        <v>0.52124893487324186</v>
      </c>
      <c r="E133" s="72"/>
      <c r="F133"/>
      <c r="H133" s="40"/>
      <c r="K133" s="107"/>
    </row>
    <row r="134" spans="2:11" x14ac:dyDescent="0.3">
      <c r="B134" s="8">
        <v>105.721</v>
      </c>
      <c r="C134" s="72">
        <f t="shared" si="10"/>
        <v>4.6608035486395183</v>
      </c>
      <c r="D134" s="2">
        <f t="shared" si="11"/>
        <v>0.48071773423377095</v>
      </c>
      <c r="E134" s="72"/>
      <c r="F134"/>
      <c r="H134" s="40"/>
      <c r="K134" s="107"/>
    </row>
    <row r="135" spans="2:11" x14ac:dyDescent="0.3">
      <c r="B135" s="8">
        <v>105.952</v>
      </c>
      <c r="C135" s="72">
        <f t="shared" si="10"/>
        <v>4.6629861613648353</v>
      </c>
      <c r="D135" s="2">
        <f t="shared" si="11"/>
        <v>0.21826127253170569</v>
      </c>
      <c r="E135" s="72"/>
      <c r="F135"/>
      <c r="H135" s="40"/>
      <c r="K135" s="107"/>
    </row>
    <row r="136" spans="2:11" x14ac:dyDescent="0.3">
      <c r="B136" s="8">
        <v>105.51</v>
      </c>
      <c r="C136" s="72">
        <f t="shared" si="10"/>
        <v>4.6588057351540009</v>
      </c>
      <c r="D136" s="2">
        <f t="shared" si="11"/>
        <v>-0.41804262108344759</v>
      </c>
      <c r="E136" s="72"/>
      <c r="F136"/>
      <c r="H136" s="40"/>
      <c r="K136" s="107"/>
    </row>
    <row r="137" spans="2:11" x14ac:dyDescent="0.3">
      <c r="B137" s="8">
        <v>105.843</v>
      </c>
      <c r="C137" s="72">
        <f t="shared" si="10"/>
        <v>4.6619568640761999</v>
      </c>
      <c r="D137" s="2">
        <f t="shared" si="11"/>
        <v>0.31511289221990424</v>
      </c>
      <c r="E137" s="72"/>
      <c r="F137"/>
      <c r="H137" s="40"/>
      <c r="K137" s="107"/>
    </row>
    <row r="138" spans="2:11" x14ac:dyDescent="0.3">
      <c r="B138" s="8">
        <v>105.749</v>
      </c>
      <c r="C138" s="72">
        <f t="shared" si="10"/>
        <v>4.6610683616169011</v>
      </c>
      <c r="D138" s="2">
        <f t="shared" si="11"/>
        <v>-8.8850245929883442E-2</v>
      </c>
      <c r="E138" s="72"/>
      <c r="F138"/>
      <c r="H138" s="40"/>
      <c r="K138" s="107"/>
    </row>
    <row r="139" spans="2:11" x14ac:dyDescent="0.3">
      <c r="B139" s="8">
        <v>107.96299999999999</v>
      </c>
      <c r="C139" s="68">
        <f t="shared" si="10"/>
        <v>4.6817885758333784</v>
      </c>
      <c r="D139" s="2">
        <f t="shared" si="11"/>
        <v>2.0720214216477295</v>
      </c>
      <c r="F139"/>
      <c r="H139" s="40"/>
    </row>
    <row r="140" spans="2:11" x14ac:dyDescent="0.3">
      <c r="B140" s="8">
        <v>107.87</v>
      </c>
      <c r="C140" s="68">
        <f t="shared" si="10"/>
        <v>4.6809267983873379</v>
      </c>
      <c r="D140" s="2">
        <f t="shared" si="11"/>
        <v>-8.6177744604043482E-2</v>
      </c>
      <c r="F140"/>
      <c r="H140" s="40"/>
    </row>
    <row r="141" spans="2:11" x14ac:dyDescent="0.3">
      <c r="B141" s="8">
        <v>107.358</v>
      </c>
      <c r="C141" s="68">
        <f t="shared" si="10"/>
        <v>4.6761690441377795</v>
      </c>
      <c r="D141" s="2">
        <f t="shared" si="11"/>
        <v>-0.47577542495584879</v>
      </c>
      <c r="F141"/>
      <c r="H141" s="40"/>
    </row>
    <row r="142" spans="2:11" x14ac:dyDescent="0.3">
      <c r="B142" s="8">
        <v>107.291</v>
      </c>
      <c r="C142" s="68">
        <f t="shared" si="10"/>
        <v>4.6755447691383534</v>
      </c>
      <c r="D142" s="2">
        <f t="shared" si="11"/>
        <v>-6.2427499942607767E-2</v>
      </c>
      <c r="F142"/>
      <c r="H142" s="4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F30E-DF19-4334-8B5E-840C15AE2B21}">
  <dimension ref="A1:AC143"/>
  <sheetViews>
    <sheetView zoomScale="60" zoomScaleNormal="60" workbookViewId="0">
      <selection activeCell="S3" sqref="S3:S143"/>
    </sheetView>
  </sheetViews>
  <sheetFormatPr defaultRowHeight="14.4" x14ac:dyDescent="0.3"/>
  <cols>
    <col min="1" max="1" width="11.77734375" style="3" customWidth="1"/>
    <col min="2" max="2" width="3.77734375" customWidth="1"/>
    <col min="3" max="5" width="11.77734375" style="3" customWidth="1"/>
    <col min="6" max="7" width="11.77734375" customWidth="1"/>
    <col min="8" max="8" width="12.21875" customWidth="1"/>
    <col min="9" max="9" width="11.77734375" style="87" customWidth="1"/>
    <col min="10" max="11" width="11.77734375" customWidth="1"/>
    <col min="12" max="12" width="11.77734375" style="87" customWidth="1"/>
    <col min="13" max="13" width="11.77734375" style="65" customWidth="1"/>
    <col min="14" max="14" width="11.77734375" style="83" customWidth="1"/>
    <col min="15" max="15" width="12.21875" customWidth="1"/>
    <col min="16" max="16" width="11.77734375" style="68" customWidth="1"/>
    <col min="17" max="18" width="11.77734375" customWidth="1"/>
    <col min="19" max="19" width="11.77734375" style="68" customWidth="1"/>
    <col min="20" max="20" width="11.77734375" style="40" customWidth="1"/>
    <col min="21" max="21" width="11.77734375" style="87" customWidth="1"/>
    <col min="22" max="23" width="11.77734375" customWidth="1"/>
    <col min="24" max="24" width="11.77734375" style="87" customWidth="1"/>
    <col min="25" max="26" width="11.77734375" style="40" customWidth="1"/>
    <col min="27" max="27" width="9" bestFit="1" customWidth="1"/>
    <col min="28" max="28" width="13.5546875" bestFit="1" customWidth="1"/>
  </cols>
  <sheetData>
    <row r="1" spans="1:29" s="6" customFormat="1" ht="42" customHeight="1" x14ac:dyDescent="0.3">
      <c r="A1" s="14"/>
      <c r="B1" s="26" t="s">
        <v>69</v>
      </c>
      <c r="C1" s="113" t="s">
        <v>87</v>
      </c>
      <c r="D1" s="113"/>
      <c r="E1" s="113"/>
      <c r="F1" s="113"/>
      <c r="G1" s="74" t="s">
        <v>531</v>
      </c>
      <c r="H1" s="14" t="s">
        <v>88</v>
      </c>
      <c r="I1" s="85" t="s">
        <v>93</v>
      </c>
      <c r="J1" s="14"/>
      <c r="K1" s="14"/>
      <c r="L1" s="87" t="s">
        <v>512</v>
      </c>
      <c r="M1" s="32" t="s">
        <v>86</v>
      </c>
      <c r="N1" s="34"/>
      <c r="O1" s="14" t="s">
        <v>532</v>
      </c>
      <c r="P1" s="32" t="s">
        <v>530</v>
      </c>
      <c r="Q1" s="14"/>
      <c r="R1" s="14"/>
      <c r="S1" s="68" t="s">
        <v>512</v>
      </c>
      <c r="T1" s="34"/>
      <c r="U1" s="85" t="s">
        <v>530</v>
      </c>
      <c r="V1" s="14"/>
      <c r="W1" s="14"/>
      <c r="X1" s="87" t="s">
        <v>512</v>
      </c>
      <c r="Y1" s="83"/>
      <c r="Z1" s="34"/>
    </row>
    <row r="2" spans="1:29" ht="43.2" x14ac:dyDescent="0.3">
      <c r="A2" s="4"/>
      <c r="B2" s="25" t="s">
        <v>47</v>
      </c>
      <c r="C2" s="37" t="s">
        <v>34</v>
      </c>
      <c r="D2" s="37" t="s">
        <v>36</v>
      </c>
      <c r="E2" s="37" t="s">
        <v>35</v>
      </c>
      <c r="F2" s="37" t="s">
        <v>37</v>
      </c>
      <c r="G2" s="37" t="s">
        <v>529</v>
      </c>
      <c r="H2" s="36" t="s">
        <v>85</v>
      </c>
      <c r="I2" s="86" t="s">
        <v>102</v>
      </c>
      <c r="J2" s="75" t="s">
        <v>525</v>
      </c>
      <c r="K2" s="75" t="s">
        <v>511</v>
      </c>
      <c r="L2" s="88" t="s">
        <v>527</v>
      </c>
      <c r="M2" s="67" t="s">
        <v>6</v>
      </c>
      <c r="N2" s="42"/>
      <c r="O2" s="36" t="s">
        <v>85</v>
      </c>
      <c r="P2" s="66" t="s">
        <v>102</v>
      </c>
      <c r="Q2" s="75" t="s">
        <v>525</v>
      </c>
      <c r="R2" s="75" t="s">
        <v>511</v>
      </c>
      <c r="S2" s="67" t="s">
        <v>527</v>
      </c>
      <c r="T2" s="42"/>
      <c r="U2" s="86" t="s">
        <v>528</v>
      </c>
      <c r="V2" s="75" t="s">
        <v>525</v>
      </c>
      <c r="W2" s="75" t="s">
        <v>511</v>
      </c>
      <c r="X2" s="88" t="s">
        <v>527</v>
      </c>
      <c r="Y2" s="42"/>
      <c r="Z2" s="42"/>
      <c r="AB2" s="115"/>
      <c r="AC2" s="115"/>
    </row>
    <row r="3" spans="1:29" x14ac:dyDescent="0.3">
      <c r="A3" s="1">
        <v>1985</v>
      </c>
      <c r="B3" s="27">
        <v>177522.33333333334</v>
      </c>
      <c r="C3" s="8">
        <v>742.38499999999999</v>
      </c>
      <c r="D3" s="8">
        <v>1525.616</v>
      </c>
      <c r="E3" s="8">
        <v>53.582000000000001</v>
      </c>
      <c r="F3" s="8">
        <v>43.859000000000002</v>
      </c>
      <c r="G3" s="8">
        <v>43.851999999999997</v>
      </c>
      <c r="H3" s="8">
        <f>C3/E3+D3/F3</f>
        <v>48.639678867948973</v>
      </c>
      <c r="I3" s="87">
        <f t="shared" ref="I3:I34" si="0">LN(H3/B3)</f>
        <v>-8.202412066164305</v>
      </c>
      <c r="J3" s="61">
        <f>I3-M3</f>
        <v>-2.305312066164305</v>
      </c>
      <c r="K3" s="61">
        <f>AVERAGE(J3:J116)</f>
        <v>-2.3079858638566026</v>
      </c>
      <c r="L3" s="89">
        <f>I3-$K$3</f>
        <v>-5.8944262023077023</v>
      </c>
      <c r="M3" s="69">
        <v>-5.8971</v>
      </c>
      <c r="N3" s="84"/>
      <c r="O3" s="8">
        <f>C3/E3+D3/G3</f>
        <v>48.645231452033634</v>
      </c>
      <c r="P3" s="68">
        <f>LN(O3/B3)</f>
        <v>-8.2022979151809228</v>
      </c>
      <c r="Q3" s="61">
        <f>P3-M3</f>
        <v>-2.3051979151809228</v>
      </c>
      <c r="R3" s="61">
        <f>AVERAGE(Q3:Q116)</f>
        <v>-2.3079371054892595</v>
      </c>
      <c r="S3" s="72">
        <f>P3-$R$3</f>
        <v>-5.8943608096916638</v>
      </c>
      <c r="U3" s="87">
        <f>LN(O3)</f>
        <v>3.8845537863980564</v>
      </c>
      <c r="V3" s="61">
        <f>U3-M3</f>
        <v>9.7816537863980564</v>
      </c>
      <c r="W3" s="61">
        <f>AVERAGE(V3:V116)</f>
        <v>9.9417219592794535</v>
      </c>
      <c r="X3" s="89">
        <f>U3-$W$3</f>
        <v>-6.0571681728813971</v>
      </c>
      <c r="AB3" s="40"/>
      <c r="AC3" s="40"/>
    </row>
    <row r="4" spans="1:29" x14ac:dyDescent="0.3">
      <c r="A4" s="1">
        <v>1985.25</v>
      </c>
      <c r="B4" s="27">
        <v>177946.33333333334</v>
      </c>
      <c r="C4" s="8">
        <v>752.76</v>
      </c>
      <c r="D4" s="8">
        <v>1555.7539999999999</v>
      </c>
      <c r="E4" s="8">
        <v>53.911000000000001</v>
      </c>
      <c r="F4" s="8">
        <v>44.317999999999998</v>
      </c>
      <c r="G4" s="8">
        <v>44.311</v>
      </c>
      <c r="H4" s="8">
        <f t="shared" ref="H4:H67" si="1">C4/E4+D4/F4</f>
        <v>49.067349952511719</v>
      </c>
      <c r="I4" s="87">
        <f t="shared" si="0"/>
        <v>-8.1960434424948758</v>
      </c>
      <c r="J4" s="61">
        <f t="shared" ref="J4:J67" si="2">I4-M4</f>
        <v>-2.3055434424948755</v>
      </c>
      <c r="K4" s="61"/>
      <c r="L4" s="89">
        <f t="shared" ref="L4:L67" si="3">I4-$K$3</f>
        <v>-5.8880575786382732</v>
      </c>
      <c r="M4" s="69">
        <v>-5.8905000000000003</v>
      </c>
      <c r="N4" s="84"/>
      <c r="O4" s="8">
        <f t="shared" ref="O4:O67" si="4">C4/E4+D4/G4</f>
        <v>49.072895536178713</v>
      </c>
      <c r="P4" s="68">
        <f t="shared" ref="P4:P67" si="5">LN(O4/B4)</f>
        <v>-8.1959304290487545</v>
      </c>
      <c r="Q4" s="61">
        <f t="shared" ref="Q4:Q67" si="6">P4-M4</f>
        <v>-2.3054304290487542</v>
      </c>
      <c r="R4" s="61"/>
      <c r="S4" s="72">
        <f t="shared" ref="S4:S67" si="7">P4-$R$3</f>
        <v>-5.8879933235594955</v>
      </c>
      <c r="U4" s="87">
        <f t="shared" ref="U4:U67" si="8">LN(O4)</f>
        <v>3.8933068566384286</v>
      </c>
      <c r="V4" s="61">
        <f t="shared" ref="V4:V67" si="9">U4-M4</f>
        <v>9.783806856638428</v>
      </c>
      <c r="W4" s="61"/>
      <c r="X4" s="89">
        <f t="shared" ref="X4:X67" si="10">U4-$W$3</f>
        <v>-6.0484151026410249</v>
      </c>
      <c r="AB4" s="40"/>
      <c r="AC4" s="40"/>
    </row>
    <row r="5" spans="1:29" x14ac:dyDescent="0.3">
      <c r="A5" s="1">
        <v>1985.5</v>
      </c>
      <c r="B5" s="27">
        <v>178413.33333333334</v>
      </c>
      <c r="C5" s="8">
        <v>760.48500000000001</v>
      </c>
      <c r="D5" s="8">
        <v>1597.213</v>
      </c>
      <c r="E5" s="8">
        <v>54.02</v>
      </c>
      <c r="F5" s="8">
        <v>44.893999999999998</v>
      </c>
      <c r="G5" s="8">
        <v>44.887999999999998</v>
      </c>
      <c r="H5" s="8">
        <f t="shared" si="1"/>
        <v>49.655268367808745</v>
      </c>
      <c r="I5" s="87">
        <f t="shared" si="0"/>
        <v>-8.1867537397618513</v>
      </c>
      <c r="J5" s="61">
        <f t="shared" si="2"/>
        <v>-2.3055537397618515</v>
      </c>
      <c r="K5" s="61"/>
      <c r="L5" s="89">
        <f t="shared" si="3"/>
        <v>-5.8787678759052486</v>
      </c>
      <c r="M5" s="69">
        <v>-5.8811999999999998</v>
      </c>
      <c r="N5" s="84"/>
      <c r="O5" s="8">
        <f t="shared" si="4"/>
        <v>49.660023860612291</v>
      </c>
      <c r="P5" s="68">
        <f t="shared" si="5"/>
        <v>-8.1866579741914034</v>
      </c>
      <c r="Q5" s="61">
        <f t="shared" si="6"/>
        <v>-2.3054579741914036</v>
      </c>
      <c r="R5" s="61"/>
      <c r="S5" s="72">
        <f t="shared" si="7"/>
        <v>-5.8787208687021444</v>
      </c>
      <c r="U5" s="87">
        <f t="shared" si="8"/>
        <v>3.9052002605594116</v>
      </c>
      <c r="V5" s="61">
        <f t="shared" si="9"/>
        <v>9.7864002605594109</v>
      </c>
      <c r="W5" s="61"/>
      <c r="X5" s="89">
        <f t="shared" si="10"/>
        <v>-6.0365216987200423</v>
      </c>
      <c r="AB5" s="40"/>
      <c r="AC5" s="40"/>
    </row>
    <row r="6" spans="1:29" x14ac:dyDescent="0.3">
      <c r="A6" s="1">
        <v>1985.75</v>
      </c>
      <c r="B6" s="27">
        <v>178940.66666666666</v>
      </c>
      <c r="C6" s="8">
        <v>773.34500000000003</v>
      </c>
      <c r="D6" s="8">
        <v>1622.3030000000001</v>
      </c>
      <c r="E6" s="8">
        <v>54.448</v>
      </c>
      <c r="F6" s="8">
        <v>45.237000000000002</v>
      </c>
      <c r="G6" s="8">
        <v>45.231000000000002</v>
      </c>
      <c r="H6" s="8">
        <f t="shared" si="1"/>
        <v>50.065671333526801</v>
      </c>
      <c r="I6" s="87">
        <f t="shared" si="0"/>
        <v>-8.1814739884298628</v>
      </c>
      <c r="J6" s="61">
        <f t="shared" si="2"/>
        <v>-2.3059739884298631</v>
      </c>
      <c r="K6" s="61"/>
      <c r="L6" s="89">
        <f t="shared" si="3"/>
        <v>-5.8734881245732602</v>
      </c>
      <c r="M6" s="69">
        <v>-5.8754999999999997</v>
      </c>
      <c r="N6" s="84"/>
      <c r="O6" s="8">
        <f t="shared" si="4"/>
        <v>50.070428553528401</v>
      </c>
      <c r="P6" s="68">
        <f t="shared" si="5"/>
        <v>-8.1813789733451827</v>
      </c>
      <c r="Q6" s="61">
        <f t="shared" si="6"/>
        <v>-2.305878973345183</v>
      </c>
      <c r="R6" s="61"/>
      <c r="S6" s="72">
        <f t="shared" si="7"/>
        <v>-5.8734418678559237</v>
      </c>
      <c r="U6" s="87">
        <f t="shared" si="8"/>
        <v>3.9134305853930695</v>
      </c>
      <c r="V6" s="61">
        <f t="shared" si="9"/>
        <v>9.7889305853930697</v>
      </c>
      <c r="W6" s="61"/>
      <c r="X6" s="89">
        <f t="shared" si="10"/>
        <v>-6.0282913738863844</v>
      </c>
      <c r="AB6" s="40"/>
      <c r="AC6" s="40"/>
    </row>
    <row r="7" spans="1:29" x14ac:dyDescent="0.3">
      <c r="A7" s="1">
        <v>1986</v>
      </c>
      <c r="B7" s="27">
        <v>179825.33333333334</v>
      </c>
      <c r="C7" s="8">
        <v>779.25199999999995</v>
      </c>
      <c r="D7" s="8">
        <v>1652.771</v>
      </c>
      <c r="E7" s="8">
        <v>54.177</v>
      </c>
      <c r="F7" s="8">
        <v>45.896000000000001</v>
      </c>
      <c r="G7" s="8">
        <v>45.892000000000003</v>
      </c>
      <c r="H7" s="8">
        <f t="shared" si="1"/>
        <v>50.394667871579131</v>
      </c>
      <c r="I7" s="87">
        <f t="shared" si="0"/>
        <v>-8.1798559151061703</v>
      </c>
      <c r="J7" s="61">
        <f t="shared" si="2"/>
        <v>-2.3060559151061701</v>
      </c>
      <c r="K7" s="61"/>
      <c r="L7" s="89">
        <f t="shared" si="3"/>
        <v>-5.8718700512495676</v>
      </c>
      <c r="M7" s="69">
        <v>-5.8738000000000001</v>
      </c>
      <c r="N7" s="84"/>
      <c r="O7" s="8">
        <f t="shared" si="4"/>
        <v>50.397806651411905</v>
      </c>
      <c r="P7" s="68">
        <f t="shared" si="5"/>
        <v>-8.1797936330786953</v>
      </c>
      <c r="Q7" s="61">
        <f t="shared" si="6"/>
        <v>-2.3059936330786952</v>
      </c>
      <c r="R7" s="61"/>
      <c r="S7" s="72">
        <f t="shared" si="7"/>
        <v>-5.8718565275894363</v>
      </c>
      <c r="U7" s="87">
        <f t="shared" si="8"/>
        <v>3.919947655309159</v>
      </c>
      <c r="V7" s="61">
        <f t="shared" si="9"/>
        <v>9.7937476553091596</v>
      </c>
      <c r="W7" s="61"/>
      <c r="X7" s="89">
        <f t="shared" si="10"/>
        <v>-6.0217743039702949</v>
      </c>
      <c r="AB7" s="40"/>
      <c r="AC7" s="40"/>
    </row>
    <row r="8" spans="1:29" x14ac:dyDescent="0.3">
      <c r="A8" s="1">
        <v>1986.25</v>
      </c>
      <c r="B8" s="27">
        <v>180320.66666666666</v>
      </c>
      <c r="C8" s="8">
        <v>767.452</v>
      </c>
      <c r="D8" s="8">
        <v>1676.713</v>
      </c>
      <c r="E8" s="8">
        <v>52.886000000000003</v>
      </c>
      <c r="F8" s="8">
        <v>46.28</v>
      </c>
      <c r="G8" s="8">
        <v>46.277000000000001</v>
      </c>
      <c r="H8" s="8">
        <f t="shared" si="1"/>
        <v>50.741193373780838</v>
      </c>
      <c r="I8" s="87">
        <f t="shared" si="0"/>
        <v>-8.1757539531145706</v>
      </c>
      <c r="J8" s="61">
        <f t="shared" si="2"/>
        <v>-2.3064539531145707</v>
      </c>
      <c r="K8" s="61"/>
      <c r="L8" s="89">
        <f t="shared" si="3"/>
        <v>-5.867768089257968</v>
      </c>
      <c r="M8" s="69">
        <v>-5.8693</v>
      </c>
      <c r="N8" s="84"/>
      <c r="O8" s="8">
        <f t="shared" si="4"/>
        <v>50.743542040743257</v>
      </c>
      <c r="P8" s="68">
        <f t="shared" si="5"/>
        <v>-8.1757076670016247</v>
      </c>
      <c r="Q8" s="61">
        <f t="shared" si="6"/>
        <v>-2.3064076670016247</v>
      </c>
      <c r="R8" s="61"/>
      <c r="S8" s="72">
        <f t="shared" si="7"/>
        <v>-5.8677705615123656</v>
      </c>
      <c r="U8" s="87">
        <f t="shared" si="8"/>
        <v>3.9267843593961698</v>
      </c>
      <c r="V8" s="61">
        <f t="shared" si="9"/>
        <v>9.7960843593961702</v>
      </c>
      <c r="W8" s="61"/>
      <c r="X8" s="89">
        <f t="shared" si="10"/>
        <v>-6.0149375998832841</v>
      </c>
      <c r="AB8" s="40"/>
      <c r="AC8" s="40"/>
    </row>
    <row r="9" spans="1:29" x14ac:dyDescent="0.3">
      <c r="A9" s="1">
        <v>1986.5</v>
      </c>
      <c r="B9" s="27">
        <v>180835.66666666666</v>
      </c>
      <c r="C9" s="8">
        <v>771.04200000000003</v>
      </c>
      <c r="D9" s="8">
        <v>1700.452</v>
      </c>
      <c r="E9" s="8">
        <v>53.023000000000003</v>
      </c>
      <c r="F9" s="8">
        <v>46.545000000000002</v>
      </c>
      <c r="G9" s="8">
        <v>46.542000000000002</v>
      </c>
      <c r="H9" s="8">
        <f t="shared" si="1"/>
        <v>51.075156946050896</v>
      </c>
      <c r="I9" s="87">
        <f t="shared" si="0"/>
        <v>-8.1720457653175949</v>
      </c>
      <c r="J9" s="61">
        <f t="shared" si="2"/>
        <v>-2.3068457653175951</v>
      </c>
      <c r="K9" s="61"/>
      <c r="L9" s="89">
        <f t="shared" si="3"/>
        <v>-5.8640599014609922</v>
      </c>
      <c r="M9" s="69">
        <v>-5.8651999999999997</v>
      </c>
      <c r="N9" s="84"/>
      <c r="O9" s="8">
        <f t="shared" si="4"/>
        <v>51.077511819404641</v>
      </c>
      <c r="P9" s="68">
        <f t="shared" si="5"/>
        <v>-8.1719996603380061</v>
      </c>
      <c r="Q9" s="61">
        <f t="shared" si="6"/>
        <v>-2.3067996603380063</v>
      </c>
      <c r="R9" s="61"/>
      <c r="S9" s="72">
        <f t="shared" si="7"/>
        <v>-5.8640625548487471</v>
      </c>
      <c r="U9" s="87">
        <f t="shared" si="8"/>
        <v>3.9333443185331958</v>
      </c>
      <c r="V9" s="61">
        <f t="shared" si="9"/>
        <v>9.798544318533196</v>
      </c>
      <c r="W9" s="61"/>
      <c r="X9" s="89">
        <f t="shared" si="10"/>
        <v>-6.0083776407462572</v>
      </c>
      <c r="AB9" s="114"/>
      <c r="AC9" s="114"/>
    </row>
    <row r="10" spans="1:29" x14ac:dyDescent="0.3">
      <c r="A10" s="1">
        <v>1986.75</v>
      </c>
      <c r="B10" s="27">
        <v>181365.33333333334</v>
      </c>
      <c r="C10" s="8">
        <v>779.00699999999995</v>
      </c>
      <c r="D10" s="8">
        <v>1732.6679999999999</v>
      </c>
      <c r="E10" s="8">
        <v>53.137999999999998</v>
      </c>
      <c r="F10" s="8">
        <v>46.911999999999999</v>
      </c>
      <c r="G10" s="8">
        <v>46.908999999999999</v>
      </c>
      <c r="H10" s="8">
        <f t="shared" si="1"/>
        <v>51.5945041931028</v>
      </c>
      <c r="I10" s="87">
        <f t="shared" si="0"/>
        <v>-8.1648535332595582</v>
      </c>
      <c r="J10" s="61">
        <f t="shared" si="2"/>
        <v>-2.3070535332595581</v>
      </c>
      <c r="K10" s="61"/>
      <c r="L10" s="89">
        <f t="shared" si="3"/>
        <v>-5.8568676694029556</v>
      </c>
      <c r="M10" s="69">
        <v>-5.8578000000000001</v>
      </c>
      <c r="N10" s="84"/>
      <c r="O10" s="8">
        <f t="shared" si="4"/>
        <v>51.596866283347076</v>
      </c>
      <c r="P10" s="68">
        <f t="shared" si="5"/>
        <v>-8.1648077524886702</v>
      </c>
      <c r="Q10" s="61">
        <f t="shared" si="6"/>
        <v>-2.3070077524886701</v>
      </c>
      <c r="R10" s="61"/>
      <c r="S10" s="72">
        <f t="shared" si="7"/>
        <v>-5.8568706469994112</v>
      </c>
      <c r="U10" s="87">
        <f t="shared" si="8"/>
        <v>3.9434609397004325</v>
      </c>
      <c r="V10" s="61">
        <f t="shared" si="9"/>
        <v>9.8012609397004322</v>
      </c>
      <c r="W10" s="61"/>
      <c r="X10" s="89">
        <f t="shared" si="10"/>
        <v>-5.9982610195790205</v>
      </c>
      <c r="AB10" s="46"/>
      <c r="AC10" s="46"/>
    </row>
    <row r="11" spans="1:29" x14ac:dyDescent="0.3">
      <c r="A11" s="1">
        <v>1987</v>
      </c>
      <c r="B11" s="27">
        <v>182001.33333333334</v>
      </c>
      <c r="C11" s="8">
        <v>797.38199999999995</v>
      </c>
      <c r="D11" s="8">
        <v>1767.634</v>
      </c>
      <c r="E11" s="8">
        <v>54.320999999999998</v>
      </c>
      <c r="F11" s="8">
        <v>47.094999999999999</v>
      </c>
      <c r="G11" s="8">
        <v>47.091000000000001</v>
      </c>
      <c r="H11" s="8">
        <f t="shared" si="1"/>
        <v>52.212443113913807</v>
      </c>
      <c r="I11" s="87">
        <f t="shared" si="0"/>
        <v>-8.1564484517275915</v>
      </c>
      <c r="J11" s="61">
        <f t="shared" si="2"/>
        <v>-2.3072484517275917</v>
      </c>
      <c r="K11" s="61"/>
      <c r="L11" s="89">
        <f t="shared" si="3"/>
        <v>-5.8484625878709888</v>
      </c>
      <c r="M11" s="69">
        <v>-5.8491999999999997</v>
      </c>
      <c r="N11" s="84"/>
      <c r="O11" s="8">
        <f t="shared" si="4"/>
        <v>52.215631270353278</v>
      </c>
      <c r="P11" s="68">
        <f t="shared" si="5"/>
        <v>-8.1563873923532952</v>
      </c>
      <c r="Q11" s="61">
        <f t="shared" si="6"/>
        <v>-2.3071873923532955</v>
      </c>
      <c r="R11" s="61"/>
      <c r="S11" s="72">
        <f t="shared" si="7"/>
        <v>-5.8484502868640362</v>
      </c>
      <c r="U11" s="87">
        <f t="shared" si="8"/>
        <v>3.9553818996861292</v>
      </c>
      <c r="V11" s="61">
        <f t="shared" si="9"/>
        <v>9.8045818996861289</v>
      </c>
      <c r="W11" s="61"/>
      <c r="X11" s="89">
        <f t="shared" si="10"/>
        <v>-5.9863400595933243</v>
      </c>
      <c r="AB11" s="46"/>
      <c r="AC11" s="46"/>
    </row>
    <row r="12" spans="1:29" x14ac:dyDescent="0.3">
      <c r="A12" s="1">
        <v>1987.25</v>
      </c>
      <c r="B12" s="27">
        <v>182526.66666666666</v>
      </c>
      <c r="C12" s="8">
        <v>812.28099999999995</v>
      </c>
      <c r="D12" s="8">
        <v>1801.9480000000001</v>
      </c>
      <c r="E12" s="8">
        <v>54.917000000000002</v>
      </c>
      <c r="F12" s="8">
        <v>47.54</v>
      </c>
      <c r="G12" s="8">
        <v>47.533999999999999</v>
      </c>
      <c r="H12" s="8">
        <f t="shared" si="1"/>
        <v>52.694894873633793</v>
      </c>
      <c r="I12" s="87">
        <f t="shared" si="0"/>
        <v>-8.150132980664921</v>
      </c>
      <c r="J12" s="61">
        <f t="shared" si="2"/>
        <v>-2.3074329806649212</v>
      </c>
      <c r="K12" s="61"/>
      <c r="L12" s="89">
        <f t="shared" si="3"/>
        <v>-5.8421471168083183</v>
      </c>
      <c r="M12" s="69">
        <v>-5.8426999999999998</v>
      </c>
      <c r="N12" s="84"/>
      <c r="O12" s="8">
        <f t="shared" si="4"/>
        <v>52.6996793009938</v>
      </c>
      <c r="P12" s="68">
        <f t="shared" si="5"/>
        <v>-8.1500421898931794</v>
      </c>
      <c r="Q12" s="61">
        <f t="shared" si="6"/>
        <v>-2.3073421898931796</v>
      </c>
      <c r="R12" s="61"/>
      <c r="S12" s="72">
        <f t="shared" si="7"/>
        <v>-5.8421050844039204</v>
      </c>
      <c r="U12" s="87">
        <f t="shared" si="8"/>
        <v>3.964609370158664</v>
      </c>
      <c r="V12" s="61">
        <f t="shared" si="9"/>
        <v>9.8073093701586629</v>
      </c>
      <c r="W12" s="61"/>
      <c r="X12" s="89">
        <f t="shared" si="10"/>
        <v>-5.9771125891207895</v>
      </c>
      <c r="AB12" s="46"/>
      <c r="AC12" s="46"/>
    </row>
    <row r="13" spans="1:29" x14ac:dyDescent="0.3">
      <c r="A13" s="1">
        <v>1987.5</v>
      </c>
      <c r="B13" s="27">
        <v>183016</v>
      </c>
      <c r="C13" s="8">
        <v>820.65599999999995</v>
      </c>
      <c r="D13" s="8">
        <v>1836.16</v>
      </c>
      <c r="E13" s="8">
        <v>55.438000000000002</v>
      </c>
      <c r="F13" s="8">
        <v>48.015000000000001</v>
      </c>
      <c r="G13" s="8">
        <v>48.009</v>
      </c>
      <c r="H13" s="8">
        <f t="shared" si="1"/>
        <v>53.044514327274335</v>
      </c>
      <c r="I13" s="87">
        <f t="shared" si="0"/>
        <v>-8.1461974056887883</v>
      </c>
      <c r="J13" s="61">
        <f t="shared" si="2"/>
        <v>-2.307497405688788</v>
      </c>
      <c r="K13" s="61"/>
      <c r="L13" s="89">
        <f t="shared" si="3"/>
        <v>-5.8382115418321856</v>
      </c>
      <c r="M13" s="69">
        <v>-5.8387000000000002</v>
      </c>
      <c r="N13" s="84"/>
      <c r="O13" s="8">
        <f t="shared" si="4"/>
        <v>53.049293604022594</v>
      </c>
      <c r="P13" s="68">
        <f t="shared" si="5"/>
        <v>-8.1461073103883237</v>
      </c>
      <c r="Q13" s="61">
        <f t="shared" si="6"/>
        <v>-2.3074073103883235</v>
      </c>
      <c r="R13" s="61"/>
      <c r="S13" s="72">
        <f t="shared" si="7"/>
        <v>-5.8381702048990647</v>
      </c>
      <c r="U13" s="87">
        <f t="shared" si="8"/>
        <v>3.9712215493072964</v>
      </c>
      <c r="V13" s="61">
        <f t="shared" si="9"/>
        <v>9.8099215493072975</v>
      </c>
      <c r="W13" s="61"/>
      <c r="X13" s="89">
        <f t="shared" si="10"/>
        <v>-5.970500409972157</v>
      </c>
      <c r="AB13" s="46"/>
      <c r="AC13" s="46"/>
    </row>
    <row r="14" spans="1:29" x14ac:dyDescent="0.3">
      <c r="A14" s="1">
        <v>1987.75</v>
      </c>
      <c r="B14" s="27">
        <v>183467</v>
      </c>
      <c r="C14" s="8">
        <v>826.78099999999995</v>
      </c>
      <c r="D14" s="8">
        <v>1874.1859999999999</v>
      </c>
      <c r="E14" s="8">
        <v>55.783000000000001</v>
      </c>
      <c r="F14" s="8">
        <v>48.533999999999999</v>
      </c>
      <c r="G14" s="8">
        <v>48.527000000000001</v>
      </c>
      <c r="H14" s="8">
        <f t="shared" si="1"/>
        <v>53.437318614747852</v>
      </c>
      <c r="I14" s="87">
        <f t="shared" si="0"/>
        <v>-8.1412807414446569</v>
      </c>
      <c r="J14" s="61">
        <f t="shared" si="2"/>
        <v>-2.3071807414446566</v>
      </c>
      <c r="K14" s="61"/>
      <c r="L14" s="89">
        <f t="shared" si="3"/>
        <v>-5.8332948775880542</v>
      </c>
      <c r="M14" s="69">
        <v>-5.8341000000000003</v>
      </c>
      <c r="N14" s="84"/>
      <c r="O14" s="8">
        <f t="shared" si="4"/>
        <v>53.442888948281563</v>
      </c>
      <c r="P14" s="68">
        <f t="shared" si="5"/>
        <v>-8.1411765063637986</v>
      </c>
      <c r="Q14" s="61">
        <f t="shared" si="6"/>
        <v>-2.3070765063637984</v>
      </c>
      <c r="R14" s="61"/>
      <c r="S14" s="72">
        <f t="shared" si="7"/>
        <v>-5.8332394008745396</v>
      </c>
      <c r="U14" s="87">
        <f t="shared" si="8"/>
        <v>3.9786135874281769</v>
      </c>
      <c r="V14" s="61">
        <f t="shared" si="9"/>
        <v>9.8127135874281777</v>
      </c>
      <c r="W14" s="61"/>
      <c r="X14" s="89">
        <f t="shared" si="10"/>
        <v>-5.963108371851277</v>
      </c>
      <c r="AB14" s="46"/>
      <c r="AC14" s="46"/>
    </row>
    <row r="15" spans="1:29" x14ac:dyDescent="0.3">
      <c r="A15" s="1">
        <v>1988</v>
      </c>
      <c r="B15" s="27">
        <v>183967.33333333334</v>
      </c>
      <c r="C15" s="8">
        <v>838.38699999999994</v>
      </c>
      <c r="D15" s="8">
        <v>1923.07</v>
      </c>
      <c r="E15" s="8">
        <v>55.963000000000001</v>
      </c>
      <c r="F15" s="8">
        <v>49.131</v>
      </c>
      <c r="G15" s="8">
        <v>49.122999999999998</v>
      </c>
      <c r="H15" s="8">
        <f t="shared" si="1"/>
        <v>54.122777092645002</v>
      </c>
      <c r="I15" s="87">
        <f t="shared" si="0"/>
        <v>-8.1312583690004008</v>
      </c>
      <c r="J15" s="61">
        <f t="shared" si="2"/>
        <v>-2.3072583690004009</v>
      </c>
      <c r="K15" s="61"/>
      <c r="L15" s="89">
        <f t="shared" si="3"/>
        <v>-5.8232725051437981</v>
      </c>
      <c r="M15" s="69">
        <v>-5.8239999999999998</v>
      </c>
      <c r="N15" s="84"/>
      <c r="O15" s="8">
        <f t="shared" si="4"/>
        <v>54.129151570171345</v>
      </c>
      <c r="P15" s="68">
        <f t="shared" si="5"/>
        <v>-8.1311405978417248</v>
      </c>
      <c r="Q15" s="61">
        <f t="shared" si="6"/>
        <v>-2.307140597841725</v>
      </c>
      <c r="R15" s="61"/>
      <c r="S15" s="72">
        <f t="shared" si="7"/>
        <v>-5.8232034923524658</v>
      </c>
      <c r="U15" s="87">
        <f t="shared" si="8"/>
        <v>3.9913728867560905</v>
      </c>
      <c r="V15" s="61">
        <f t="shared" si="9"/>
        <v>9.8153728867560908</v>
      </c>
      <c r="W15" s="61"/>
      <c r="X15" s="89">
        <f t="shared" si="10"/>
        <v>-5.9503490725233625</v>
      </c>
    </row>
    <row r="16" spans="1:29" x14ac:dyDescent="0.3">
      <c r="A16" s="1">
        <v>1988.25</v>
      </c>
      <c r="B16" s="27">
        <v>184389.33333333334</v>
      </c>
      <c r="C16" s="8">
        <v>853.54</v>
      </c>
      <c r="D16" s="8">
        <v>1964.954</v>
      </c>
      <c r="E16" s="8">
        <v>56.524999999999999</v>
      </c>
      <c r="F16" s="8">
        <v>49.761000000000003</v>
      </c>
      <c r="G16" s="8">
        <v>49.752000000000002</v>
      </c>
      <c r="H16" s="8">
        <f t="shared" si="1"/>
        <v>54.588052977264937</v>
      </c>
      <c r="I16" s="87">
        <f t="shared" si="0"/>
        <v>-8.1249896942993409</v>
      </c>
      <c r="J16" s="61">
        <f t="shared" si="2"/>
        <v>-2.3070896942993411</v>
      </c>
      <c r="K16" s="61"/>
      <c r="L16" s="89">
        <f t="shared" si="3"/>
        <v>-5.8170038304427383</v>
      </c>
      <c r="M16" s="69">
        <v>-5.8178999999999998</v>
      </c>
      <c r="N16" s="84"/>
      <c r="O16" s="8">
        <f t="shared" si="4"/>
        <v>54.595196217466849</v>
      </c>
      <c r="P16" s="68">
        <f t="shared" si="5"/>
        <v>-8.1248588456524136</v>
      </c>
      <c r="Q16" s="61">
        <f t="shared" si="6"/>
        <v>-2.3069588456524137</v>
      </c>
      <c r="R16" s="61"/>
      <c r="S16" s="72">
        <f t="shared" si="7"/>
        <v>-5.8169217401631546</v>
      </c>
      <c r="U16" s="87">
        <f t="shared" si="8"/>
        <v>3.9999458975151958</v>
      </c>
      <c r="V16" s="61">
        <f t="shared" si="9"/>
        <v>9.8178458975151948</v>
      </c>
      <c r="W16" s="61"/>
      <c r="X16" s="89">
        <f t="shared" si="10"/>
        <v>-5.9417760617642577</v>
      </c>
      <c r="AB16" s="47"/>
      <c r="AC16" s="46"/>
    </row>
    <row r="17" spans="1:29" x14ac:dyDescent="0.3">
      <c r="A17" s="1">
        <v>1988.5</v>
      </c>
      <c r="B17" s="27">
        <v>184840.33333333334</v>
      </c>
      <c r="C17" s="8">
        <v>870.77800000000002</v>
      </c>
      <c r="D17" s="8">
        <v>2020.7329999999999</v>
      </c>
      <c r="E17" s="8">
        <v>57.271000000000001</v>
      </c>
      <c r="F17" s="8">
        <v>50.417000000000002</v>
      </c>
      <c r="G17" s="8">
        <v>50.406999999999996</v>
      </c>
      <c r="H17" s="8">
        <f t="shared" si="1"/>
        <v>55.28490841758547</v>
      </c>
      <c r="I17" s="87">
        <f t="shared" si="0"/>
        <v>-8.1147477009019138</v>
      </c>
      <c r="J17" s="61">
        <f t="shared" si="2"/>
        <v>-2.3065477009019135</v>
      </c>
      <c r="K17" s="61"/>
      <c r="L17" s="89">
        <f t="shared" si="3"/>
        <v>-5.8067618370453111</v>
      </c>
      <c r="M17" s="69">
        <v>-5.8082000000000003</v>
      </c>
      <c r="N17" s="84"/>
      <c r="O17" s="8">
        <f t="shared" si="4"/>
        <v>55.292859771475037</v>
      </c>
      <c r="P17" s="68">
        <f t="shared" si="5"/>
        <v>-8.114603886208716</v>
      </c>
      <c r="Q17" s="61">
        <f t="shared" si="6"/>
        <v>-2.3064038862087157</v>
      </c>
      <c r="R17" s="61"/>
      <c r="S17" s="72">
        <f t="shared" si="7"/>
        <v>-5.806666780719457</v>
      </c>
      <c r="U17" s="87">
        <f t="shared" si="8"/>
        <v>4.012643782135326</v>
      </c>
      <c r="V17" s="61">
        <f t="shared" si="9"/>
        <v>9.8208437821353272</v>
      </c>
      <c r="W17" s="61"/>
      <c r="X17" s="89">
        <f t="shared" si="10"/>
        <v>-5.9290781771441274</v>
      </c>
      <c r="AB17" s="46"/>
      <c r="AC17" s="46"/>
    </row>
    <row r="18" spans="1:29" x14ac:dyDescent="0.3">
      <c r="A18" s="1">
        <v>1988.75</v>
      </c>
      <c r="B18" s="27">
        <v>185253.33333333334</v>
      </c>
      <c r="C18" s="8">
        <v>886.32100000000003</v>
      </c>
      <c r="D18" s="8">
        <v>2062.056</v>
      </c>
      <c r="E18" s="8">
        <v>57.692</v>
      </c>
      <c r="F18" s="8">
        <v>51.018000000000001</v>
      </c>
      <c r="G18" s="8">
        <v>51.01</v>
      </c>
      <c r="H18" s="8">
        <f t="shared" si="1"/>
        <v>55.781184608514785</v>
      </c>
      <c r="I18" s="87">
        <f t="shared" si="0"/>
        <v>-8.1080429175696551</v>
      </c>
      <c r="J18" s="61">
        <f t="shared" si="2"/>
        <v>-2.306642917569655</v>
      </c>
      <c r="K18" s="61"/>
      <c r="L18" s="89">
        <f t="shared" si="3"/>
        <v>-5.8000570537130525</v>
      </c>
      <c r="M18" s="69">
        <v>-5.8014000000000001</v>
      </c>
      <c r="N18" s="84"/>
      <c r="O18" s="8">
        <f t="shared" si="4"/>
        <v>55.787523476241006</v>
      </c>
      <c r="P18" s="68">
        <f t="shared" si="5"/>
        <v>-8.1079292859279199</v>
      </c>
      <c r="Q18" s="61">
        <f t="shared" si="6"/>
        <v>-2.3065292859279198</v>
      </c>
      <c r="R18" s="61"/>
      <c r="S18" s="72">
        <f t="shared" si="7"/>
        <v>-5.7999921804386609</v>
      </c>
      <c r="U18" s="87">
        <f t="shared" si="8"/>
        <v>4.0215502507707335</v>
      </c>
      <c r="V18" s="61">
        <f t="shared" si="9"/>
        <v>9.8229502507707345</v>
      </c>
      <c r="W18" s="61"/>
      <c r="X18" s="89">
        <f t="shared" si="10"/>
        <v>-5.92017170850872</v>
      </c>
      <c r="AB18" s="46"/>
      <c r="AC18" s="46"/>
    </row>
    <row r="19" spans="1:29" x14ac:dyDescent="0.3">
      <c r="A19" s="1">
        <v>1989</v>
      </c>
      <c r="B19" s="27">
        <v>185772.66666666666</v>
      </c>
      <c r="C19" s="8">
        <v>902.52499999999998</v>
      </c>
      <c r="D19" s="8">
        <v>2101.1950000000002</v>
      </c>
      <c r="E19" s="8">
        <v>58.481999999999999</v>
      </c>
      <c r="F19" s="8">
        <v>51.633000000000003</v>
      </c>
      <c r="G19" s="8">
        <v>51.627000000000002</v>
      </c>
      <c r="H19" s="8">
        <f t="shared" si="1"/>
        <v>56.127333831689228</v>
      </c>
      <c r="I19" s="87">
        <f t="shared" si="0"/>
        <v>-8.104656055005254</v>
      </c>
      <c r="J19" s="61">
        <f t="shared" si="2"/>
        <v>-2.3065560550052542</v>
      </c>
      <c r="K19" s="61"/>
      <c r="L19" s="89">
        <f t="shared" si="3"/>
        <v>-5.7966701911486513</v>
      </c>
      <c r="M19" s="69">
        <v>-5.7980999999999998</v>
      </c>
      <c r="N19" s="84"/>
      <c r="O19" s="8">
        <f t="shared" si="4"/>
        <v>56.13206331133177</v>
      </c>
      <c r="P19" s="68">
        <f t="shared" si="5"/>
        <v>-8.1045717951612559</v>
      </c>
      <c r="Q19" s="61">
        <f t="shared" si="6"/>
        <v>-2.3064717951612561</v>
      </c>
      <c r="R19" s="61"/>
      <c r="S19" s="72">
        <f t="shared" si="7"/>
        <v>-5.7966346896719969</v>
      </c>
      <c r="U19" s="87">
        <f t="shared" si="8"/>
        <v>4.027707187789126</v>
      </c>
      <c r="V19" s="61">
        <f t="shared" si="9"/>
        <v>9.8258071877891258</v>
      </c>
      <c r="W19" s="61"/>
      <c r="X19" s="89">
        <f t="shared" si="10"/>
        <v>-5.9140147714903275</v>
      </c>
      <c r="AB19" s="46"/>
      <c r="AC19" s="46"/>
    </row>
    <row r="20" spans="1:29" x14ac:dyDescent="0.3">
      <c r="A20" s="1">
        <v>1989.25</v>
      </c>
      <c r="B20" s="27">
        <v>186178</v>
      </c>
      <c r="C20" s="8">
        <v>927.74900000000002</v>
      </c>
      <c r="D20" s="8">
        <v>2132.674</v>
      </c>
      <c r="E20" s="8">
        <v>60.026000000000003</v>
      </c>
      <c r="F20" s="8">
        <v>52.195</v>
      </c>
      <c r="G20" s="8">
        <v>52.191000000000003</v>
      </c>
      <c r="H20" s="8">
        <f t="shared" si="1"/>
        <v>56.315523348893223</v>
      </c>
      <c r="I20" s="87">
        <f t="shared" si="0"/>
        <v>-8.1034882616224326</v>
      </c>
      <c r="J20" s="61">
        <f t="shared" si="2"/>
        <v>-2.3064882616224329</v>
      </c>
      <c r="K20" s="61"/>
      <c r="L20" s="89">
        <f t="shared" si="3"/>
        <v>-5.79550239776583</v>
      </c>
      <c r="M20" s="69">
        <v>-5.7969999999999997</v>
      </c>
      <c r="N20" s="84"/>
      <c r="O20" s="8">
        <f t="shared" si="4"/>
        <v>56.318654903185937</v>
      </c>
      <c r="P20" s="68">
        <f t="shared" si="5"/>
        <v>-8.1034326558668415</v>
      </c>
      <c r="Q20" s="61">
        <f t="shared" si="6"/>
        <v>-2.3064326558668418</v>
      </c>
      <c r="R20" s="61"/>
      <c r="S20" s="72">
        <f t="shared" si="7"/>
        <v>-5.7954955503775825</v>
      </c>
      <c r="U20" s="87">
        <f t="shared" si="8"/>
        <v>4.0310258284535356</v>
      </c>
      <c r="V20" s="61">
        <f t="shared" si="9"/>
        <v>9.8280258284535353</v>
      </c>
      <c r="W20" s="61"/>
      <c r="X20" s="89">
        <f t="shared" si="10"/>
        <v>-5.9106961308259178</v>
      </c>
      <c r="AB20" s="46"/>
      <c r="AC20" s="46"/>
    </row>
    <row r="21" spans="1:29" x14ac:dyDescent="0.3">
      <c r="A21" s="1">
        <v>1989.5</v>
      </c>
      <c r="B21" s="27">
        <v>186602.33333333334</v>
      </c>
      <c r="C21" s="8">
        <v>936.28800000000001</v>
      </c>
      <c r="D21" s="8">
        <v>2167.4740000000002</v>
      </c>
      <c r="E21" s="8">
        <v>59.976999999999997</v>
      </c>
      <c r="F21" s="8">
        <v>52.7</v>
      </c>
      <c r="G21" s="8">
        <v>52.695999999999998</v>
      </c>
      <c r="H21" s="8">
        <f t="shared" si="1"/>
        <v>56.739323033348747</v>
      </c>
      <c r="I21" s="87">
        <f t="shared" si="0"/>
        <v>-8.0982675735037102</v>
      </c>
      <c r="J21" s="61">
        <f t="shared" si="2"/>
        <v>-2.3069675735037105</v>
      </c>
      <c r="K21" s="61"/>
      <c r="L21" s="89">
        <f t="shared" si="3"/>
        <v>-5.7902817096471075</v>
      </c>
      <c r="M21" s="69">
        <v>-5.7912999999999997</v>
      </c>
      <c r="N21" s="84"/>
      <c r="O21" s="8">
        <f t="shared" si="4"/>
        <v>56.742444981041132</v>
      </c>
      <c r="P21" s="68">
        <f t="shared" si="5"/>
        <v>-8.0982125523712796</v>
      </c>
      <c r="Q21" s="61">
        <f t="shared" si="6"/>
        <v>-2.3069125523712799</v>
      </c>
      <c r="R21" s="61"/>
      <c r="S21" s="72">
        <f t="shared" si="7"/>
        <v>-5.7902754468820206</v>
      </c>
      <c r="U21" s="87">
        <f t="shared" si="8"/>
        <v>4.0385225194118011</v>
      </c>
      <c r="V21" s="61">
        <f t="shared" si="9"/>
        <v>9.8298225194118007</v>
      </c>
      <c r="W21" s="61"/>
      <c r="X21" s="89">
        <f t="shared" si="10"/>
        <v>-5.9031994398676524</v>
      </c>
      <c r="AB21" s="46"/>
      <c r="AC21" s="46"/>
    </row>
    <row r="22" spans="1:29" x14ac:dyDescent="0.3">
      <c r="A22" s="1">
        <v>1989.75</v>
      </c>
      <c r="B22" s="27">
        <v>187017.66666666666</v>
      </c>
      <c r="C22" s="8">
        <v>951.33799999999997</v>
      </c>
      <c r="D22" s="8">
        <v>2210.4690000000001</v>
      </c>
      <c r="E22" s="8">
        <v>60.258000000000003</v>
      </c>
      <c r="F22" s="8">
        <v>53.243000000000002</v>
      </c>
      <c r="G22" s="8">
        <v>53.238999999999997</v>
      </c>
      <c r="H22" s="8">
        <f t="shared" si="1"/>
        <v>57.304358537866953</v>
      </c>
      <c r="I22" s="87">
        <f t="shared" si="0"/>
        <v>-8.0905816794664585</v>
      </c>
      <c r="J22" s="61">
        <f t="shared" si="2"/>
        <v>-2.3070816794664584</v>
      </c>
      <c r="K22" s="61"/>
      <c r="L22" s="89">
        <f t="shared" si="3"/>
        <v>-5.7825958156098558</v>
      </c>
      <c r="M22" s="69">
        <v>-5.7835000000000001</v>
      </c>
      <c r="N22" s="84"/>
      <c r="O22" s="8">
        <f t="shared" si="4"/>
        <v>57.307477801002065</v>
      </c>
      <c r="P22" s="68">
        <f t="shared" si="5"/>
        <v>-8.0905272476863654</v>
      </c>
      <c r="Q22" s="61">
        <f t="shared" si="6"/>
        <v>-2.3070272476863654</v>
      </c>
      <c r="R22" s="61"/>
      <c r="S22" s="72">
        <f t="shared" si="7"/>
        <v>-5.7825901421971064</v>
      </c>
      <c r="U22" s="87">
        <f t="shared" si="8"/>
        <v>4.0484311178412549</v>
      </c>
      <c r="V22" s="61">
        <f t="shared" si="9"/>
        <v>9.8319311178412541</v>
      </c>
      <c r="W22" s="61"/>
      <c r="X22" s="89">
        <f t="shared" si="10"/>
        <v>-5.8932908414381986</v>
      </c>
    </row>
    <row r="23" spans="1:29" x14ac:dyDescent="0.3">
      <c r="A23" s="1">
        <v>1990</v>
      </c>
      <c r="B23" s="27">
        <v>188519.66666666666</v>
      </c>
      <c r="C23" s="8">
        <v>974.173</v>
      </c>
      <c r="D23" s="8">
        <v>2248.3820000000001</v>
      </c>
      <c r="E23" s="8">
        <v>61.784999999999997</v>
      </c>
      <c r="F23" s="8">
        <v>53.878</v>
      </c>
      <c r="G23" s="8">
        <v>53.874000000000002</v>
      </c>
      <c r="H23" s="8">
        <f t="shared" si="1"/>
        <v>57.498128946384625</v>
      </c>
      <c r="I23" s="87">
        <f t="shared" si="0"/>
        <v>-8.0952052056661223</v>
      </c>
      <c r="J23" s="61">
        <f t="shared" si="2"/>
        <v>-2.3071052056661223</v>
      </c>
      <c r="K23" s="61"/>
      <c r="L23" s="89">
        <f t="shared" si="3"/>
        <v>-5.7872193418095197</v>
      </c>
      <c r="M23" s="69">
        <v>-5.7881</v>
      </c>
      <c r="N23" s="84"/>
      <c r="O23" s="8">
        <f t="shared" si="4"/>
        <v>57.501227360077131</v>
      </c>
      <c r="P23" s="68">
        <f t="shared" si="5"/>
        <v>-8.09515131990897</v>
      </c>
      <c r="Q23" s="61">
        <f t="shared" si="6"/>
        <v>-2.3070513199089699</v>
      </c>
      <c r="R23" s="61"/>
      <c r="S23" s="72">
        <f t="shared" si="7"/>
        <v>-5.787214214419711</v>
      </c>
      <c r="U23" s="87">
        <f t="shared" si="8"/>
        <v>4.0518062929681404</v>
      </c>
      <c r="V23" s="61">
        <f t="shared" si="9"/>
        <v>9.8399062929681413</v>
      </c>
      <c r="W23" s="61"/>
      <c r="X23" s="89">
        <f t="shared" si="10"/>
        <v>-5.889915666311313</v>
      </c>
    </row>
    <row r="24" spans="1:29" x14ac:dyDescent="0.3">
      <c r="A24" s="1">
        <v>1990.25</v>
      </c>
      <c r="B24" s="27">
        <v>188916.33333333334</v>
      </c>
      <c r="C24" s="8">
        <v>980.85299999999995</v>
      </c>
      <c r="D24" s="8">
        <v>2304.16</v>
      </c>
      <c r="E24" s="8">
        <v>62.14</v>
      </c>
      <c r="F24" s="8">
        <v>54.552999999999997</v>
      </c>
      <c r="G24" s="8">
        <v>54.548000000000002</v>
      </c>
      <c r="H24" s="8">
        <f t="shared" si="1"/>
        <v>58.021657642342845</v>
      </c>
      <c r="I24" s="87">
        <f t="shared" si="0"/>
        <v>-8.0882431667799608</v>
      </c>
      <c r="J24" s="61">
        <f t="shared" si="2"/>
        <v>-2.3068431667799612</v>
      </c>
      <c r="K24" s="61"/>
      <c r="L24" s="89">
        <f t="shared" si="3"/>
        <v>-5.7802573029233582</v>
      </c>
      <c r="M24" s="69">
        <v>-5.7813999999999997</v>
      </c>
      <c r="N24" s="84"/>
      <c r="O24" s="8">
        <f t="shared" si="4"/>
        <v>58.025529194969508</v>
      </c>
      <c r="P24" s="68">
        <f t="shared" si="5"/>
        <v>-8.0881764430146799</v>
      </c>
      <c r="Q24" s="61">
        <f t="shared" si="6"/>
        <v>-2.3067764430146802</v>
      </c>
      <c r="R24" s="61"/>
      <c r="S24" s="72">
        <f t="shared" si="7"/>
        <v>-5.7802393375254209</v>
      </c>
      <c r="U24" s="87">
        <f t="shared" si="8"/>
        <v>4.060883072239025</v>
      </c>
      <c r="V24" s="61">
        <f t="shared" si="9"/>
        <v>9.8422830722390238</v>
      </c>
      <c r="W24" s="61"/>
      <c r="X24" s="89">
        <f t="shared" si="10"/>
        <v>-5.8808388870404285</v>
      </c>
    </row>
    <row r="25" spans="1:29" x14ac:dyDescent="0.3">
      <c r="A25" s="1">
        <v>1990.5</v>
      </c>
      <c r="B25" s="27">
        <v>189352.66666666666</v>
      </c>
      <c r="C25" s="8">
        <v>1003.106</v>
      </c>
      <c r="D25" s="8">
        <v>2350.0239999999999</v>
      </c>
      <c r="E25" s="8">
        <v>63.447000000000003</v>
      </c>
      <c r="F25" s="8">
        <v>55.197000000000003</v>
      </c>
      <c r="G25" s="8">
        <v>55.192</v>
      </c>
      <c r="H25" s="8">
        <f t="shared" si="1"/>
        <v>58.385353168360368</v>
      </c>
      <c r="I25" s="87">
        <f t="shared" si="0"/>
        <v>-8.0843014600316057</v>
      </c>
      <c r="J25" s="61">
        <f t="shared" si="2"/>
        <v>-2.3068014600316058</v>
      </c>
      <c r="K25" s="61"/>
      <c r="L25" s="89">
        <f t="shared" si="3"/>
        <v>-5.776315596175003</v>
      </c>
      <c r="M25" s="69">
        <v>-5.7774999999999999</v>
      </c>
      <c r="N25" s="84"/>
      <c r="O25" s="8">
        <f t="shared" si="4"/>
        <v>58.389210177747685</v>
      </c>
      <c r="P25" s="68">
        <f t="shared" si="5"/>
        <v>-8.0842354009639763</v>
      </c>
      <c r="Q25" s="61">
        <f t="shared" si="6"/>
        <v>-2.3067354009639764</v>
      </c>
      <c r="R25" s="61"/>
      <c r="S25" s="72">
        <f t="shared" si="7"/>
        <v>-5.7762982954747173</v>
      </c>
      <c r="U25" s="87">
        <f t="shared" si="8"/>
        <v>4.0671311155341137</v>
      </c>
      <c r="V25" s="61">
        <f t="shared" si="9"/>
        <v>9.8446311155341135</v>
      </c>
      <c r="W25" s="61"/>
      <c r="X25" s="89">
        <f t="shared" si="10"/>
        <v>-5.8745908437453398</v>
      </c>
    </row>
    <row r="26" spans="1:29" x14ac:dyDescent="0.3">
      <c r="A26" s="1">
        <v>1990.75</v>
      </c>
      <c r="B26" s="27">
        <v>189866.33333333334</v>
      </c>
      <c r="C26" s="8">
        <v>1018.756</v>
      </c>
      <c r="D26" s="8">
        <v>2368.2069999999999</v>
      </c>
      <c r="E26" s="8">
        <v>65.09</v>
      </c>
      <c r="F26" s="8">
        <v>55.756999999999998</v>
      </c>
      <c r="G26" s="8">
        <v>55.752000000000002</v>
      </c>
      <c r="H26" s="8">
        <f t="shared" si="1"/>
        <v>58.125214230627918</v>
      </c>
      <c r="I26" s="87">
        <f t="shared" si="0"/>
        <v>-8.0914760452033239</v>
      </c>
      <c r="J26" s="61">
        <f t="shared" si="2"/>
        <v>-2.3065760452033235</v>
      </c>
      <c r="K26" s="61"/>
      <c r="L26" s="89">
        <f t="shared" si="3"/>
        <v>-5.7834901813467212</v>
      </c>
      <c r="M26" s="69">
        <v>-5.7849000000000004</v>
      </c>
      <c r="N26" s="84"/>
      <c r="O26" s="8">
        <f t="shared" si="4"/>
        <v>58.129023395886975</v>
      </c>
      <c r="P26" s="68">
        <f t="shared" si="5"/>
        <v>-8.091410513566144</v>
      </c>
      <c r="Q26" s="61">
        <f t="shared" si="6"/>
        <v>-2.3065105135661437</v>
      </c>
      <c r="R26" s="61"/>
      <c r="S26" s="72">
        <f t="shared" si="7"/>
        <v>-5.783473408076885</v>
      </c>
      <c r="U26" s="87">
        <f t="shared" si="8"/>
        <v>4.0626650812261307</v>
      </c>
      <c r="V26" s="61">
        <f t="shared" si="9"/>
        <v>9.8475650812261311</v>
      </c>
      <c r="W26" s="61"/>
      <c r="X26" s="89">
        <f t="shared" si="10"/>
        <v>-5.8790568780533228</v>
      </c>
    </row>
    <row r="27" spans="1:29" x14ac:dyDescent="0.3">
      <c r="A27" s="1">
        <v>1991</v>
      </c>
      <c r="B27" s="27">
        <v>190271.66666666666</v>
      </c>
      <c r="C27" s="8">
        <v>1014.15</v>
      </c>
      <c r="D27" s="8">
        <v>2387.721</v>
      </c>
      <c r="E27" s="8">
        <v>64.765000000000001</v>
      </c>
      <c r="F27" s="8">
        <v>56.258000000000003</v>
      </c>
      <c r="G27" s="8">
        <v>56.253999999999998</v>
      </c>
      <c r="H27" s="8">
        <f t="shared" si="1"/>
        <v>58.101257803184367</v>
      </c>
      <c r="I27" s="87">
        <f t="shared" si="0"/>
        <v>-8.0940208419186437</v>
      </c>
      <c r="J27" s="61">
        <f t="shared" si="2"/>
        <v>-2.306920841918644</v>
      </c>
      <c r="K27" s="61"/>
      <c r="L27" s="89">
        <f t="shared" si="3"/>
        <v>-5.786034978062041</v>
      </c>
      <c r="M27" s="69">
        <v>-5.7870999999999997</v>
      </c>
      <c r="N27" s="84"/>
      <c r="O27" s="8">
        <f t="shared" si="4"/>
        <v>58.104275710326256</v>
      </c>
      <c r="P27" s="68">
        <f t="shared" si="5"/>
        <v>-8.093968901067786</v>
      </c>
      <c r="Q27" s="61">
        <f t="shared" si="6"/>
        <v>-2.3068689010677863</v>
      </c>
      <c r="R27" s="61"/>
      <c r="S27" s="72">
        <f t="shared" si="7"/>
        <v>-5.786031795578527</v>
      </c>
      <c r="U27" s="87">
        <f t="shared" si="8"/>
        <v>4.0622392534104366</v>
      </c>
      <c r="V27" s="61">
        <f t="shared" si="9"/>
        <v>9.8493392534104363</v>
      </c>
      <c r="W27" s="61"/>
      <c r="X27" s="89">
        <f t="shared" si="10"/>
        <v>-5.8794827058690169</v>
      </c>
    </row>
    <row r="28" spans="1:29" x14ac:dyDescent="0.3">
      <c r="A28" s="1">
        <v>1991.25</v>
      </c>
      <c r="B28" s="27">
        <v>190655.66666666666</v>
      </c>
      <c r="C28" s="8">
        <v>1021.765</v>
      </c>
      <c r="D28" s="8">
        <v>2429.9180000000001</v>
      </c>
      <c r="E28" s="8">
        <v>64.870999999999995</v>
      </c>
      <c r="F28" s="8">
        <v>56.688000000000002</v>
      </c>
      <c r="G28" s="8">
        <v>56.685000000000002</v>
      </c>
      <c r="H28" s="8">
        <f t="shared" si="1"/>
        <v>58.615489218723589</v>
      </c>
      <c r="I28" s="87">
        <f t="shared" si="0"/>
        <v>-8.0872253049269514</v>
      </c>
      <c r="J28" s="61">
        <f t="shared" si="2"/>
        <v>-2.3069253049269509</v>
      </c>
      <c r="K28" s="61"/>
      <c r="L28" s="89">
        <f t="shared" si="3"/>
        <v>-5.7792394410703487</v>
      </c>
      <c r="M28" s="69">
        <v>-5.7803000000000004</v>
      </c>
      <c r="N28" s="84"/>
      <c r="O28" s="8">
        <f t="shared" si="4"/>
        <v>58.617757796048693</v>
      </c>
      <c r="P28" s="68">
        <f t="shared" si="5"/>
        <v>-8.0871866029821842</v>
      </c>
      <c r="Q28" s="61">
        <f t="shared" si="6"/>
        <v>-2.3068866029821837</v>
      </c>
      <c r="R28" s="61"/>
      <c r="S28" s="72">
        <f t="shared" si="7"/>
        <v>-5.7792494974929252</v>
      </c>
      <c r="U28" s="87">
        <f t="shared" si="8"/>
        <v>4.0710376847396832</v>
      </c>
      <c r="V28" s="61">
        <f t="shared" si="9"/>
        <v>9.8513376847396827</v>
      </c>
      <c r="W28" s="61"/>
      <c r="X28" s="89">
        <f t="shared" si="10"/>
        <v>-5.8706842745397703</v>
      </c>
    </row>
    <row r="29" spans="1:29" x14ac:dyDescent="0.3">
      <c r="A29" s="1">
        <v>1991.5</v>
      </c>
      <c r="B29" s="27">
        <v>191121.33333333334</v>
      </c>
      <c r="C29" s="8">
        <v>1024.3920000000001</v>
      </c>
      <c r="D29" s="8">
        <v>2464.5410000000002</v>
      </c>
      <c r="E29" s="8">
        <v>64.927999999999997</v>
      </c>
      <c r="F29" s="8">
        <v>57.247999999999998</v>
      </c>
      <c r="G29" s="8">
        <v>57.244</v>
      </c>
      <c r="H29" s="8">
        <f t="shared" si="1"/>
        <v>58.827608406790752</v>
      </c>
      <c r="I29" s="87">
        <f t="shared" si="0"/>
        <v>-8.0860524829578022</v>
      </c>
      <c r="J29" s="61">
        <f t="shared" si="2"/>
        <v>-2.3067524829578021</v>
      </c>
      <c r="K29" s="61"/>
      <c r="L29" s="89">
        <f t="shared" si="3"/>
        <v>-5.7780666191011996</v>
      </c>
      <c r="M29" s="69">
        <v>-5.7793000000000001</v>
      </c>
      <c r="N29" s="84"/>
      <c r="O29" s="8">
        <f t="shared" si="4"/>
        <v>58.830616600140672</v>
      </c>
      <c r="P29" s="68">
        <f t="shared" si="5"/>
        <v>-8.0860013485241424</v>
      </c>
      <c r="Q29" s="61">
        <f t="shared" si="6"/>
        <v>-2.3067013485241423</v>
      </c>
      <c r="R29" s="61"/>
      <c r="S29" s="72">
        <f t="shared" si="7"/>
        <v>-5.7780642430348834</v>
      </c>
      <c r="U29" s="87">
        <f t="shared" si="8"/>
        <v>4.074662409870915</v>
      </c>
      <c r="V29" s="61">
        <f t="shared" si="9"/>
        <v>9.8539624098709151</v>
      </c>
      <c r="W29" s="61"/>
      <c r="X29" s="89">
        <f t="shared" si="10"/>
        <v>-5.8670595494085385</v>
      </c>
    </row>
    <row r="30" spans="1:29" x14ac:dyDescent="0.3">
      <c r="A30" s="1">
        <v>1991.75</v>
      </c>
      <c r="B30" s="27">
        <v>191650.66666666666</v>
      </c>
      <c r="C30" s="8">
        <v>1020.699</v>
      </c>
      <c r="D30" s="8">
        <v>2501.877</v>
      </c>
      <c r="E30" s="8">
        <v>65.254999999999995</v>
      </c>
      <c r="F30" s="8">
        <v>57.771999999999998</v>
      </c>
      <c r="G30" s="8">
        <v>57.768000000000001</v>
      </c>
      <c r="H30" s="8">
        <f t="shared" si="1"/>
        <v>58.947745866663311</v>
      </c>
      <c r="I30" s="87">
        <f t="shared" si="0"/>
        <v>-8.0867781611686222</v>
      </c>
      <c r="J30" s="61">
        <f t="shared" si="2"/>
        <v>-2.3065781611686225</v>
      </c>
      <c r="K30" s="61"/>
      <c r="L30" s="89">
        <f t="shared" si="3"/>
        <v>-5.7787922973120196</v>
      </c>
      <c r="M30" s="69">
        <v>-5.7801999999999998</v>
      </c>
      <c r="N30" s="84"/>
      <c r="O30" s="8">
        <f t="shared" si="4"/>
        <v>58.950744485131146</v>
      </c>
      <c r="P30" s="68">
        <f t="shared" si="5"/>
        <v>-8.0867272933676944</v>
      </c>
      <c r="Q30" s="61">
        <f t="shared" si="6"/>
        <v>-2.3065272933676946</v>
      </c>
      <c r="R30" s="61"/>
      <c r="S30" s="72">
        <f t="shared" si="7"/>
        <v>-5.7787901878784353</v>
      </c>
      <c r="U30" s="87">
        <f t="shared" si="8"/>
        <v>4.0767022559983097</v>
      </c>
      <c r="V30" s="61">
        <f t="shared" si="9"/>
        <v>9.8569022559983104</v>
      </c>
      <c r="W30" s="61"/>
      <c r="X30" s="89">
        <f t="shared" si="10"/>
        <v>-5.8650197032811437</v>
      </c>
    </row>
    <row r="31" spans="1:29" x14ac:dyDescent="0.3">
      <c r="A31" s="1">
        <v>1992</v>
      </c>
      <c r="B31" s="27">
        <v>192074.66666666666</v>
      </c>
      <c r="C31" s="8">
        <v>1037.6679999999999</v>
      </c>
      <c r="D31" s="8">
        <v>2566.5520000000001</v>
      </c>
      <c r="E31" s="8">
        <v>65.367000000000004</v>
      </c>
      <c r="F31" s="8">
        <v>58.311</v>
      </c>
      <c r="G31" s="8">
        <v>58.305999999999997</v>
      </c>
      <c r="H31" s="8">
        <f t="shared" si="1"/>
        <v>59.889378944923628</v>
      </c>
      <c r="I31" s="87">
        <f t="shared" si="0"/>
        <v>-8.0731402880079965</v>
      </c>
      <c r="J31" s="61">
        <f t="shared" si="2"/>
        <v>-2.3066402880079968</v>
      </c>
      <c r="K31" s="61"/>
      <c r="L31" s="89">
        <f t="shared" si="3"/>
        <v>-5.7651544241513939</v>
      </c>
      <c r="M31" s="69">
        <v>-5.7664999999999997</v>
      </c>
      <c r="N31" s="84"/>
      <c r="O31" s="8">
        <f t="shared" si="4"/>
        <v>59.893153418022379</v>
      </c>
      <c r="P31" s="68">
        <f t="shared" si="5"/>
        <v>-8.0730772659124437</v>
      </c>
      <c r="Q31" s="61">
        <f t="shared" si="6"/>
        <v>-2.3065772659124439</v>
      </c>
      <c r="R31" s="61"/>
      <c r="S31" s="72">
        <f t="shared" si="7"/>
        <v>-5.7651401604231847</v>
      </c>
      <c r="U31" s="87">
        <f t="shared" si="8"/>
        <v>4.092562198388678</v>
      </c>
      <c r="V31" s="61">
        <f t="shared" si="9"/>
        <v>9.8590621983886777</v>
      </c>
      <c r="W31" s="61"/>
      <c r="X31" s="89">
        <f t="shared" si="10"/>
        <v>-5.8491597608907755</v>
      </c>
    </row>
    <row r="32" spans="1:29" x14ac:dyDescent="0.3">
      <c r="A32" s="1">
        <v>1992.25</v>
      </c>
      <c r="B32" s="27">
        <v>192506.66666666666</v>
      </c>
      <c r="C32" s="8">
        <v>1047.2180000000001</v>
      </c>
      <c r="D32" s="8">
        <v>2607.453</v>
      </c>
      <c r="E32" s="8">
        <v>65.691999999999993</v>
      </c>
      <c r="F32" s="8">
        <v>58.783000000000001</v>
      </c>
      <c r="G32" s="8">
        <v>58.777000000000001</v>
      </c>
      <c r="H32" s="8">
        <f t="shared" si="1"/>
        <v>60.298595432216267</v>
      </c>
      <c r="I32" s="87">
        <f t="shared" si="0"/>
        <v>-8.068577253681152</v>
      </c>
      <c r="J32" s="61">
        <f t="shared" si="2"/>
        <v>-2.3066772536811522</v>
      </c>
      <c r="K32" s="61"/>
      <c r="L32" s="89">
        <f t="shared" si="3"/>
        <v>-5.7605913898245493</v>
      </c>
      <c r="M32" s="69">
        <v>-5.7618999999999998</v>
      </c>
      <c r="N32" s="84"/>
      <c r="O32" s="8">
        <f t="shared" si="4"/>
        <v>60.30312345472381</v>
      </c>
      <c r="P32" s="68">
        <f t="shared" si="5"/>
        <v>-8.0685021631674925</v>
      </c>
      <c r="Q32" s="61">
        <f t="shared" si="6"/>
        <v>-2.3066021631674927</v>
      </c>
      <c r="R32" s="61"/>
      <c r="S32" s="72">
        <f t="shared" si="7"/>
        <v>-5.7605650576782335</v>
      </c>
      <c r="U32" s="87">
        <f t="shared" si="8"/>
        <v>4.0993839009774407</v>
      </c>
      <c r="V32" s="61">
        <f t="shared" si="9"/>
        <v>9.8612839009774405</v>
      </c>
      <c r="W32" s="61"/>
      <c r="X32" s="89">
        <f t="shared" si="10"/>
        <v>-5.8423380583020128</v>
      </c>
    </row>
    <row r="33" spans="1:28" x14ac:dyDescent="0.3">
      <c r="A33" s="1">
        <v>1992.5</v>
      </c>
      <c r="B33" s="27">
        <v>193024.33333333334</v>
      </c>
      <c r="C33" s="8">
        <v>1061.049</v>
      </c>
      <c r="D33" s="8">
        <v>2653.8290000000002</v>
      </c>
      <c r="E33" s="8">
        <v>66.165000000000006</v>
      </c>
      <c r="F33" s="8">
        <v>59.201999999999998</v>
      </c>
      <c r="G33" s="8">
        <v>59.195999999999998</v>
      </c>
      <c r="H33" s="8">
        <f t="shared" si="1"/>
        <v>60.863087130321219</v>
      </c>
      <c r="I33" s="87">
        <f t="shared" si="0"/>
        <v>-8.0619446710925704</v>
      </c>
      <c r="J33" s="61">
        <f t="shared" si="2"/>
        <v>-2.3067446710925701</v>
      </c>
      <c r="K33" s="61"/>
      <c r="L33" s="89">
        <f t="shared" si="3"/>
        <v>-5.7539588072359678</v>
      </c>
      <c r="M33" s="69">
        <v>-5.7552000000000003</v>
      </c>
      <c r="N33" s="84"/>
      <c r="O33" s="8">
        <f t="shared" si="4"/>
        <v>60.867630681725309</v>
      </c>
      <c r="P33" s="68">
        <f t="shared" si="5"/>
        <v>-8.0618700218752171</v>
      </c>
      <c r="Q33" s="61">
        <f t="shared" si="6"/>
        <v>-2.3066700218752167</v>
      </c>
      <c r="R33" s="61"/>
      <c r="S33" s="72">
        <f t="shared" si="7"/>
        <v>-5.7539329163859581</v>
      </c>
      <c r="U33" s="87">
        <f t="shared" si="8"/>
        <v>4.1087015175117827</v>
      </c>
      <c r="V33" s="61">
        <f t="shared" si="9"/>
        <v>9.863901517511783</v>
      </c>
      <c r="W33" s="61"/>
      <c r="X33" s="89">
        <f t="shared" si="10"/>
        <v>-5.8330204417676708</v>
      </c>
    </row>
    <row r="34" spans="1:28" x14ac:dyDescent="0.3">
      <c r="A34" s="1">
        <v>1992.75</v>
      </c>
      <c r="B34" s="27">
        <v>193615.66666666666</v>
      </c>
      <c r="C34" s="8">
        <v>1074.81</v>
      </c>
      <c r="D34" s="8">
        <v>2709.3310000000001</v>
      </c>
      <c r="E34" s="8">
        <v>66.358000000000004</v>
      </c>
      <c r="F34" s="8">
        <v>59.774999999999999</v>
      </c>
      <c r="G34" s="8">
        <v>59.768999999999998</v>
      </c>
      <c r="H34" s="8">
        <f t="shared" si="1"/>
        <v>61.522630014860901</v>
      </c>
      <c r="I34" s="87">
        <f t="shared" si="0"/>
        <v>-8.0542252985652798</v>
      </c>
      <c r="J34" s="61">
        <f t="shared" si="2"/>
        <v>-2.3066252985652795</v>
      </c>
      <c r="K34" s="61"/>
      <c r="L34" s="89">
        <f t="shared" si="3"/>
        <v>-5.7462394347086772</v>
      </c>
      <c r="M34" s="69">
        <v>-5.7476000000000003</v>
      </c>
      <c r="N34" s="84"/>
      <c r="O34" s="8">
        <f t="shared" si="4"/>
        <v>61.527180081341236</v>
      </c>
      <c r="P34" s="68">
        <f t="shared" si="5"/>
        <v>-8.0541513436932028</v>
      </c>
      <c r="Q34" s="61">
        <f t="shared" si="6"/>
        <v>-2.3065513436932026</v>
      </c>
      <c r="R34" s="61"/>
      <c r="S34" s="72">
        <f t="shared" si="7"/>
        <v>-5.7462142382039438</v>
      </c>
      <c r="U34" s="87">
        <f t="shared" si="8"/>
        <v>4.1194790297223465</v>
      </c>
      <c r="V34" s="61">
        <f t="shared" si="9"/>
        <v>9.8670790297223476</v>
      </c>
      <c r="W34" s="61"/>
      <c r="X34" s="89">
        <f t="shared" si="10"/>
        <v>-5.822242929557107</v>
      </c>
      <c r="AB34" s="6"/>
    </row>
    <row r="35" spans="1:28" x14ac:dyDescent="0.3">
      <c r="A35" s="1">
        <v>1993</v>
      </c>
      <c r="B35" s="27">
        <v>194106</v>
      </c>
      <c r="C35" s="8">
        <v>1079.1289999999999</v>
      </c>
      <c r="D35" s="8">
        <v>2742.5340000000001</v>
      </c>
      <c r="E35" s="8">
        <v>66.558000000000007</v>
      </c>
      <c r="F35" s="8">
        <v>60.277000000000001</v>
      </c>
      <c r="G35" s="8">
        <v>60.271999999999998</v>
      </c>
      <c r="H35" s="8">
        <f t="shared" si="1"/>
        <v>61.712209771064316</v>
      </c>
      <c r="I35" s="87">
        <f t="shared" ref="I35:I66" si="11">LN(H35/B35)</f>
        <v>-8.0536778799262585</v>
      </c>
      <c r="J35" s="61">
        <f t="shared" si="2"/>
        <v>-2.3065778799262588</v>
      </c>
      <c r="K35" s="61"/>
      <c r="L35" s="89">
        <f t="shared" si="3"/>
        <v>-5.7456920160696558</v>
      </c>
      <c r="M35" s="69">
        <v>-5.7470999999999997</v>
      </c>
      <c r="N35" s="84"/>
      <c r="O35" s="8">
        <f t="shared" si="4"/>
        <v>61.715984230762828</v>
      </c>
      <c r="P35" s="68">
        <f t="shared" si="5"/>
        <v>-8.0536167195126236</v>
      </c>
      <c r="Q35" s="61">
        <f t="shared" si="6"/>
        <v>-2.3065167195126239</v>
      </c>
      <c r="R35" s="61"/>
      <c r="S35" s="72">
        <f t="shared" si="7"/>
        <v>-5.7456796140233646</v>
      </c>
      <c r="U35" s="87">
        <f t="shared" si="8"/>
        <v>4.1225429610677979</v>
      </c>
      <c r="V35" s="61">
        <f t="shared" si="9"/>
        <v>9.8696429610677967</v>
      </c>
      <c r="W35" s="61"/>
      <c r="X35" s="89">
        <f t="shared" si="10"/>
        <v>-5.8191789982116555</v>
      </c>
    </row>
    <row r="36" spans="1:28" x14ac:dyDescent="0.3">
      <c r="A36" s="1">
        <v>1993.25</v>
      </c>
      <c r="B36" s="27">
        <v>194555.33333333334</v>
      </c>
      <c r="C36" s="8">
        <v>1086.326</v>
      </c>
      <c r="D36" s="8">
        <v>2784.4119999999998</v>
      </c>
      <c r="E36" s="8">
        <v>66.474000000000004</v>
      </c>
      <c r="F36" s="8">
        <v>60.89</v>
      </c>
      <c r="G36" s="8">
        <v>60.884999999999998</v>
      </c>
      <c r="H36" s="8">
        <f t="shared" si="1"/>
        <v>62.070678420925518</v>
      </c>
      <c r="I36" s="87">
        <f t="shared" si="11"/>
        <v>-8.0501981814280867</v>
      </c>
      <c r="J36" s="61">
        <f t="shared" si="2"/>
        <v>-2.3064981814280872</v>
      </c>
      <c r="K36" s="61"/>
      <c r="L36" s="89">
        <f t="shared" si="3"/>
        <v>-5.7422123175714841</v>
      </c>
      <c r="M36" s="69">
        <v>-5.7436999999999996</v>
      </c>
      <c r="N36" s="84"/>
      <c r="O36" s="8">
        <f t="shared" si="4"/>
        <v>62.07443374322969</v>
      </c>
      <c r="P36" s="68">
        <f t="shared" si="5"/>
        <v>-8.0501376825129078</v>
      </c>
      <c r="Q36" s="61">
        <f t="shared" si="6"/>
        <v>-2.3064376825129083</v>
      </c>
      <c r="R36" s="61"/>
      <c r="S36" s="72">
        <f t="shared" si="7"/>
        <v>-5.7422005770236488</v>
      </c>
      <c r="U36" s="87">
        <f t="shared" si="8"/>
        <v>4.1283342092137545</v>
      </c>
      <c r="V36" s="61">
        <f t="shared" si="9"/>
        <v>9.872034209213755</v>
      </c>
      <c r="W36" s="61"/>
      <c r="X36" s="89">
        <f t="shared" si="10"/>
        <v>-5.813387750065699</v>
      </c>
    </row>
    <row r="37" spans="1:28" x14ac:dyDescent="0.3">
      <c r="A37" s="1">
        <v>1993.5</v>
      </c>
      <c r="B37" s="27">
        <v>195068</v>
      </c>
      <c r="C37" s="8">
        <v>1092.528</v>
      </c>
      <c r="D37" s="8">
        <v>2838.0230000000001</v>
      </c>
      <c r="E37" s="8">
        <v>66.197999999999993</v>
      </c>
      <c r="F37" s="8">
        <v>61.35</v>
      </c>
      <c r="G37" s="8">
        <v>61.345999999999997</v>
      </c>
      <c r="H37" s="8">
        <f t="shared" si="1"/>
        <v>62.763486319584629</v>
      </c>
      <c r="I37" s="87">
        <f t="shared" si="11"/>
        <v>-8.0417300183593934</v>
      </c>
      <c r="J37" s="61">
        <f t="shared" si="2"/>
        <v>-2.3063300183593931</v>
      </c>
      <c r="K37" s="61"/>
      <c r="L37" s="89">
        <f t="shared" si="3"/>
        <v>-5.7337441545027907</v>
      </c>
      <c r="M37" s="69">
        <v>-5.7354000000000003</v>
      </c>
      <c r="N37" s="84"/>
      <c r="O37" s="8">
        <f t="shared" si="4"/>
        <v>62.766502623408996</v>
      </c>
      <c r="P37" s="68">
        <f t="shared" si="5"/>
        <v>-8.0416819612560619</v>
      </c>
      <c r="Q37" s="61">
        <f t="shared" si="6"/>
        <v>-2.3062819612560617</v>
      </c>
      <c r="R37" s="61"/>
      <c r="S37" s="72">
        <f t="shared" si="7"/>
        <v>-5.7337448557668029</v>
      </c>
      <c r="U37" s="87">
        <f t="shared" si="8"/>
        <v>4.1394215334505677</v>
      </c>
      <c r="V37" s="61">
        <f t="shared" si="9"/>
        <v>9.874821533450568</v>
      </c>
      <c r="W37" s="61"/>
      <c r="X37" s="89">
        <f t="shared" si="10"/>
        <v>-5.8023004258288857</v>
      </c>
    </row>
    <row r="38" spans="1:28" x14ac:dyDescent="0.3">
      <c r="A38" s="1">
        <v>1993.75</v>
      </c>
      <c r="B38" s="27">
        <v>195621</v>
      </c>
      <c r="C38" s="8">
        <v>1105.2750000000001</v>
      </c>
      <c r="D38" s="8">
        <v>2873.5790000000002</v>
      </c>
      <c r="E38" s="8">
        <v>66.507999999999996</v>
      </c>
      <c r="F38" s="8">
        <v>61.719000000000001</v>
      </c>
      <c r="G38" s="8">
        <v>61.715000000000003</v>
      </c>
      <c r="H38" s="8">
        <f t="shared" si="1"/>
        <v>63.177743542195444</v>
      </c>
      <c r="I38" s="87">
        <f t="shared" si="11"/>
        <v>-8.0379823127954193</v>
      </c>
      <c r="J38" s="61">
        <f t="shared" si="2"/>
        <v>-2.3064823127954197</v>
      </c>
      <c r="K38" s="61"/>
      <c r="L38" s="89">
        <f t="shared" si="3"/>
        <v>-5.7299964489388167</v>
      </c>
      <c r="M38" s="69">
        <v>-5.7314999999999996</v>
      </c>
      <c r="N38" s="84"/>
      <c r="O38" s="8">
        <f t="shared" si="4"/>
        <v>63.180761224515123</v>
      </c>
      <c r="P38" s="68">
        <f t="shared" si="5"/>
        <v>-8.037934548977292</v>
      </c>
      <c r="Q38" s="61">
        <f t="shared" si="6"/>
        <v>-2.3064345489772924</v>
      </c>
      <c r="R38" s="61"/>
      <c r="S38" s="72">
        <f t="shared" si="7"/>
        <v>-5.729997443488033</v>
      </c>
      <c r="U38" s="87">
        <f t="shared" si="8"/>
        <v>4.1459998438058694</v>
      </c>
      <c r="V38" s="61">
        <f t="shared" si="9"/>
        <v>9.8774998438058681</v>
      </c>
      <c r="W38" s="61"/>
      <c r="X38" s="89">
        <f t="shared" si="10"/>
        <v>-5.7957221154735841</v>
      </c>
    </row>
    <row r="39" spans="1:28" x14ac:dyDescent="0.3">
      <c r="A39" s="1">
        <v>1994</v>
      </c>
      <c r="B39" s="27">
        <v>196085.33333333334</v>
      </c>
      <c r="C39" s="8">
        <v>1116.845</v>
      </c>
      <c r="D39" s="8">
        <v>2915.5540000000001</v>
      </c>
      <c r="E39" s="8">
        <v>66.316000000000003</v>
      </c>
      <c r="F39" s="8">
        <v>62.109000000000002</v>
      </c>
      <c r="G39" s="8">
        <v>62.104999999999997</v>
      </c>
      <c r="H39" s="8">
        <f t="shared" si="1"/>
        <v>63.783796536142475</v>
      </c>
      <c r="I39" s="87">
        <f t="shared" si="11"/>
        <v>-8.0308060323080301</v>
      </c>
      <c r="J39" s="61">
        <f t="shared" si="2"/>
        <v>-2.3066060323080304</v>
      </c>
      <c r="K39" s="61"/>
      <c r="L39" s="89">
        <f t="shared" si="3"/>
        <v>-5.7228201684514275</v>
      </c>
      <c r="M39" s="69">
        <v>-5.7241999999999997</v>
      </c>
      <c r="N39" s="84"/>
      <c r="O39" s="8">
        <f t="shared" si="4"/>
        <v>63.78681996655925</v>
      </c>
      <c r="P39" s="68">
        <f t="shared" si="5"/>
        <v>-8.0307586322013247</v>
      </c>
      <c r="Q39" s="61">
        <f t="shared" si="6"/>
        <v>-2.306558632201325</v>
      </c>
      <c r="R39" s="61"/>
      <c r="S39" s="72">
        <f t="shared" si="7"/>
        <v>-5.7228215267120657</v>
      </c>
      <c r="U39" s="87">
        <f t="shared" si="8"/>
        <v>4.1555465854131635</v>
      </c>
      <c r="V39" s="61">
        <f t="shared" si="9"/>
        <v>9.8797465854131623</v>
      </c>
      <c r="W39" s="61"/>
      <c r="X39" s="89">
        <f t="shared" si="10"/>
        <v>-5.78617537386629</v>
      </c>
    </row>
    <row r="40" spans="1:28" x14ac:dyDescent="0.3">
      <c r="A40" s="1">
        <v>1994.25</v>
      </c>
      <c r="B40" s="27">
        <v>196522</v>
      </c>
      <c r="C40" s="8">
        <v>1128.0940000000001</v>
      </c>
      <c r="D40" s="8">
        <v>2956.348</v>
      </c>
      <c r="E40" s="8">
        <v>66.457999999999998</v>
      </c>
      <c r="F40" s="8">
        <v>62.531999999999996</v>
      </c>
      <c r="G40" s="8">
        <v>62.527999999999999</v>
      </c>
      <c r="H40" s="8">
        <f t="shared" si="1"/>
        <v>64.251902301834761</v>
      </c>
      <c r="I40" s="87">
        <f t="shared" si="11"/>
        <v>-8.0257183321643275</v>
      </c>
      <c r="J40" s="61">
        <f t="shared" si="2"/>
        <v>-2.3066183321643274</v>
      </c>
      <c r="K40" s="61"/>
      <c r="L40" s="89">
        <f t="shared" si="3"/>
        <v>-5.7177324683077249</v>
      </c>
      <c r="M40" s="69">
        <v>-5.7191000000000001</v>
      </c>
      <c r="N40" s="84"/>
      <c r="O40" s="8">
        <f t="shared" si="4"/>
        <v>64.254926698072637</v>
      </c>
      <c r="P40" s="68">
        <f t="shared" si="5"/>
        <v>-8.0256712623508086</v>
      </c>
      <c r="Q40" s="61">
        <f t="shared" si="6"/>
        <v>-2.3065712623508086</v>
      </c>
      <c r="R40" s="61"/>
      <c r="S40" s="72">
        <f t="shared" si="7"/>
        <v>-5.7177341568615496</v>
      </c>
      <c r="U40" s="87">
        <f t="shared" si="8"/>
        <v>4.1628584009612029</v>
      </c>
      <c r="V40" s="61">
        <f t="shared" si="9"/>
        <v>9.8819584009612029</v>
      </c>
      <c r="W40" s="61"/>
      <c r="X40" s="89">
        <f t="shared" si="10"/>
        <v>-5.7788635583182506</v>
      </c>
    </row>
    <row r="41" spans="1:28" x14ac:dyDescent="0.3">
      <c r="A41" s="1">
        <v>1994.5</v>
      </c>
      <c r="B41" s="27">
        <v>197050</v>
      </c>
      <c r="C41" s="8">
        <v>1149.5809999999999</v>
      </c>
      <c r="D41" s="8">
        <v>2993.87</v>
      </c>
      <c r="E41" s="8">
        <v>67.146000000000001</v>
      </c>
      <c r="F41" s="8">
        <v>62.905999999999999</v>
      </c>
      <c r="G41" s="8">
        <v>62.902999999999999</v>
      </c>
      <c r="H41" s="8">
        <f t="shared" si="1"/>
        <v>64.71337520593795</v>
      </c>
      <c r="I41" s="87">
        <f t="shared" si="11"/>
        <v>-8.0212448759598249</v>
      </c>
      <c r="J41" s="61">
        <f t="shared" si="2"/>
        <v>-2.3067448759598248</v>
      </c>
      <c r="K41" s="61"/>
      <c r="L41" s="89">
        <f t="shared" si="3"/>
        <v>-5.7132590121032223</v>
      </c>
      <c r="M41" s="69">
        <v>-5.7145000000000001</v>
      </c>
      <c r="N41" s="84"/>
      <c r="O41" s="8">
        <f t="shared" si="4"/>
        <v>64.715645022518117</v>
      </c>
      <c r="P41" s="68">
        <f t="shared" si="5"/>
        <v>-8.0212098016530522</v>
      </c>
      <c r="Q41" s="61">
        <f t="shared" si="6"/>
        <v>-2.3067098016530521</v>
      </c>
      <c r="R41" s="61"/>
      <c r="S41" s="72">
        <f t="shared" si="7"/>
        <v>-5.7132726961637932</v>
      </c>
      <c r="U41" s="87">
        <f t="shared" si="8"/>
        <v>4.1700029809700965</v>
      </c>
      <c r="V41" s="61">
        <f t="shared" si="9"/>
        <v>9.8845029809700975</v>
      </c>
      <c r="W41" s="61"/>
      <c r="X41" s="89">
        <f t="shared" si="10"/>
        <v>-5.771718978309357</v>
      </c>
    </row>
    <row r="42" spans="1:28" x14ac:dyDescent="0.3">
      <c r="A42" s="1">
        <v>1994.75</v>
      </c>
      <c r="B42" s="27">
        <v>197600.66666666666</v>
      </c>
      <c r="C42" s="8">
        <v>1163.01</v>
      </c>
      <c r="D42" s="8">
        <v>3031.873</v>
      </c>
      <c r="E42" s="8">
        <v>67.215999999999994</v>
      </c>
      <c r="F42" s="8">
        <v>63.329000000000001</v>
      </c>
      <c r="G42" s="8">
        <v>63.325000000000003</v>
      </c>
      <c r="H42" s="8">
        <f t="shared" si="1"/>
        <v>65.177531369593311</v>
      </c>
      <c r="I42" s="87">
        <f t="shared" si="11"/>
        <v>-8.0168886394645575</v>
      </c>
      <c r="J42" s="61">
        <f t="shared" si="2"/>
        <v>-2.3067886394645578</v>
      </c>
      <c r="K42" s="61"/>
      <c r="L42" s="89">
        <f t="shared" si="3"/>
        <v>-5.7089027756079549</v>
      </c>
      <c r="M42" s="69">
        <v>-5.7100999999999997</v>
      </c>
      <c r="N42" s="84"/>
      <c r="O42" s="8">
        <f t="shared" si="4"/>
        <v>65.180555448841773</v>
      </c>
      <c r="P42" s="68">
        <f t="shared" si="5"/>
        <v>-8.0168422429682167</v>
      </c>
      <c r="Q42" s="61">
        <f t="shared" si="6"/>
        <v>-2.3067422429682169</v>
      </c>
      <c r="R42" s="61"/>
      <c r="S42" s="72">
        <f t="shared" si="7"/>
        <v>-5.7089051374789577</v>
      </c>
      <c r="U42" s="87">
        <f t="shared" si="8"/>
        <v>4.17716119514116</v>
      </c>
      <c r="V42" s="61">
        <f t="shared" si="9"/>
        <v>9.8872611951411606</v>
      </c>
      <c r="W42" s="61"/>
      <c r="X42" s="89">
        <f t="shared" si="10"/>
        <v>-5.7645607641382934</v>
      </c>
    </row>
    <row r="43" spans="1:28" x14ac:dyDescent="0.3">
      <c r="A43" s="1">
        <v>1995</v>
      </c>
      <c r="B43" s="27">
        <v>197882</v>
      </c>
      <c r="C43" s="8">
        <v>1166.854</v>
      </c>
      <c r="D43" s="8">
        <v>3074.3290000000002</v>
      </c>
      <c r="E43" s="8">
        <v>67.197000000000003</v>
      </c>
      <c r="F43" s="8">
        <v>63.776000000000003</v>
      </c>
      <c r="G43" s="8">
        <v>63.771999999999998</v>
      </c>
      <c r="H43" s="8">
        <f t="shared" si="1"/>
        <v>65.569782522952025</v>
      </c>
      <c r="I43" s="87">
        <f t="shared" si="11"/>
        <v>-8.01231121487187</v>
      </c>
      <c r="J43" s="61">
        <f t="shared" si="2"/>
        <v>-2.30691121487187</v>
      </c>
      <c r="K43" s="61"/>
      <c r="L43" s="89">
        <f t="shared" si="3"/>
        <v>-5.7043253510152674</v>
      </c>
      <c r="M43" s="69">
        <v>-5.7054</v>
      </c>
      <c r="N43" s="84"/>
      <c r="O43" s="8">
        <f t="shared" si="4"/>
        <v>65.572806113775883</v>
      </c>
      <c r="P43" s="68">
        <f t="shared" si="5"/>
        <v>-8.0122651033705523</v>
      </c>
      <c r="Q43" s="61">
        <f t="shared" si="6"/>
        <v>-2.3068651033705523</v>
      </c>
      <c r="R43" s="61"/>
      <c r="S43" s="72">
        <f t="shared" si="7"/>
        <v>-5.7043279978812933</v>
      </c>
      <c r="U43" s="87">
        <f t="shared" si="8"/>
        <v>4.1831610690556529</v>
      </c>
      <c r="V43" s="61">
        <f t="shared" si="9"/>
        <v>9.8885610690556529</v>
      </c>
      <c r="W43" s="61"/>
      <c r="X43" s="89">
        <f t="shared" si="10"/>
        <v>-5.7585608902238006</v>
      </c>
    </row>
    <row r="44" spans="1:28" x14ac:dyDescent="0.3">
      <c r="A44" s="1">
        <v>1995.25</v>
      </c>
      <c r="B44" s="27">
        <v>198295.66666666666</v>
      </c>
      <c r="C44" s="8">
        <v>1176.9839999999999</v>
      </c>
      <c r="D44" s="8">
        <v>3129.7109999999998</v>
      </c>
      <c r="E44" s="8">
        <v>67.448999999999998</v>
      </c>
      <c r="F44" s="8">
        <v>64.286000000000001</v>
      </c>
      <c r="G44" s="8">
        <v>64.281999999999996</v>
      </c>
      <c r="H44" s="8">
        <f t="shared" si="1"/>
        <v>66.134161391895987</v>
      </c>
      <c r="I44" s="87">
        <f t="shared" si="11"/>
        <v>-8.0058290347058598</v>
      </c>
      <c r="J44" s="61">
        <f t="shared" si="2"/>
        <v>-2.3070290347058595</v>
      </c>
      <c r="K44" s="61"/>
      <c r="L44" s="89">
        <f t="shared" si="3"/>
        <v>-5.6978431708492572</v>
      </c>
      <c r="M44" s="69">
        <v>-5.6988000000000003</v>
      </c>
      <c r="N44" s="84"/>
      <c r="O44" s="8">
        <f t="shared" si="4"/>
        <v>66.137190804606178</v>
      </c>
      <c r="P44" s="68">
        <f t="shared" si="5"/>
        <v>-8.0057832286766573</v>
      </c>
      <c r="Q44" s="61">
        <f t="shared" si="6"/>
        <v>-2.3069832286766569</v>
      </c>
      <c r="R44" s="61"/>
      <c r="S44" s="72">
        <f t="shared" si="7"/>
        <v>-5.6978461231873982</v>
      </c>
      <c r="U44" s="87">
        <f t="shared" si="8"/>
        <v>4.1917312331802927</v>
      </c>
      <c r="V44" s="61">
        <f t="shared" si="9"/>
        <v>9.8905312331802939</v>
      </c>
      <c r="W44" s="61"/>
      <c r="X44" s="89">
        <f t="shared" si="10"/>
        <v>-5.7499907260991607</v>
      </c>
    </row>
    <row r="45" spans="1:28" x14ac:dyDescent="0.3">
      <c r="A45" s="1">
        <v>1995.5</v>
      </c>
      <c r="B45" s="27">
        <v>198807</v>
      </c>
      <c r="C45" s="8">
        <v>1183.691</v>
      </c>
      <c r="D45" s="8">
        <v>3172.4270000000001</v>
      </c>
      <c r="E45" s="8">
        <v>67.593999999999994</v>
      </c>
      <c r="F45" s="8">
        <v>64.691000000000003</v>
      </c>
      <c r="G45" s="8">
        <v>64.686000000000007</v>
      </c>
      <c r="H45" s="8">
        <f t="shared" si="1"/>
        <v>66.551472596053188</v>
      </c>
      <c r="I45" s="87">
        <f t="shared" si="11"/>
        <v>-8.002114111591796</v>
      </c>
      <c r="J45" s="61">
        <f t="shared" si="2"/>
        <v>-2.3072141115917963</v>
      </c>
      <c r="K45" s="61"/>
      <c r="L45" s="89">
        <f t="shared" si="3"/>
        <v>-5.6941282477351933</v>
      </c>
      <c r="M45" s="69">
        <v>-5.6948999999999996</v>
      </c>
      <c r="N45" s="84"/>
      <c r="O45" s="8">
        <f t="shared" si="4"/>
        <v>66.555263191885572</v>
      </c>
      <c r="P45" s="68">
        <f t="shared" si="5"/>
        <v>-8.0020571558590756</v>
      </c>
      <c r="Q45" s="61">
        <f t="shared" si="6"/>
        <v>-2.307157155859076</v>
      </c>
      <c r="R45" s="61"/>
      <c r="S45" s="72">
        <f t="shared" si="7"/>
        <v>-5.6941200503698166</v>
      </c>
      <c r="U45" s="87">
        <f t="shared" si="8"/>
        <v>4.1980326279932383</v>
      </c>
      <c r="V45" s="61">
        <f t="shared" si="9"/>
        <v>9.8929326279932379</v>
      </c>
      <c r="W45" s="61"/>
      <c r="X45" s="89">
        <f t="shared" si="10"/>
        <v>-5.7436893312862152</v>
      </c>
    </row>
    <row r="46" spans="1:28" x14ac:dyDescent="0.3">
      <c r="A46" s="1">
        <v>1995.75</v>
      </c>
      <c r="B46" s="27">
        <v>199351.66666666666</v>
      </c>
      <c r="C46" s="8">
        <v>1191.6510000000001</v>
      </c>
      <c r="D46" s="8">
        <v>3211.7620000000002</v>
      </c>
      <c r="E46" s="8">
        <v>67.698999999999998</v>
      </c>
      <c r="F46" s="8">
        <v>65.131</v>
      </c>
      <c r="G46" s="8">
        <v>65.126000000000005</v>
      </c>
      <c r="H46" s="8">
        <f t="shared" si="1"/>
        <v>66.9145347563163</v>
      </c>
      <c r="I46" s="87">
        <f t="shared" si="11"/>
        <v>-7.9994095088115982</v>
      </c>
      <c r="J46" s="61">
        <f t="shared" si="2"/>
        <v>-2.3072095088115985</v>
      </c>
      <c r="K46" s="61"/>
      <c r="L46" s="89">
        <f t="shared" si="3"/>
        <v>-5.6914236449549955</v>
      </c>
      <c r="M46" s="69">
        <v>-5.6921999999999997</v>
      </c>
      <c r="N46" s="84"/>
      <c r="O46" s="8">
        <f t="shared" si="4"/>
        <v>66.918320674363315</v>
      </c>
      <c r="P46" s="68">
        <f t="shared" si="5"/>
        <v>-7.9993529320011305</v>
      </c>
      <c r="Q46" s="61">
        <f t="shared" si="6"/>
        <v>-2.3071529320011308</v>
      </c>
      <c r="R46" s="61"/>
      <c r="S46" s="72">
        <f t="shared" si="7"/>
        <v>-5.6914158265118715</v>
      </c>
      <c r="U46" s="87">
        <f t="shared" si="8"/>
        <v>4.2034727812783963</v>
      </c>
      <c r="V46" s="61">
        <f t="shared" si="9"/>
        <v>9.895672781278396</v>
      </c>
      <c r="W46" s="61"/>
      <c r="X46" s="89">
        <f t="shared" si="10"/>
        <v>-5.7382491780010572</v>
      </c>
    </row>
    <row r="47" spans="1:28" x14ac:dyDescent="0.3">
      <c r="A47" s="1">
        <v>1996</v>
      </c>
      <c r="B47" s="27">
        <v>199776</v>
      </c>
      <c r="C47" s="8">
        <v>1211.173</v>
      </c>
      <c r="D47" s="8">
        <v>3259.6170000000002</v>
      </c>
      <c r="E47" s="8">
        <v>68.364999999999995</v>
      </c>
      <c r="F47" s="8">
        <v>65.451999999999998</v>
      </c>
      <c r="G47" s="8">
        <v>65.447999999999993</v>
      </c>
      <c r="H47" s="8">
        <f t="shared" si="1"/>
        <v>67.517913843829248</v>
      </c>
      <c r="I47" s="87">
        <f t="shared" si="11"/>
        <v>-7.992559064913805</v>
      </c>
      <c r="J47" s="61">
        <f t="shared" si="2"/>
        <v>-2.3072590649138052</v>
      </c>
      <c r="K47" s="61"/>
      <c r="L47" s="89">
        <f t="shared" si="3"/>
        <v>-5.6845732010572023</v>
      </c>
      <c r="M47" s="69">
        <v>-5.6852999999999998</v>
      </c>
      <c r="N47" s="84"/>
      <c r="O47" s="8">
        <f t="shared" si="4"/>
        <v>67.520957581813434</v>
      </c>
      <c r="P47" s="68">
        <f t="shared" si="5"/>
        <v>-7.9925139854792313</v>
      </c>
      <c r="Q47" s="61">
        <f t="shared" si="6"/>
        <v>-2.3072139854792315</v>
      </c>
      <c r="R47" s="61"/>
      <c r="S47" s="72">
        <f t="shared" si="7"/>
        <v>-5.6845768799899723</v>
      </c>
      <c r="U47" s="87">
        <f t="shared" si="8"/>
        <v>4.2124380323822397</v>
      </c>
      <c r="V47" s="61">
        <f t="shared" si="9"/>
        <v>9.8977380323822395</v>
      </c>
      <c r="W47" s="61"/>
      <c r="X47" s="89">
        <f t="shared" si="10"/>
        <v>-5.7292839268972138</v>
      </c>
    </row>
    <row r="48" spans="1:28" x14ac:dyDescent="0.3">
      <c r="A48" s="1">
        <v>1996.25</v>
      </c>
      <c r="B48" s="27">
        <v>200279.33333333334</v>
      </c>
      <c r="C48" s="8">
        <v>1239.5409999999999</v>
      </c>
      <c r="D48" s="8">
        <v>3304.6260000000002</v>
      </c>
      <c r="E48" s="8">
        <v>69.078999999999994</v>
      </c>
      <c r="F48" s="8">
        <v>65.977000000000004</v>
      </c>
      <c r="G48" s="8">
        <v>65.972999999999999</v>
      </c>
      <c r="H48" s="8">
        <f t="shared" si="1"/>
        <v>68.031363607418442</v>
      </c>
      <c r="I48" s="87">
        <f t="shared" si="11"/>
        <v>-7.9874995094018244</v>
      </c>
      <c r="J48" s="61">
        <f t="shared" si="2"/>
        <v>-2.3074995094018247</v>
      </c>
      <c r="K48" s="61"/>
      <c r="L48" s="89">
        <f t="shared" si="3"/>
        <v>-5.6795136455452218</v>
      </c>
      <c r="M48" s="69">
        <v>-5.68</v>
      </c>
      <c r="N48" s="84"/>
      <c r="O48" s="8">
        <f t="shared" si="4"/>
        <v>68.034400458594519</v>
      </c>
      <c r="P48" s="68">
        <f t="shared" si="5"/>
        <v>-7.9874548714108142</v>
      </c>
      <c r="Q48" s="61">
        <f t="shared" si="6"/>
        <v>-2.3074548714108145</v>
      </c>
      <c r="R48" s="61"/>
      <c r="S48" s="72">
        <f t="shared" si="7"/>
        <v>-5.6795177659215543</v>
      </c>
      <c r="U48" s="87">
        <f t="shared" si="8"/>
        <v>4.2200134663543354</v>
      </c>
      <c r="V48" s="61">
        <f t="shared" si="9"/>
        <v>9.9000134663543342</v>
      </c>
      <c r="W48" s="61"/>
      <c r="X48" s="89">
        <f t="shared" si="10"/>
        <v>-5.7217084929251181</v>
      </c>
    </row>
    <row r="49" spans="1:24" x14ac:dyDescent="0.3">
      <c r="A49" s="1">
        <v>1996.5</v>
      </c>
      <c r="B49" s="27">
        <v>200849.66666666666</v>
      </c>
      <c r="C49" s="8">
        <v>1246.5050000000001</v>
      </c>
      <c r="D49" s="8">
        <v>3348.6179999999999</v>
      </c>
      <c r="E49" s="8">
        <v>68.975999999999999</v>
      </c>
      <c r="F49" s="8">
        <v>66.492999999999995</v>
      </c>
      <c r="G49" s="8">
        <v>66.489999999999995</v>
      </c>
      <c r="H49" s="8">
        <f t="shared" si="1"/>
        <v>68.432034616189441</v>
      </c>
      <c r="I49" s="87">
        <f t="shared" si="11"/>
        <v>-7.9844709228403294</v>
      </c>
      <c r="J49" s="61">
        <f t="shared" si="2"/>
        <v>-2.3074709228403298</v>
      </c>
      <c r="K49" s="61"/>
      <c r="L49" s="89">
        <f t="shared" si="3"/>
        <v>-5.6764850589837268</v>
      </c>
      <c r="M49" s="69">
        <v>-5.6769999999999996</v>
      </c>
      <c r="N49" s="84"/>
      <c r="O49" s="8">
        <f t="shared" si="4"/>
        <v>68.434306858285794</v>
      </c>
      <c r="P49" s="68">
        <f t="shared" si="5"/>
        <v>-7.9844377190289011</v>
      </c>
      <c r="Q49" s="61">
        <f t="shared" si="6"/>
        <v>-2.3074377190289015</v>
      </c>
      <c r="R49" s="61"/>
      <c r="S49" s="72">
        <f t="shared" si="7"/>
        <v>-5.6765006135396412</v>
      </c>
      <c r="U49" s="87">
        <f t="shared" si="8"/>
        <v>4.2258742611438391</v>
      </c>
      <c r="V49" s="61">
        <f t="shared" si="9"/>
        <v>9.9028742611438396</v>
      </c>
      <c r="W49" s="61"/>
      <c r="X49" s="89">
        <f t="shared" si="10"/>
        <v>-5.7158476981356143</v>
      </c>
    </row>
    <row r="50" spans="1:24" x14ac:dyDescent="0.3">
      <c r="A50" s="1">
        <v>1996.75</v>
      </c>
      <c r="B50" s="27">
        <v>201457.33333333334</v>
      </c>
      <c r="C50" s="8">
        <v>1268.2850000000001</v>
      </c>
      <c r="D50" s="8">
        <v>3394.8380000000002</v>
      </c>
      <c r="E50" s="8">
        <v>69.617999999999995</v>
      </c>
      <c r="F50" s="8">
        <v>67.037000000000006</v>
      </c>
      <c r="G50" s="8">
        <v>67.033000000000001</v>
      </c>
      <c r="H50" s="8">
        <f t="shared" si="1"/>
        <v>68.859031951721747</v>
      </c>
      <c r="I50" s="87">
        <f t="shared" si="11"/>
        <v>-7.9812714931012163</v>
      </c>
      <c r="J50" s="61">
        <f t="shared" si="2"/>
        <v>-2.3073714931012166</v>
      </c>
      <c r="K50" s="61"/>
      <c r="L50" s="89">
        <f t="shared" si="3"/>
        <v>-5.6732856292446137</v>
      </c>
      <c r="M50" s="69">
        <v>-5.6738999999999997</v>
      </c>
      <c r="N50" s="84"/>
      <c r="O50" s="8">
        <f t="shared" si="4"/>
        <v>68.86205382201328</v>
      </c>
      <c r="P50" s="68">
        <f t="shared" si="5"/>
        <v>-7.9812276091850389</v>
      </c>
      <c r="Q50" s="61">
        <f t="shared" si="6"/>
        <v>-2.3073276091850392</v>
      </c>
      <c r="R50" s="61"/>
      <c r="S50" s="72">
        <f t="shared" si="7"/>
        <v>-5.6732905036957799</v>
      </c>
      <c r="U50" s="87">
        <f t="shared" si="8"/>
        <v>4.2321052835186439</v>
      </c>
      <c r="V50" s="61">
        <f t="shared" si="9"/>
        <v>9.9060052835186436</v>
      </c>
      <c r="W50" s="61"/>
      <c r="X50" s="89">
        <f t="shared" si="10"/>
        <v>-5.7096166757608096</v>
      </c>
    </row>
    <row r="51" spans="1:24" x14ac:dyDescent="0.3">
      <c r="A51" s="1">
        <v>1997</v>
      </c>
      <c r="B51" s="27">
        <v>202395.66666666666</v>
      </c>
      <c r="C51" s="8">
        <v>1281.0170000000001</v>
      </c>
      <c r="D51" s="8">
        <v>3446.4969999999998</v>
      </c>
      <c r="E51" s="8">
        <v>69.897000000000006</v>
      </c>
      <c r="F51" s="8">
        <v>67.457999999999998</v>
      </c>
      <c r="G51" s="8">
        <v>67.453999999999994</v>
      </c>
      <c r="H51" s="8">
        <f t="shared" si="1"/>
        <v>69.418214810967243</v>
      </c>
      <c r="I51" s="87">
        <f t="shared" si="11"/>
        <v>-7.9778305120876247</v>
      </c>
      <c r="J51" s="61">
        <f t="shared" si="2"/>
        <v>-2.3073305120876251</v>
      </c>
      <c r="K51" s="61"/>
      <c r="L51" s="89">
        <f t="shared" si="3"/>
        <v>-5.6698446482310221</v>
      </c>
      <c r="M51" s="69">
        <v>-5.6704999999999997</v>
      </c>
      <c r="N51" s="84"/>
      <c r="O51" s="8">
        <f t="shared" si="4"/>
        <v>69.421244490735575</v>
      </c>
      <c r="P51" s="68">
        <f t="shared" si="5"/>
        <v>-7.9777868691667431</v>
      </c>
      <c r="Q51" s="61">
        <f t="shared" si="6"/>
        <v>-2.3072868691667434</v>
      </c>
      <c r="R51" s="61"/>
      <c r="S51" s="72">
        <f t="shared" si="7"/>
        <v>-5.6698497636774832</v>
      </c>
      <c r="U51" s="87">
        <f t="shared" si="8"/>
        <v>4.2401929372498417</v>
      </c>
      <c r="V51" s="61">
        <f t="shared" si="9"/>
        <v>9.9106929372498413</v>
      </c>
      <c r="W51" s="61"/>
      <c r="X51" s="89">
        <f t="shared" si="10"/>
        <v>-5.7015290220296118</v>
      </c>
    </row>
    <row r="52" spans="1:24" x14ac:dyDescent="0.3">
      <c r="A52" s="1">
        <v>1997.25</v>
      </c>
      <c r="B52" s="27">
        <v>202835.33333333334</v>
      </c>
      <c r="C52" s="8">
        <v>1277.72</v>
      </c>
      <c r="D52" s="8">
        <v>3496.96</v>
      </c>
      <c r="E52" s="8">
        <v>69.686000000000007</v>
      </c>
      <c r="F52" s="8">
        <v>67.933999999999997</v>
      </c>
      <c r="G52" s="8">
        <v>67.927999999999997</v>
      </c>
      <c r="H52" s="8">
        <f t="shared" si="1"/>
        <v>69.811234380527267</v>
      </c>
      <c r="I52" s="87">
        <f t="shared" si="11"/>
        <v>-7.9743548151777182</v>
      </c>
      <c r="J52" s="61">
        <f t="shared" si="2"/>
        <v>-2.3073548151777183</v>
      </c>
      <c r="K52" s="61"/>
      <c r="L52" s="89">
        <f t="shared" si="3"/>
        <v>-5.6663689513211155</v>
      </c>
      <c r="M52" s="69">
        <v>-5.6669999999999998</v>
      </c>
      <c r="N52" s="84"/>
      <c r="O52" s="8">
        <f t="shared" si="4"/>
        <v>69.815781181039725</v>
      </c>
      <c r="P52" s="68">
        <f t="shared" si="5"/>
        <v>-7.9742896873728188</v>
      </c>
      <c r="Q52" s="61">
        <f t="shared" si="6"/>
        <v>-2.307289687372819</v>
      </c>
      <c r="R52" s="61"/>
      <c r="S52" s="72">
        <f t="shared" si="7"/>
        <v>-5.6663525818835598</v>
      </c>
      <c r="U52" s="87">
        <f t="shared" si="8"/>
        <v>4.2458600756324207</v>
      </c>
      <c r="V52" s="61">
        <f t="shared" si="9"/>
        <v>9.9128600756324197</v>
      </c>
      <c r="W52" s="61"/>
      <c r="X52" s="89">
        <f t="shared" si="10"/>
        <v>-5.6958618836470327</v>
      </c>
    </row>
    <row r="53" spans="1:24" x14ac:dyDescent="0.3">
      <c r="A53" s="1">
        <v>1997.5</v>
      </c>
      <c r="B53" s="27">
        <v>203366.66666666666</v>
      </c>
      <c r="C53" s="8">
        <v>1297.345</v>
      </c>
      <c r="D53" s="8">
        <v>3559.0549999999998</v>
      </c>
      <c r="E53" s="8">
        <v>69.643000000000001</v>
      </c>
      <c r="F53" s="8">
        <v>68.323999999999998</v>
      </c>
      <c r="G53" s="8">
        <v>68.317999999999998</v>
      </c>
      <c r="H53" s="8">
        <f t="shared" si="1"/>
        <v>70.719351932076236</v>
      </c>
      <c r="I53" s="87">
        <f t="shared" si="11"/>
        <v>-7.9640466140408224</v>
      </c>
      <c r="J53" s="61">
        <f t="shared" si="2"/>
        <v>-2.3074466140408223</v>
      </c>
      <c r="K53" s="61"/>
      <c r="L53" s="89">
        <f t="shared" si="3"/>
        <v>-5.6560607501842197</v>
      </c>
      <c r="M53" s="69">
        <v>-5.6566000000000001</v>
      </c>
      <c r="N53" s="84"/>
      <c r="O53" s="8">
        <f t="shared" si="4"/>
        <v>70.723926789058694</v>
      </c>
      <c r="P53" s="68">
        <f t="shared" si="5"/>
        <v>-7.9639819258205629</v>
      </c>
      <c r="Q53" s="61">
        <f t="shared" si="6"/>
        <v>-2.3073819258205628</v>
      </c>
      <c r="R53" s="61"/>
      <c r="S53" s="72">
        <f t="shared" si="7"/>
        <v>-5.656044820331303</v>
      </c>
      <c r="U53" s="87">
        <f t="shared" si="8"/>
        <v>4.258783942651271</v>
      </c>
      <c r="V53" s="61">
        <f t="shared" si="9"/>
        <v>9.9153839426512711</v>
      </c>
      <c r="W53" s="61"/>
      <c r="X53" s="89">
        <f t="shared" si="10"/>
        <v>-5.6829380166281824</v>
      </c>
    </row>
    <row r="54" spans="1:24" x14ac:dyDescent="0.3">
      <c r="A54" s="1">
        <v>1997.75</v>
      </c>
      <c r="B54" s="27">
        <v>203935.33333333334</v>
      </c>
      <c r="C54" s="8">
        <v>1307.8209999999999</v>
      </c>
      <c r="D54" s="8">
        <v>3618.627</v>
      </c>
      <c r="E54" s="8">
        <v>69.716999999999999</v>
      </c>
      <c r="F54" s="8">
        <v>68.712999999999994</v>
      </c>
      <c r="G54" s="8">
        <v>68.707999999999998</v>
      </c>
      <c r="H54" s="8">
        <f t="shared" si="1"/>
        <v>71.42191385798057</v>
      </c>
      <c r="I54" s="87">
        <f t="shared" si="11"/>
        <v>-7.9569534900745946</v>
      </c>
      <c r="J54" s="61">
        <f t="shared" si="2"/>
        <v>-2.3073534900745942</v>
      </c>
      <c r="K54" s="61"/>
      <c r="L54" s="89">
        <f t="shared" si="3"/>
        <v>-5.648967626217992</v>
      </c>
      <c r="M54" s="69">
        <v>-5.6496000000000004</v>
      </c>
      <c r="N54" s="84"/>
      <c r="O54" s="8">
        <f t="shared" si="4"/>
        <v>71.425746229521707</v>
      </c>
      <c r="P54" s="68">
        <f t="shared" si="5"/>
        <v>-7.9568998333113026</v>
      </c>
      <c r="Q54" s="61">
        <f t="shared" si="6"/>
        <v>-2.3072998333113022</v>
      </c>
      <c r="R54" s="61"/>
      <c r="S54" s="72">
        <f t="shared" si="7"/>
        <v>-5.6489627278220436</v>
      </c>
      <c r="U54" s="87">
        <f t="shared" si="8"/>
        <v>4.2686583957979503</v>
      </c>
      <c r="V54" s="61">
        <f t="shared" si="9"/>
        <v>9.9182583957979507</v>
      </c>
      <c r="W54" s="61"/>
      <c r="X54" s="89">
        <f t="shared" si="10"/>
        <v>-5.6730635634815032</v>
      </c>
    </row>
    <row r="55" spans="1:24" x14ac:dyDescent="0.3">
      <c r="A55" s="1">
        <v>1998</v>
      </c>
      <c r="B55" s="27">
        <v>204395</v>
      </c>
      <c r="C55" s="8">
        <v>1306.6790000000001</v>
      </c>
      <c r="D55" s="8">
        <v>3676.9609999999998</v>
      </c>
      <c r="E55" s="8">
        <v>69.16</v>
      </c>
      <c r="F55" s="8">
        <v>69.024000000000001</v>
      </c>
      <c r="G55" s="8">
        <v>69.019000000000005</v>
      </c>
      <c r="H55" s="8">
        <f t="shared" si="1"/>
        <v>72.164326539642673</v>
      </c>
      <c r="I55" s="87">
        <f t="shared" si="11"/>
        <v>-7.9488638436266932</v>
      </c>
      <c r="J55" s="61">
        <f t="shared" si="2"/>
        <v>-2.307563843626693</v>
      </c>
      <c r="K55" s="61"/>
      <c r="L55" s="89">
        <f t="shared" si="3"/>
        <v>-5.6408779797700905</v>
      </c>
      <c r="M55" s="69">
        <v>-5.6413000000000002</v>
      </c>
      <c r="N55" s="84"/>
      <c r="O55" s="8">
        <f t="shared" si="4"/>
        <v>72.16818567704648</v>
      </c>
      <c r="P55" s="68">
        <f t="shared" si="5"/>
        <v>-7.9488103679773685</v>
      </c>
      <c r="Q55" s="61">
        <f t="shared" si="6"/>
        <v>-2.3075103679773683</v>
      </c>
      <c r="R55" s="61"/>
      <c r="S55" s="72">
        <f t="shared" si="7"/>
        <v>-5.6408732624881086</v>
      </c>
      <c r="U55" s="87">
        <f t="shared" si="8"/>
        <v>4.2789993071955914</v>
      </c>
      <c r="V55" s="61">
        <f t="shared" si="9"/>
        <v>9.9202993071955916</v>
      </c>
      <c r="W55" s="61"/>
      <c r="X55" s="89">
        <f t="shared" si="10"/>
        <v>-5.6627226520838621</v>
      </c>
    </row>
    <row r="56" spans="1:24" x14ac:dyDescent="0.3">
      <c r="A56" s="1">
        <v>1998.25</v>
      </c>
      <c r="B56" s="27">
        <v>204905</v>
      </c>
      <c r="C56" s="8">
        <v>1319.925</v>
      </c>
      <c r="D56" s="8">
        <v>3743.404</v>
      </c>
      <c r="E56" s="8">
        <v>69.022000000000006</v>
      </c>
      <c r="F56" s="8">
        <v>69.373000000000005</v>
      </c>
      <c r="G56" s="8">
        <v>69.369</v>
      </c>
      <c r="H56" s="8">
        <f t="shared" si="1"/>
        <v>73.083782753315916</v>
      </c>
      <c r="I56" s="87">
        <f t="shared" si="11"/>
        <v>-7.938695244093144</v>
      </c>
      <c r="J56" s="61">
        <f t="shared" si="2"/>
        <v>-2.3076952440931437</v>
      </c>
      <c r="K56" s="61"/>
      <c r="L56" s="89">
        <f t="shared" si="3"/>
        <v>-5.6307093802365413</v>
      </c>
      <c r="M56" s="69">
        <v>-5.6310000000000002</v>
      </c>
      <c r="N56" s="84"/>
      <c r="O56" s="8">
        <f t="shared" si="4"/>
        <v>73.086894260311581</v>
      </c>
      <c r="P56" s="68">
        <f t="shared" si="5"/>
        <v>-7.938652670479069</v>
      </c>
      <c r="Q56" s="61">
        <f t="shared" si="6"/>
        <v>-2.3076526704790687</v>
      </c>
      <c r="R56" s="61"/>
      <c r="S56" s="72">
        <f t="shared" si="7"/>
        <v>-5.63071556498981</v>
      </c>
      <c r="U56" s="87">
        <f t="shared" si="8"/>
        <v>4.2916490655975839</v>
      </c>
      <c r="V56" s="61">
        <f t="shared" si="9"/>
        <v>9.9226490655975841</v>
      </c>
      <c r="W56" s="61"/>
      <c r="X56" s="89">
        <f t="shared" si="10"/>
        <v>-5.6500728936818696</v>
      </c>
    </row>
    <row r="57" spans="1:24" x14ac:dyDescent="0.3">
      <c r="A57" s="1">
        <v>1998.5</v>
      </c>
      <c r="B57" s="27">
        <v>205482.66666666666</v>
      </c>
      <c r="C57" s="8">
        <v>1334.82</v>
      </c>
      <c r="D57" s="8">
        <v>3806.982</v>
      </c>
      <c r="E57" s="8">
        <v>69.298000000000002</v>
      </c>
      <c r="F57" s="8">
        <v>69.72</v>
      </c>
      <c r="G57" s="8">
        <v>69.715000000000003</v>
      </c>
      <c r="H57" s="8">
        <f t="shared" si="1"/>
        <v>73.865900397539747</v>
      </c>
      <c r="I57" s="87">
        <f t="shared" si="11"/>
        <v>-7.9308656697684681</v>
      </c>
      <c r="J57" s="61">
        <f t="shared" si="2"/>
        <v>-2.3078656697684679</v>
      </c>
      <c r="K57" s="61"/>
      <c r="L57" s="89">
        <f t="shared" si="3"/>
        <v>-5.6228798059118654</v>
      </c>
      <c r="M57" s="69">
        <v>-5.6230000000000002</v>
      </c>
      <c r="N57" s="84"/>
      <c r="O57" s="8">
        <f t="shared" si="4"/>
        <v>73.869816618771424</v>
      </c>
      <c r="P57" s="68">
        <f t="shared" si="5"/>
        <v>-7.9308126531884335</v>
      </c>
      <c r="Q57" s="61">
        <f t="shared" si="6"/>
        <v>-2.3078126531884333</v>
      </c>
      <c r="R57" s="61"/>
      <c r="S57" s="72">
        <f t="shared" si="7"/>
        <v>-5.6228755476991736</v>
      </c>
      <c r="U57" s="87">
        <f t="shared" si="8"/>
        <v>4.3023043090517303</v>
      </c>
      <c r="V57" s="61">
        <f t="shared" si="9"/>
        <v>9.9253043090517306</v>
      </c>
      <c r="W57" s="61"/>
      <c r="X57" s="89">
        <f t="shared" si="10"/>
        <v>-5.6394176502277231</v>
      </c>
    </row>
    <row r="58" spans="1:24" x14ac:dyDescent="0.3">
      <c r="A58" s="1">
        <v>1998.75</v>
      </c>
      <c r="B58" s="27">
        <v>206097.66666666666</v>
      </c>
      <c r="C58" s="8">
        <v>1355.16</v>
      </c>
      <c r="D58" s="8">
        <v>3847.8890000000001</v>
      </c>
      <c r="E58" s="8">
        <v>69.405000000000001</v>
      </c>
      <c r="F58" s="8">
        <v>70.078999999999994</v>
      </c>
      <c r="G58" s="8">
        <v>70.073999999999998</v>
      </c>
      <c r="H58" s="8">
        <f t="shared" si="1"/>
        <v>74.433269821798234</v>
      </c>
      <c r="I58" s="87">
        <f t="shared" si="11"/>
        <v>-7.9262024285391686</v>
      </c>
      <c r="J58" s="61">
        <f t="shared" si="2"/>
        <v>-2.3081024285391685</v>
      </c>
      <c r="K58" s="61"/>
      <c r="L58" s="89">
        <f t="shared" si="3"/>
        <v>-5.6182165646825659</v>
      </c>
      <c r="M58" s="69">
        <v>-5.6181000000000001</v>
      </c>
      <c r="N58" s="84"/>
      <c r="O58" s="8">
        <f t="shared" si="4"/>
        <v>74.437187671171586</v>
      </c>
      <c r="P58" s="68">
        <f t="shared" si="5"/>
        <v>-7.9261497941959922</v>
      </c>
      <c r="Q58" s="61">
        <f t="shared" si="6"/>
        <v>-2.3080497941959921</v>
      </c>
      <c r="R58" s="61"/>
      <c r="S58" s="72">
        <f t="shared" si="7"/>
        <v>-5.6182126887067323</v>
      </c>
      <c r="U58" s="87">
        <f t="shared" si="8"/>
        <v>4.3099556512534374</v>
      </c>
      <c r="V58" s="61">
        <f t="shared" si="9"/>
        <v>9.9280556512534375</v>
      </c>
      <c r="W58" s="61"/>
      <c r="X58" s="89">
        <f t="shared" si="10"/>
        <v>-5.6317663080260161</v>
      </c>
    </row>
    <row r="59" spans="1:24" x14ac:dyDescent="0.3">
      <c r="A59" s="1">
        <v>1999</v>
      </c>
      <c r="B59" s="27">
        <v>206876</v>
      </c>
      <c r="C59" s="8">
        <v>1384.9449999999999</v>
      </c>
      <c r="D59" s="8">
        <v>3897.64</v>
      </c>
      <c r="E59" s="8">
        <v>69.638000000000005</v>
      </c>
      <c r="F59" s="8">
        <v>70.408000000000001</v>
      </c>
      <c r="G59" s="8">
        <v>70.403000000000006</v>
      </c>
      <c r="H59" s="8">
        <f t="shared" si="1"/>
        <v>75.245690661958463</v>
      </c>
      <c r="I59" s="87">
        <f t="shared" si="11"/>
        <v>-7.9191162239001871</v>
      </c>
      <c r="J59" s="61">
        <f t="shared" si="2"/>
        <v>-2.3089162239001872</v>
      </c>
      <c r="K59" s="61"/>
      <c r="L59" s="89">
        <f t="shared" si="3"/>
        <v>-5.6111303600435845</v>
      </c>
      <c r="M59" s="69">
        <v>-5.6101999999999999</v>
      </c>
      <c r="N59" s="84"/>
      <c r="O59" s="8">
        <f t="shared" si="4"/>
        <v>75.249622164442258</v>
      </c>
      <c r="P59" s="68">
        <f t="shared" si="5"/>
        <v>-7.9190639763927946</v>
      </c>
      <c r="Q59" s="61">
        <f t="shared" si="6"/>
        <v>-2.3088639763927947</v>
      </c>
      <c r="R59" s="61"/>
      <c r="S59" s="72">
        <f t="shared" si="7"/>
        <v>-5.6111268709035347</v>
      </c>
      <c r="U59" s="87">
        <f t="shared" si="8"/>
        <v>4.3208108825458451</v>
      </c>
      <c r="V59" s="61">
        <f t="shared" si="9"/>
        <v>9.931010882545845</v>
      </c>
      <c r="W59" s="61"/>
      <c r="X59" s="89">
        <f t="shared" si="10"/>
        <v>-5.6209110767336083</v>
      </c>
    </row>
    <row r="60" spans="1:24" x14ac:dyDescent="0.3">
      <c r="A60" s="1">
        <v>1999.25</v>
      </c>
      <c r="B60" s="27">
        <v>207431.66666666666</v>
      </c>
      <c r="C60" s="8">
        <v>1418.268</v>
      </c>
      <c r="D60" s="8">
        <v>3952.2269999999999</v>
      </c>
      <c r="E60" s="8">
        <v>70.644000000000005</v>
      </c>
      <c r="F60" s="8">
        <v>70.724999999999994</v>
      </c>
      <c r="G60" s="8">
        <v>70.718999999999994</v>
      </c>
      <c r="H60" s="8">
        <f t="shared" si="1"/>
        <v>75.957881623888284</v>
      </c>
      <c r="I60" s="87">
        <f t="shared" si="11"/>
        <v>-7.9123782496395787</v>
      </c>
      <c r="J60" s="61">
        <f t="shared" si="2"/>
        <v>-2.3100782496395791</v>
      </c>
      <c r="K60" s="61"/>
      <c r="L60" s="89">
        <f t="shared" si="3"/>
        <v>-5.604392385782976</v>
      </c>
      <c r="M60" s="69">
        <v>-5.6022999999999996</v>
      </c>
      <c r="N60" s="84"/>
      <c r="O60" s="8">
        <f t="shared" si="4"/>
        <v>75.962622777910013</v>
      </c>
      <c r="P60" s="68">
        <f t="shared" si="5"/>
        <v>-7.9123158333904762</v>
      </c>
      <c r="Q60" s="61">
        <f t="shared" si="6"/>
        <v>-2.3100158333904766</v>
      </c>
      <c r="R60" s="61"/>
      <c r="S60" s="72">
        <f t="shared" si="7"/>
        <v>-5.6043787279012172</v>
      </c>
      <c r="U60" s="87">
        <f t="shared" si="8"/>
        <v>4.3302414137564984</v>
      </c>
      <c r="V60" s="61">
        <f t="shared" si="9"/>
        <v>9.932541413756498</v>
      </c>
      <c r="W60" s="61"/>
      <c r="X60" s="89">
        <f t="shared" si="10"/>
        <v>-5.6114805455229551</v>
      </c>
    </row>
    <row r="61" spans="1:24" x14ac:dyDescent="0.3">
      <c r="A61" s="1">
        <v>1999.5</v>
      </c>
      <c r="B61" s="27">
        <v>208043.66666666666</v>
      </c>
      <c r="C61" s="8">
        <v>1440.0709999999999</v>
      </c>
      <c r="D61" s="8">
        <v>4017.6460000000002</v>
      </c>
      <c r="E61" s="8">
        <v>71.402000000000001</v>
      </c>
      <c r="F61" s="8">
        <v>71.114000000000004</v>
      </c>
      <c r="G61" s="8">
        <v>71.108000000000004</v>
      </c>
      <c r="H61" s="8">
        <f t="shared" si="1"/>
        <v>76.664348411788666</v>
      </c>
      <c r="I61" s="87">
        <f t="shared" si="11"/>
        <v>-7.9060664908566336</v>
      </c>
      <c r="J61" s="61">
        <f t="shared" si="2"/>
        <v>-2.3108664908566334</v>
      </c>
      <c r="K61" s="61"/>
      <c r="L61" s="89">
        <f t="shared" si="3"/>
        <v>-5.598080627000031</v>
      </c>
      <c r="M61" s="69">
        <v>-5.5952000000000002</v>
      </c>
      <c r="N61" s="84"/>
      <c r="O61" s="8">
        <f t="shared" si="4"/>
        <v>76.669115457836739</v>
      </c>
      <c r="P61" s="68">
        <f t="shared" si="5"/>
        <v>-7.9060043120480508</v>
      </c>
      <c r="Q61" s="61">
        <f t="shared" si="6"/>
        <v>-2.3108043120480506</v>
      </c>
      <c r="R61" s="61"/>
      <c r="S61" s="72">
        <f t="shared" si="7"/>
        <v>-5.5980672065587918</v>
      </c>
      <c r="U61" s="87">
        <f t="shared" si="8"/>
        <v>4.339498960499383</v>
      </c>
      <c r="V61" s="61">
        <f t="shared" si="9"/>
        <v>9.9346989604993823</v>
      </c>
      <c r="W61" s="61"/>
      <c r="X61" s="89">
        <f t="shared" si="10"/>
        <v>-5.6022229987800705</v>
      </c>
    </row>
    <row r="62" spans="1:24" x14ac:dyDescent="0.3">
      <c r="A62" s="1">
        <v>1999.75</v>
      </c>
      <c r="B62" s="27">
        <v>208660.33333333334</v>
      </c>
      <c r="C62" s="8">
        <v>1482.69</v>
      </c>
      <c r="D62" s="8">
        <v>4100.5529999999999</v>
      </c>
      <c r="E62" s="8">
        <v>72.046000000000006</v>
      </c>
      <c r="F62" s="8">
        <v>71.635000000000005</v>
      </c>
      <c r="G62" s="8">
        <v>71.628</v>
      </c>
      <c r="H62" s="8">
        <f t="shared" si="1"/>
        <v>77.822080200379801</v>
      </c>
      <c r="I62" s="87">
        <f t="shared" si="11"/>
        <v>-7.8940378113942868</v>
      </c>
      <c r="J62" s="61">
        <f t="shared" si="2"/>
        <v>-2.3100378113942872</v>
      </c>
      <c r="K62" s="61"/>
      <c r="L62" s="89">
        <f t="shared" si="3"/>
        <v>-5.5860519475376842</v>
      </c>
      <c r="M62" s="69">
        <v>-5.5839999999999996</v>
      </c>
      <c r="N62" s="84"/>
      <c r="O62" s="8">
        <f t="shared" si="4"/>
        <v>77.827674328123607</v>
      </c>
      <c r="P62" s="68">
        <f t="shared" si="5"/>
        <v>-7.8939659304232803</v>
      </c>
      <c r="Q62" s="61">
        <f t="shared" si="6"/>
        <v>-2.3099659304232807</v>
      </c>
      <c r="R62" s="61"/>
      <c r="S62" s="72">
        <f t="shared" si="7"/>
        <v>-5.5860288249340204</v>
      </c>
      <c r="U62" s="87">
        <f t="shared" si="8"/>
        <v>4.3544970790925319</v>
      </c>
      <c r="V62" s="61">
        <f t="shared" si="9"/>
        <v>9.9384970790925315</v>
      </c>
      <c r="W62" s="61"/>
      <c r="X62" s="89">
        <f t="shared" si="10"/>
        <v>-5.5872248801869215</v>
      </c>
    </row>
    <row r="63" spans="1:24" x14ac:dyDescent="0.3">
      <c r="A63" s="1">
        <v>2000</v>
      </c>
      <c r="B63" s="27">
        <v>211586</v>
      </c>
      <c r="C63" s="8">
        <v>1492.211</v>
      </c>
      <c r="D63" s="8">
        <v>4200.5110000000004</v>
      </c>
      <c r="E63" s="8">
        <v>73.150000000000006</v>
      </c>
      <c r="F63" s="8">
        <v>72.254999999999995</v>
      </c>
      <c r="G63" s="8">
        <v>72.248000000000005</v>
      </c>
      <c r="H63" s="8">
        <f t="shared" si="1"/>
        <v>78.533867545796582</v>
      </c>
      <c r="I63" s="87">
        <f t="shared" si="11"/>
        <v>-7.8988568487545363</v>
      </c>
      <c r="J63" s="61">
        <f t="shared" si="2"/>
        <v>-2.3098568487545359</v>
      </c>
      <c r="K63" s="61"/>
      <c r="L63" s="89">
        <f t="shared" si="3"/>
        <v>-5.5908709848979337</v>
      </c>
      <c r="M63" s="69">
        <v>-5.5890000000000004</v>
      </c>
      <c r="N63" s="84"/>
      <c r="O63" s="8">
        <f t="shared" si="4"/>
        <v>78.539500113643655</v>
      </c>
      <c r="P63" s="68">
        <f t="shared" si="5"/>
        <v>-7.8987851298128291</v>
      </c>
      <c r="Q63" s="61">
        <f t="shared" si="6"/>
        <v>-2.3097851298128287</v>
      </c>
      <c r="R63" s="61"/>
      <c r="S63" s="72">
        <f t="shared" si="7"/>
        <v>-5.5908480243235701</v>
      </c>
      <c r="U63" s="87">
        <f t="shared" si="8"/>
        <v>4.363601684393724</v>
      </c>
      <c r="V63" s="61">
        <f t="shared" si="9"/>
        <v>9.9526016843937235</v>
      </c>
      <c r="W63" s="61"/>
      <c r="X63" s="89">
        <f t="shared" si="10"/>
        <v>-5.5781202748857295</v>
      </c>
    </row>
    <row r="64" spans="1:24" x14ac:dyDescent="0.3">
      <c r="A64" s="1">
        <v>2000.25</v>
      </c>
      <c r="B64" s="27">
        <v>212242</v>
      </c>
      <c r="C64" s="8">
        <v>1535.1179999999999</v>
      </c>
      <c r="D64" s="8">
        <v>4270.4639999999999</v>
      </c>
      <c r="E64" s="8">
        <v>73.790000000000006</v>
      </c>
      <c r="F64" s="8">
        <v>72.572000000000003</v>
      </c>
      <c r="G64" s="8">
        <v>72.564999999999998</v>
      </c>
      <c r="H64" s="8">
        <f t="shared" si="1"/>
        <v>79.648388899268625</v>
      </c>
      <c r="I64" s="87">
        <f t="shared" si="11"/>
        <v>-7.8878606031634977</v>
      </c>
      <c r="J64" s="61">
        <f t="shared" si="2"/>
        <v>-2.3094606031634974</v>
      </c>
      <c r="K64" s="61"/>
      <c r="L64" s="89">
        <f t="shared" si="3"/>
        <v>-5.579874739306895</v>
      </c>
      <c r="M64" s="69">
        <v>-5.5784000000000002</v>
      </c>
      <c r="N64" s="84"/>
      <c r="O64" s="8">
        <f t="shared" si="4"/>
        <v>79.654065349227253</v>
      </c>
      <c r="P64" s="68">
        <f t="shared" si="5"/>
        <v>-7.887789336841986</v>
      </c>
      <c r="Q64" s="61">
        <f t="shared" si="6"/>
        <v>-2.3093893368419858</v>
      </c>
      <c r="R64" s="61"/>
      <c r="S64" s="72">
        <f t="shared" si="7"/>
        <v>-5.5798522313527261</v>
      </c>
      <c r="U64" s="87">
        <f t="shared" si="8"/>
        <v>4.3776930752196197</v>
      </c>
      <c r="V64" s="61">
        <f t="shared" si="9"/>
        <v>9.9560930752196199</v>
      </c>
      <c r="W64" s="61"/>
      <c r="X64" s="89">
        <f t="shared" si="10"/>
        <v>-5.5640288840598338</v>
      </c>
    </row>
    <row r="65" spans="1:24" x14ac:dyDescent="0.3">
      <c r="A65" s="1">
        <v>2000.5</v>
      </c>
      <c r="B65" s="27">
        <v>212918.66666666666</v>
      </c>
      <c r="C65" s="8">
        <v>1557.492</v>
      </c>
      <c r="D65" s="8">
        <v>4346.2190000000001</v>
      </c>
      <c r="E65" s="8">
        <v>74.373999999999995</v>
      </c>
      <c r="F65" s="8">
        <v>73.167000000000002</v>
      </c>
      <c r="G65" s="8">
        <v>73.161000000000001</v>
      </c>
      <c r="H65" s="8">
        <f t="shared" si="1"/>
        <v>80.342706274418376</v>
      </c>
      <c r="I65" s="87">
        <f t="shared" si="11"/>
        <v>-7.8823642115025621</v>
      </c>
      <c r="J65" s="61">
        <f t="shared" si="2"/>
        <v>-2.3095642115025621</v>
      </c>
      <c r="K65" s="61"/>
      <c r="L65" s="89">
        <f t="shared" si="3"/>
        <v>-5.5743783476459594</v>
      </c>
      <c r="M65" s="69">
        <v>-5.5728</v>
      </c>
      <c r="N65" s="84"/>
      <c r="O65" s="8">
        <f t="shared" si="4"/>
        <v>80.347577833511536</v>
      </c>
      <c r="P65" s="68">
        <f t="shared" si="5"/>
        <v>-7.8823035786009319</v>
      </c>
      <c r="Q65" s="61">
        <f t="shared" si="6"/>
        <v>-2.3095035786009319</v>
      </c>
      <c r="R65" s="61"/>
      <c r="S65" s="72">
        <f t="shared" si="7"/>
        <v>-5.574366473111672</v>
      </c>
      <c r="U65" s="87">
        <f t="shared" si="8"/>
        <v>4.3863619465332722</v>
      </c>
      <c r="V65" s="61">
        <f t="shared" si="9"/>
        <v>9.9591619465332712</v>
      </c>
      <c r="W65" s="61"/>
      <c r="X65" s="89">
        <f t="shared" si="10"/>
        <v>-5.5553600127461813</v>
      </c>
    </row>
    <row r="66" spans="1:24" x14ac:dyDescent="0.3">
      <c r="A66" s="1">
        <v>2000.75</v>
      </c>
      <c r="B66" s="27">
        <v>213560.33333333334</v>
      </c>
      <c r="C66" s="8">
        <v>1577.579</v>
      </c>
      <c r="D66" s="8">
        <v>4418.6930000000002</v>
      </c>
      <c r="E66" s="8">
        <v>74.616</v>
      </c>
      <c r="F66" s="8">
        <v>73.757000000000005</v>
      </c>
      <c r="G66" s="8">
        <v>73.751999999999995</v>
      </c>
      <c r="H66" s="8">
        <f t="shared" si="1"/>
        <v>81.051432065357019</v>
      </c>
      <c r="I66" s="87">
        <f t="shared" si="11"/>
        <v>-7.876590746516432</v>
      </c>
      <c r="J66" s="61">
        <f t="shared" si="2"/>
        <v>-2.309890746516432</v>
      </c>
      <c r="K66" s="61"/>
      <c r="L66" s="89">
        <f t="shared" si="3"/>
        <v>-5.5686048826598293</v>
      </c>
      <c r="M66" s="69">
        <v>-5.5667</v>
      </c>
      <c r="N66" s="84"/>
      <c r="O66" s="8">
        <f t="shared" si="4"/>
        <v>81.055493568441506</v>
      </c>
      <c r="P66" s="68">
        <f t="shared" si="5"/>
        <v>-7.8765406375766762</v>
      </c>
      <c r="Q66" s="61">
        <f t="shared" si="6"/>
        <v>-2.3098406375766762</v>
      </c>
      <c r="R66" s="61"/>
      <c r="S66" s="72">
        <f t="shared" si="7"/>
        <v>-5.5686035320874172</v>
      </c>
      <c r="U66" s="87">
        <f t="shared" si="8"/>
        <v>4.3951340258778346</v>
      </c>
      <c r="V66" s="61">
        <f t="shared" si="9"/>
        <v>9.9618340258778346</v>
      </c>
      <c r="W66" s="61"/>
      <c r="X66" s="89">
        <f t="shared" si="10"/>
        <v>-5.5465879334016188</v>
      </c>
    </row>
    <row r="67" spans="1:24" x14ac:dyDescent="0.3">
      <c r="A67" s="1">
        <v>2001</v>
      </c>
      <c r="B67" s="27">
        <v>214101</v>
      </c>
      <c r="C67" s="8">
        <v>1572.434</v>
      </c>
      <c r="D67" s="8">
        <v>4487.643</v>
      </c>
      <c r="E67" s="8">
        <v>74.817999999999998</v>
      </c>
      <c r="F67" s="8">
        <v>74.540999999999997</v>
      </c>
      <c r="G67" s="8">
        <v>74.539000000000001</v>
      </c>
      <c r="H67" s="8">
        <f t="shared" si="1"/>
        <v>81.220473965858588</v>
      </c>
      <c r="I67" s="87">
        <f t="shared" ref="I67:I98" si="12">LN(H67/B67)</f>
        <v>-7.8770357874597332</v>
      </c>
      <c r="J67" s="61">
        <f t="shared" si="2"/>
        <v>-2.3094357874597335</v>
      </c>
      <c r="K67" s="61"/>
      <c r="L67" s="89">
        <f t="shared" si="3"/>
        <v>-5.5690499236031306</v>
      </c>
      <c r="M67" s="69">
        <v>-5.5675999999999997</v>
      </c>
      <c r="N67" s="84"/>
      <c r="O67" s="8">
        <f t="shared" si="4"/>
        <v>81.222089326584154</v>
      </c>
      <c r="P67" s="68">
        <f t="shared" si="5"/>
        <v>-7.8770158990672714</v>
      </c>
      <c r="Q67" s="61">
        <f t="shared" si="6"/>
        <v>-2.3094158990672717</v>
      </c>
      <c r="R67" s="61"/>
      <c r="S67" s="72">
        <f t="shared" si="7"/>
        <v>-5.5690787935780115</v>
      </c>
      <c r="U67" s="87">
        <f t="shared" si="8"/>
        <v>4.3971872462142141</v>
      </c>
      <c r="V67" s="61">
        <f t="shared" si="9"/>
        <v>9.9647872462142146</v>
      </c>
      <c r="W67" s="61"/>
      <c r="X67" s="89">
        <f t="shared" si="10"/>
        <v>-5.5445347130652394</v>
      </c>
    </row>
    <row r="68" spans="1:24" x14ac:dyDescent="0.3">
      <c r="A68" s="1">
        <v>2001.25</v>
      </c>
      <c r="B68" s="27">
        <v>214735.66666666666</v>
      </c>
      <c r="C68" s="8">
        <v>1590.627</v>
      </c>
      <c r="D68" s="8">
        <v>4526.2309999999998</v>
      </c>
      <c r="E68" s="8">
        <v>75.328999999999994</v>
      </c>
      <c r="F68" s="8">
        <v>75.019000000000005</v>
      </c>
      <c r="G68" s="8">
        <v>75.019000000000005</v>
      </c>
      <c r="H68" s="8">
        <f t="shared" ref="H68:H131" si="13">C68/E68+D68/F68</f>
        <v>81.450194257195179</v>
      </c>
      <c r="I68" s="87">
        <f t="shared" si="12"/>
        <v>-7.8771713733104534</v>
      </c>
      <c r="J68" s="61">
        <f t="shared" ref="J68:J116" si="14">I68-M68</f>
        <v>-2.3097713733104532</v>
      </c>
      <c r="K68" s="61"/>
      <c r="L68" s="89">
        <f t="shared" ref="L68:L131" si="15">I68-$K$3</f>
        <v>-5.5691855094538507</v>
      </c>
      <c r="M68" s="69">
        <v>-5.5674000000000001</v>
      </c>
      <c r="N68" s="84"/>
      <c r="O68" s="8">
        <f t="shared" ref="O68:O131" si="16">C68/E68+D68/G68</f>
        <v>81.450194257195179</v>
      </c>
      <c r="P68" s="68">
        <f t="shared" ref="P68:P131" si="17">LN(O68/B68)</f>
        <v>-7.8771713733104534</v>
      </c>
      <c r="Q68" s="61">
        <f t="shared" ref="Q68:Q116" si="18">P68-M68</f>
        <v>-2.3097713733104532</v>
      </c>
      <c r="R68" s="61"/>
      <c r="S68" s="72">
        <f t="shared" ref="S68:S131" si="19">P68-$R$3</f>
        <v>-5.5692342678211944</v>
      </c>
      <c r="U68" s="87">
        <f t="shared" ref="U68:U131" si="20">LN(O68)</f>
        <v>4.3999917200322596</v>
      </c>
      <c r="V68" s="61">
        <f t="shared" ref="V68:V116" si="21">U68-M68</f>
        <v>9.9673917200322606</v>
      </c>
      <c r="W68" s="61"/>
      <c r="X68" s="89">
        <f t="shared" ref="X68:X131" si="22">U68-$W$3</f>
        <v>-5.5417302392471939</v>
      </c>
    </row>
    <row r="69" spans="1:24" x14ac:dyDescent="0.3">
      <c r="A69" s="1">
        <v>2001.5</v>
      </c>
      <c r="B69" s="27">
        <v>215421.66666666666</v>
      </c>
      <c r="C69" s="8">
        <v>1591.3589999999999</v>
      </c>
      <c r="D69" s="8">
        <v>4549.4080000000004</v>
      </c>
      <c r="E69" s="8">
        <v>75.018000000000001</v>
      </c>
      <c r="F69" s="8">
        <v>75.299000000000007</v>
      </c>
      <c r="G69" s="8">
        <v>75.299000000000007</v>
      </c>
      <c r="H69" s="8">
        <f t="shared" si="13"/>
        <v>81.630936149395524</v>
      </c>
      <c r="I69" s="87">
        <f t="shared" si="12"/>
        <v>-7.8781443170987036</v>
      </c>
      <c r="J69" s="61">
        <f t="shared" si="14"/>
        <v>-2.309744317098704</v>
      </c>
      <c r="K69" s="61"/>
      <c r="L69" s="89">
        <f t="shared" si="15"/>
        <v>-5.5701584532421009</v>
      </c>
      <c r="M69" s="69">
        <v>-5.5683999999999996</v>
      </c>
      <c r="N69" s="84"/>
      <c r="O69" s="8">
        <f t="shared" si="16"/>
        <v>81.630936149395524</v>
      </c>
      <c r="P69" s="68">
        <f t="shared" si="17"/>
        <v>-7.8781443170987036</v>
      </c>
      <c r="Q69" s="61">
        <f t="shared" si="18"/>
        <v>-2.309744317098704</v>
      </c>
      <c r="R69" s="61"/>
      <c r="S69" s="72">
        <f t="shared" si="19"/>
        <v>-5.5702072116094445</v>
      </c>
      <c r="U69" s="87">
        <f t="shared" si="20"/>
        <v>4.4022083096003168</v>
      </c>
      <c r="V69" s="61">
        <f t="shared" si="21"/>
        <v>9.9706083096003155</v>
      </c>
      <c r="W69" s="61"/>
      <c r="X69" s="89">
        <f t="shared" si="22"/>
        <v>-5.5395136496791366</v>
      </c>
    </row>
    <row r="70" spans="1:24" x14ac:dyDescent="0.3">
      <c r="A70" s="1">
        <v>2001.75</v>
      </c>
      <c r="B70" s="27">
        <v>216111.66666666666</v>
      </c>
      <c r="C70" s="8">
        <v>1581.8920000000001</v>
      </c>
      <c r="D70" s="8">
        <v>4596.8819999999996</v>
      </c>
      <c r="E70" s="8">
        <v>73.947999999999993</v>
      </c>
      <c r="F70" s="8">
        <v>75.825000000000003</v>
      </c>
      <c r="G70" s="8">
        <v>75.823999999999998</v>
      </c>
      <c r="H70" s="8">
        <f t="shared" si="13"/>
        <v>82.016837352009901</v>
      </c>
      <c r="I70" s="87">
        <f t="shared" si="12"/>
        <v>-7.8766259686419486</v>
      </c>
      <c r="J70" s="61">
        <f t="shared" si="14"/>
        <v>-2.3095259686419487</v>
      </c>
      <c r="K70" s="61"/>
      <c r="L70" s="89">
        <f t="shared" si="15"/>
        <v>-5.568640104785346</v>
      </c>
      <c r="M70" s="69">
        <v>-5.5670999999999999</v>
      </c>
      <c r="N70" s="84"/>
      <c r="O70" s="8">
        <f t="shared" si="16"/>
        <v>82.017636899465231</v>
      </c>
      <c r="P70" s="68">
        <f t="shared" si="17"/>
        <v>-7.8766162201124521</v>
      </c>
      <c r="Q70" s="61">
        <f t="shared" si="18"/>
        <v>-2.3095162201124522</v>
      </c>
      <c r="R70" s="61"/>
      <c r="S70" s="72">
        <f t="shared" si="19"/>
        <v>-5.5686791146231922</v>
      </c>
      <c r="U70" s="87">
        <f t="shared" si="20"/>
        <v>4.4069343082767958</v>
      </c>
      <c r="V70" s="61">
        <f t="shared" si="21"/>
        <v>9.9740343082767957</v>
      </c>
      <c r="W70" s="61"/>
      <c r="X70" s="89">
        <f t="shared" si="22"/>
        <v>-5.5347876510026577</v>
      </c>
    </row>
    <row r="71" spans="1:24" x14ac:dyDescent="0.3">
      <c r="A71" s="1">
        <v>2002</v>
      </c>
      <c r="B71" s="27">
        <v>216664</v>
      </c>
      <c r="C71" s="8">
        <v>1585.634</v>
      </c>
      <c r="D71" s="8">
        <v>4648.0569999999998</v>
      </c>
      <c r="E71" s="8">
        <v>73.811999999999998</v>
      </c>
      <c r="F71" s="8">
        <v>76.230999999999995</v>
      </c>
      <c r="G71" s="8">
        <v>76.227999999999994</v>
      </c>
      <c r="H71" s="8">
        <f t="shared" si="13"/>
        <v>82.455380478776675</v>
      </c>
      <c r="I71" s="87">
        <f t="shared" si="12"/>
        <v>-7.87384574108468</v>
      </c>
      <c r="J71" s="61">
        <f t="shared" si="14"/>
        <v>-2.3099457410846798</v>
      </c>
      <c r="K71" s="61"/>
      <c r="L71" s="89">
        <f t="shared" si="15"/>
        <v>-5.5658598772280774</v>
      </c>
      <c r="M71" s="69">
        <v>-5.5639000000000003</v>
      </c>
      <c r="N71" s="84"/>
      <c r="O71" s="8">
        <f t="shared" si="16"/>
        <v>82.457780121346644</v>
      </c>
      <c r="P71" s="68">
        <f t="shared" si="17"/>
        <v>-7.8738166391917641</v>
      </c>
      <c r="Q71" s="61">
        <f t="shared" si="18"/>
        <v>-2.3099166391917638</v>
      </c>
      <c r="R71" s="61"/>
      <c r="S71" s="72">
        <f t="shared" si="19"/>
        <v>-5.5658795337025051</v>
      </c>
      <c r="U71" s="87">
        <f t="shared" si="20"/>
        <v>4.412286406243898</v>
      </c>
      <c r="V71" s="61">
        <f t="shared" si="21"/>
        <v>9.9761864062438974</v>
      </c>
      <c r="W71" s="61"/>
      <c r="X71" s="89">
        <f t="shared" si="22"/>
        <v>-5.5294355530355555</v>
      </c>
    </row>
    <row r="72" spans="1:24" x14ac:dyDescent="0.3">
      <c r="A72" s="1">
        <v>2002.25</v>
      </c>
      <c r="B72" s="27">
        <v>217203.66666666666</v>
      </c>
      <c r="C72" s="8">
        <v>1609.5350000000001</v>
      </c>
      <c r="D72" s="8">
        <v>4715.1790000000001</v>
      </c>
      <c r="E72" s="8">
        <v>74.873999999999995</v>
      </c>
      <c r="F72" s="8">
        <v>76.837000000000003</v>
      </c>
      <c r="G72" s="8">
        <v>76.831999999999994</v>
      </c>
      <c r="H72" s="8">
        <f t="shared" si="13"/>
        <v>82.862576471636018</v>
      </c>
      <c r="I72" s="87">
        <f t="shared" si="12"/>
        <v>-7.8714072179808792</v>
      </c>
      <c r="J72" s="61">
        <f t="shared" si="14"/>
        <v>-2.3096072179808793</v>
      </c>
      <c r="K72" s="61"/>
      <c r="L72" s="89">
        <f t="shared" si="15"/>
        <v>-5.5634213541242765</v>
      </c>
      <c r="M72" s="69">
        <v>-5.5617999999999999</v>
      </c>
      <c r="N72" s="84"/>
      <c r="O72" s="8">
        <f t="shared" si="16"/>
        <v>82.866569989672058</v>
      </c>
      <c r="P72" s="68">
        <f t="shared" si="17"/>
        <v>-7.8713590246712277</v>
      </c>
      <c r="Q72" s="61">
        <f t="shared" si="18"/>
        <v>-2.3095590246712279</v>
      </c>
      <c r="R72" s="61"/>
      <c r="S72" s="72">
        <f t="shared" si="19"/>
        <v>-5.5634219191819678</v>
      </c>
      <c r="U72" s="87">
        <f t="shared" si="20"/>
        <v>4.4172317237506045</v>
      </c>
      <c r="V72" s="61">
        <f t="shared" si="21"/>
        <v>9.9790317237506052</v>
      </c>
      <c r="W72" s="61"/>
      <c r="X72" s="89">
        <f t="shared" si="22"/>
        <v>-5.524490235528849</v>
      </c>
    </row>
    <row r="73" spans="1:24" x14ac:dyDescent="0.3">
      <c r="A73" s="1">
        <v>2002.5</v>
      </c>
      <c r="B73" s="27">
        <v>217867.66666666666</v>
      </c>
      <c r="C73" s="8">
        <v>1616.722</v>
      </c>
      <c r="D73" s="8">
        <v>4772.5010000000002</v>
      </c>
      <c r="E73" s="8">
        <v>75.081999999999994</v>
      </c>
      <c r="F73" s="8">
        <v>77.427000000000007</v>
      </c>
      <c r="G73" s="8">
        <v>77.421999999999997</v>
      </c>
      <c r="H73" s="8">
        <f t="shared" si="13"/>
        <v>83.1714686190153</v>
      </c>
      <c r="I73" s="87">
        <f t="shared" si="12"/>
        <v>-7.8707387600499343</v>
      </c>
      <c r="J73" s="61">
        <f t="shared" si="14"/>
        <v>-2.309538760049934</v>
      </c>
      <c r="K73" s="61"/>
      <c r="L73" s="89">
        <f t="shared" si="15"/>
        <v>-5.5627528961933317</v>
      </c>
      <c r="M73" s="69">
        <v>-5.5612000000000004</v>
      </c>
      <c r="N73" s="84"/>
      <c r="O73" s="8">
        <f t="shared" si="16"/>
        <v>83.17544931686345</v>
      </c>
      <c r="P73" s="68">
        <f t="shared" si="17"/>
        <v>-7.8706908998563305</v>
      </c>
      <c r="Q73" s="61">
        <f t="shared" si="18"/>
        <v>-2.3094908998563302</v>
      </c>
      <c r="R73" s="61"/>
      <c r="S73" s="72">
        <f t="shared" si="19"/>
        <v>-5.5627537943670706</v>
      </c>
      <c r="U73" s="87">
        <f t="shared" si="20"/>
        <v>4.4209522239562364</v>
      </c>
      <c r="V73" s="61">
        <f t="shared" si="21"/>
        <v>9.9821522239562377</v>
      </c>
      <c r="W73" s="61"/>
      <c r="X73" s="89">
        <f t="shared" si="22"/>
        <v>-5.520769735323217</v>
      </c>
    </row>
    <row r="74" spans="1:24" x14ac:dyDescent="0.3">
      <c r="A74" s="1">
        <v>2002.75</v>
      </c>
      <c r="B74" s="27">
        <v>218543</v>
      </c>
      <c r="C74" s="8">
        <v>1641.855</v>
      </c>
      <c r="D74" s="8">
        <v>4839.7889999999998</v>
      </c>
      <c r="E74" s="8">
        <v>75.346999999999994</v>
      </c>
      <c r="F74" s="8">
        <v>77.997</v>
      </c>
      <c r="G74" s="8">
        <v>77.992000000000004</v>
      </c>
      <c r="H74" s="8">
        <f t="shared" si="13"/>
        <v>83.841545738101317</v>
      </c>
      <c r="I74" s="87">
        <f t="shared" si="12"/>
        <v>-7.8658094133301137</v>
      </c>
      <c r="J74" s="61">
        <f t="shared" si="14"/>
        <v>-2.3085094133301141</v>
      </c>
      <c r="K74" s="61"/>
      <c r="L74" s="89">
        <f t="shared" si="15"/>
        <v>-5.5578235494735111</v>
      </c>
      <c r="M74" s="69">
        <v>-5.5572999999999997</v>
      </c>
      <c r="N74" s="84"/>
      <c r="O74" s="8">
        <f t="shared" si="16"/>
        <v>83.845523771970079</v>
      </c>
      <c r="P74" s="68">
        <f t="shared" si="17"/>
        <v>-7.8657619674074066</v>
      </c>
      <c r="Q74" s="61">
        <f t="shared" si="18"/>
        <v>-2.3084619674074069</v>
      </c>
      <c r="R74" s="61"/>
      <c r="S74" s="72">
        <f t="shared" si="19"/>
        <v>-5.5578248619181476</v>
      </c>
      <c r="U74" s="87">
        <f t="shared" si="20"/>
        <v>4.428976103087189</v>
      </c>
      <c r="V74" s="61">
        <f t="shared" si="21"/>
        <v>9.9862761030871887</v>
      </c>
      <c r="W74" s="61"/>
      <c r="X74" s="89">
        <f t="shared" si="22"/>
        <v>-5.5127458561922644</v>
      </c>
    </row>
    <row r="75" spans="1:24" x14ac:dyDescent="0.3">
      <c r="A75" s="1">
        <v>2003</v>
      </c>
      <c r="B75" s="27">
        <v>220109.33333333334</v>
      </c>
      <c r="C75" s="8">
        <v>1682.8009999999999</v>
      </c>
      <c r="D75" s="8">
        <v>4898.4440000000004</v>
      </c>
      <c r="E75" s="8">
        <v>76.606999999999999</v>
      </c>
      <c r="F75" s="8">
        <v>78.611000000000004</v>
      </c>
      <c r="G75" s="8">
        <v>78.605999999999995</v>
      </c>
      <c r="H75" s="8">
        <f t="shared" si="13"/>
        <v>84.279123975317844</v>
      </c>
      <c r="I75" s="87">
        <f t="shared" si="12"/>
        <v>-7.86774547691883</v>
      </c>
      <c r="J75" s="61">
        <f t="shared" si="14"/>
        <v>-2.3084454769188296</v>
      </c>
      <c r="K75" s="61"/>
      <c r="L75" s="89">
        <f t="shared" si="15"/>
        <v>-5.5597596130622273</v>
      </c>
      <c r="M75" s="69">
        <v>-5.5593000000000004</v>
      </c>
      <c r="N75" s="84"/>
      <c r="O75" s="8">
        <f t="shared" si="16"/>
        <v>84.283087569058239</v>
      </c>
      <c r="P75" s="68">
        <f t="shared" si="17"/>
        <v>-7.8676984486589987</v>
      </c>
      <c r="Q75" s="61">
        <f t="shared" si="18"/>
        <v>-2.3083984486589983</v>
      </c>
      <c r="R75" s="61"/>
      <c r="S75" s="72">
        <f t="shared" si="19"/>
        <v>-5.5597613431697397</v>
      </c>
      <c r="U75" s="87">
        <f t="shared" si="20"/>
        <v>4.4341812229239288</v>
      </c>
      <c r="V75" s="61">
        <f t="shared" si="21"/>
        <v>9.9934812229239292</v>
      </c>
      <c r="W75" s="61"/>
      <c r="X75" s="89">
        <f t="shared" si="22"/>
        <v>-5.5075407363555247</v>
      </c>
    </row>
    <row r="76" spans="1:24" x14ac:dyDescent="0.3">
      <c r="A76" s="1">
        <v>2003.25</v>
      </c>
      <c r="B76" s="27">
        <v>220774</v>
      </c>
      <c r="C76" s="8">
        <v>1670.079</v>
      </c>
      <c r="D76" s="8">
        <v>4964.7020000000002</v>
      </c>
      <c r="E76" s="8">
        <v>75.424000000000007</v>
      </c>
      <c r="F76" s="8">
        <v>79.236000000000004</v>
      </c>
      <c r="G76" s="8">
        <v>79.231999999999999</v>
      </c>
      <c r="H76" s="8">
        <f t="shared" si="13"/>
        <v>84.799691625853157</v>
      </c>
      <c r="I76" s="87">
        <f t="shared" si="12"/>
        <v>-7.8646029265247224</v>
      </c>
      <c r="J76" s="61">
        <f t="shared" si="14"/>
        <v>-2.3084029265247228</v>
      </c>
      <c r="K76" s="61"/>
      <c r="L76" s="89">
        <f t="shared" si="15"/>
        <v>-5.5566170626681197</v>
      </c>
      <c r="M76" s="69">
        <v>-5.5561999999999996</v>
      </c>
      <c r="N76" s="84"/>
      <c r="O76" s="8">
        <f t="shared" si="16"/>
        <v>84.802854850347813</v>
      </c>
      <c r="P76" s="68">
        <f t="shared" si="17"/>
        <v>-7.864565624909142</v>
      </c>
      <c r="Q76" s="61">
        <f t="shared" si="18"/>
        <v>-2.3083656249091424</v>
      </c>
      <c r="R76" s="61"/>
      <c r="S76" s="72">
        <f t="shared" si="19"/>
        <v>-5.556628519419883</v>
      </c>
      <c r="U76" s="87">
        <f t="shared" si="20"/>
        <v>4.4403292079192447</v>
      </c>
      <c r="V76" s="61">
        <f t="shared" si="21"/>
        <v>9.9965292079192452</v>
      </c>
      <c r="W76" s="61"/>
      <c r="X76" s="89">
        <f t="shared" si="22"/>
        <v>-5.5013927513602088</v>
      </c>
    </row>
    <row r="77" spans="1:24" x14ac:dyDescent="0.3">
      <c r="A77" s="1">
        <v>2003.5</v>
      </c>
      <c r="B77" s="27">
        <v>221512.66666666666</v>
      </c>
      <c r="C77" s="8">
        <v>1724.47</v>
      </c>
      <c r="D77" s="8">
        <v>5036.326</v>
      </c>
      <c r="E77" s="8">
        <v>76.468000000000004</v>
      </c>
      <c r="F77" s="8">
        <v>79.789000000000001</v>
      </c>
      <c r="G77" s="8">
        <v>79.784000000000006</v>
      </c>
      <c r="H77" s="8">
        <f t="shared" si="13"/>
        <v>85.672080285879133</v>
      </c>
      <c r="I77" s="87">
        <f t="shared" si="12"/>
        <v>-7.8577080644572614</v>
      </c>
      <c r="J77" s="61">
        <f t="shared" si="14"/>
        <v>-2.3081080644572616</v>
      </c>
      <c r="K77" s="61"/>
      <c r="L77" s="89">
        <f t="shared" si="15"/>
        <v>-5.5497222006006588</v>
      </c>
      <c r="M77" s="69">
        <v>-5.5495999999999999</v>
      </c>
      <c r="N77" s="84"/>
      <c r="O77" s="8">
        <f t="shared" si="16"/>
        <v>85.676036001026588</v>
      </c>
      <c r="P77" s="68">
        <f t="shared" si="17"/>
        <v>-7.8576618927778306</v>
      </c>
      <c r="Q77" s="61">
        <f t="shared" si="18"/>
        <v>-2.3080618927778307</v>
      </c>
      <c r="R77" s="61"/>
      <c r="S77" s="72">
        <f t="shared" si="19"/>
        <v>-5.5497247872885715</v>
      </c>
      <c r="U77" s="87">
        <f t="shared" si="20"/>
        <v>4.4505731599084735</v>
      </c>
      <c r="V77" s="61">
        <f t="shared" si="21"/>
        <v>10.000173159908474</v>
      </c>
      <c r="W77" s="61"/>
      <c r="X77" s="89">
        <f t="shared" si="22"/>
        <v>-5.49114879937098</v>
      </c>
    </row>
    <row r="78" spans="1:24" x14ac:dyDescent="0.3">
      <c r="A78" s="1">
        <v>2003.75</v>
      </c>
      <c r="B78" s="27">
        <v>222275.66666666666</v>
      </c>
      <c r="C78" s="8">
        <v>1741.837</v>
      </c>
      <c r="D78" s="8">
        <v>5102.5739999999996</v>
      </c>
      <c r="E78" s="8">
        <v>76.796999999999997</v>
      </c>
      <c r="F78" s="8">
        <v>80.39</v>
      </c>
      <c r="G78" s="8">
        <v>80.385000000000005</v>
      </c>
      <c r="H78" s="8">
        <f t="shared" si="13"/>
        <v>86.153800615893118</v>
      </c>
      <c r="I78" s="87">
        <f t="shared" si="12"/>
        <v>-7.8555395540105737</v>
      </c>
      <c r="J78" s="61">
        <f t="shared" si="14"/>
        <v>-2.3090395540105737</v>
      </c>
      <c r="K78" s="61"/>
      <c r="L78" s="89">
        <f t="shared" si="15"/>
        <v>-5.547553690153971</v>
      </c>
      <c r="M78" s="69">
        <v>-5.5465</v>
      </c>
      <c r="N78" s="84"/>
      <c r="O78" s="8">
        <f t="shared" si="16"/>
        <v>86.15774866250419</v>
      </c>
      <c r="P78" s="68">
        <f t="shared" si="17"/>
        <v>-7.8554937294952891</v>
      </c>
      <c r="Q78" s="61">
        <f t="shared" si="18"/>
        <v>-2.3089937294952891</v>
      </c>
      <c r="R78" s="61"/>
      <c r="S78" s="72">
        <f t="shared" si="19"/>
        <v>-5.5475566240060292</v>
      </c>
      <c r="U78" s="87">
        <f t="shared" si="20"/>
        <v>4.4561799027772215</v>
      </c>
      <c r="V78" s="61">
        <f t="shared" si="21"/>
        <v>10.002679902777221</v>
      </c>
      <c r="W78" s="61"/>
      <c r="X78" s="89">
        <f t="shared" si="22"/>
        <v>-5.4855420565022319</v>
      </c>
    </row>
    <row r="79" spans="1:24" x14ac:dyDescent="0.3">
      <c r="A79" s="1">
        <v>2004</v>
      </c>
      <c r="B79" s="27">
        <v>222356</v>
      </c>
      <c r="C79" s="8">
        <v>1779.0050000000001</v>
      </c>
      <c r="D79" s="8">
        <v>5184.5110000000004</v>
      </c>
      <c r="E79" s="8">
        <v>77.838999999999999</v>
      </c>
      <c r="F79" s="8">
        <v>81.063999999999993</v>
      </c>
      <c r="G79" s="8">
        <v>81.058000000000007</v>
      </c>
      <c r="H79" s="8">
        <f t="shared" si="13"/>
        <v>86.81070701603312</v>
      </c>
      <c r="I79" s="87">
        <f t="shared" si="12"/>
        <v>-7.8483050132804308</v>
      </c>
      <c r="J79" s="61">
        <f t="shared" si="14"/>
        <v>-2.3107050132804305</v>
      </c>
      <c r="K79" s="61"/>
      <c r="L79" s="89">
        <f t="shared" si="15"/>
        <v>-5.5403191494238282</v>
      </c>
      <c r="M79" s="69">
        <v>-5.5376000000000003</v>
      </c>
      <c r="N79" s="84"/>
      <c r="O79" s="8">
        <f t="shared" si="16"/>
        <v>86.815441091067044</v>
      </c>
      <c r="P79" s="68">
        <f t="shared" si="17"/>
        <v>-7.8482504814591962</v>
      </c>
      <c r="Q79" s="61">
        <f t="shared" si="18"/>
        <v>-2.3106504814591959</v>
      </c>
      <c r="R79" s="61"/>
      <c r="S79" s="72">
        <f t="shared" si="19"/>
        <v>-5.5403133759699372</v>
      </c>
      <c r="U79" s="87">
        <f t="shared" si="20"/>
        <v>4.4637844985994937</v>
      </c>
      <c r="V79" s="61">
        <f t="shared" si="21"/>
        <v>10.001384498599494</v>
      </c>
      <c r="W79" s="61"/>
      <c r="X79" s="89">
        <f t="shared" si="22"/>
        <v>-5.4779374606799598</v>
      </c>
    </row>
    <row r="80" spans="1:24" x14ac:dyDescent="0.3">
      <c r="A80" s="1">
        <v>2004.25</v>
      </c>
      <c r="B80" s="27">
        <v>222973.33333333334</v>
      </c>
      <c r="C80" s="8">
        <v>1803.0060000000001</v>
      </c>
      <c r="D80" s="8">
        <v>5264.027</v>
      </c>
      <c r="E80" s="8">
        <v>78.572999999999993</v>
      </c>
      <c r="F80" s="8">
        <v>81.674000000000007</v>
      </c>
      <c r="G80" s="8">
        <v>81.668000000000006</v>
      </c>
      <c r="H80" s="8">
        <f t="shared" si="13"/>
        <v>87.398576124161679</v>
      </c>
      <c r="I80" s="87">
        <f t="shared" si="12"/>
        <v>-7.844328470783732</v>
      </c>
      <c r="J80" s="61">
        <f t="shared" si="14"/>
        <v>-2.309628470783732</v>
      </c>
      <c r="K80" s="61"/>
      <c r="L80" s="89">
        <f t="shared" si="15"/>
        <v>-5.5363426069271293</v>
      </c>
      <c r="M80" s="69">
        <v>-5.5347</v>
      </c>
      <c r="N80" s="84"/>
      <c r="O80" s="8">
        <f t="shared" si="16"/>
        <v>87.403311272761215</v>
      </c>
      <c r="P80" s="68">
        <f t="shared" si="17"/>
        <v>-7.8442742934670999</v>
      </c>
      <c r="Q80" s="61">
        <f t="shared" si="18"/>
        <v>-2.3095742934671</v>
      </c>
      <c r="R80" s="61"/>
      <c r="S80" s="72">
        <f t="shared" si="19"/>
        <v>-5.5363371879778409</v>
      </c>
      <c r="U80" s="87">
        <f t="shared" si="20"/>
        <v>4.4705331683598502</v>
      </c>
      <c r="V80" s="61">
        <f t="shared" si="21"/>
        <v>10.005233168359851</v>
      </c>
      <c r="W80" s="61"/>
      <c r="X80" s="89">
        <f t="shared" si="22"/>
        <v>-5.4711887909196033</v>
      </c>
    </row>
    <row r="81" spans="1:24" x14ac:dyDescent="0.3">
      <c r="A81" s="1">
        <v>2004.5</v>
      </c>
      <c r="B81" s="27">
        <v>223680</v>
      </c>
      <c r="C81" s="8">
        <v>1826.2940000000001</v>
      </c>
      <c r="D81" s="8">
        <v>5353.0029999999997</v>
      </c>
      <c r="E81" s="8">
        <v>79.022000000000006</v>
      </c>
      <c r="F81" s="8">
        <v>82.277000000000001</v>
      </c>
      <c r="G81" s="8">
        <v>82.27</v>
      </c>
      <c r="H81" s="8">
        <f t="shared" si="13"/>
        <v>88.171955553089973</v>
      </c>
      <c r="I81" s="87">
        <f t="shared" si="12"/>
        <v>-7.8386827898268683</v>
      </c>
      <c r="J81" s="61">
        <f t="shared" si="14"/>
        <v>-2.3087827898268687</v>
      </c>
      <c r="K81" s="61"/>
      <c r="L81" s="89">
        <f t="shared" si="15"/>
        <v>-5.5306969259702656</v>
      </c>
      <c r="M81" s="69">
        <v>-5.5298999999999996</v>
      </c>
      <c r="N81" s="84"/>
      <c r="O81" s="8">
        <f t="shared" si="16"/>
        <v>88.177491291781052</v>
      </c>
      <c r="P81" s="68">
        <f t="shared" si="17"/>
        <v>-7.8386200083575526</v>
      </c>
      <c r="Q81" s="61">
        <f t="shared" si="18"/>
        <v>-2.308720008357553</v>
      </c>
      <c r="R81" s="61"/>
      <c r="S81" s="72">
        <f t="shared" si="19"/>
        <v>-5.5306829028682927</v>
      </c>
      <c r="U81" s="87">
        <f t="shared" si="20"/>
        <v>4.4793517296700296</v>
      </c>
      <c r="V81" s="61">
        <f t="shared" si="21"/>
        <v>10.00925172967003</v>
      </c>
      <c r="W81" s="61"/>
      <c r="X81" s="89">
        <f t="shared" si="22"/>
        <v>-5.4623702296094239</v>
      </c>
    </row>
    <row r="82" spans="1:24" x14ac:dyDescent="0.3">
      <c r="A82" s="1">
        <v>2004.75</v>
      </c>
      <c r="B82" s="27">
        <v>224418</v>
      </c>
      <c r="C82" s="8">
        <v>1877.4829999999999</v>
      </c>
      <c r="D82" s="8">
        <v>5441.0240000000003</v>
      </c>
      <c r="E82" s="8">
        <v>80.417000000000002</v>
      </c>
      <c r="F82" s="8">
        <v>82.843000000000004</v>
      </c>
      <c r="G82" s="8">
        <v>82.834999999999994</v>
      </c>
      <c r="H82" s="8">
        <f t="shared" si="13"/>
        <v>89.025583801887137</v>
      </c>
      <c r="I82" s="87">
        <f t="shared" si="12"/>
        <v>-7.8323418764454118</v>
      </c>
      <c r="J82" s="61">
        <f t="shared" si="14"/>
        <v>-2.3088418764454115</v>
      </c>
      <c r="K82" s="61"/>
      <c r="L82" s="89">
        <f t="shared" si="15"/>
        <v>-5.5243560125888092</v>
      </c>
      <c r="M82" s="69">
        <v>-5.5235000000000003</v>
      </c>
      <c r="N82" s="84"/>
      <c r="O82" s="8">
        <f t="shared" si="16"/>
        <v>89.031926892775402</v>
      </c>
      <c r="P82" s="68">
        <f t="shared" si="17"/>
        <v>-7.8322706287809218</v>
      </c>
      <c r="Q82" s="61">
        <f t="shared" si="18"/>
        <v>-2.3087706287809215</v>
      </c>
      <c r="R82" s="61"/>
      <c r="S82" s="72">
        <f t="shared" si="19"/>
        <v>-5.5243335232916628</v>
      </c>
      <c r="U82" s="87">
        <f t="shared" si="20"/>
        <v>4.4889950345365364</v>
      </c>
      <c r="V82" s="61">
        <f t="shared" si="21"/>
        <v>10.012495034536537</v>
      </c>
      <c r="W82" s="61"/>
      <c r="X82" s="89">
        <f t="shared" si="22"/>
        <v>-5.4527269247429171</v>
      </c>
    </row>
    <row r="83" spans="1:24" x14ac:dyDescent="0.3">
      <c r="A83" s="1">
        <v>2005</v>
      </c>
      <c r="B83" s="27">
        <v>225038</v>
      </c>
      <c r="C83" s="8">
        <v>1891.9829999999999</v>
      </c>
      <c r="D83" s="8">
        <v>5521.0079999999998</v>
      </c>
      <c r="E83" s="8">
        <v>80.283000000000001</v>
      </c>
      <c r="F83" s="8">
        <v>83.656000000000006</v>
      </c>
      <c r="G83" s="8">
        <v>83.647999999999996</v>
      </c>
      <c r="H83" s="8">
        <f t="shared" si="13"/>
        <v>89.562978614723519</v>
      </c>
      <c r="I83" s="87">
        <f t="shared" si="12"/>
        <v>-7.8290825063224556</v>
      </c>
      <c r="J83" s="61">
        <f t="shared" si="14"/>
        <v>-2.3104825063224554</v>
      </c>
      <c r="K83" s="61"/>
      <c r="L83" s="89">
        <f t="shared" si="15"/>
        <v>-5.521096642465853</v>
      </c>
      <c r="M83" s="69">
        <v>-5.5186000000000002</v>
      </c>
      <c r="N83" s="84"/>
      <c r="O83" s="8">
        <f t="shared" si="16"/>
        <v>89.569290450734428</v>
      </c>
      <c r="P83" s="68">
        <f t="shared" si="17"/>
        <v>-7.8290120350885859</v>
      </c>
      <c r="Q83" s="61">
        <f t="shared" si="18"/>
        <v>-2.3104120350885857</v>
      </c>
      <c r="R83" s="61"/>
      <c r="S83" s="72">
        <f t="shared" si="19"/>
        <v>-5.521074929599326</v>
      </c>
      <c r="U83" s="87">
        <f t="shared" si="20"/>
        <v>4.4950125207267373</v>
      </c>
      <c r="V83" s="61">
        <f t="shared" si="21"/>
        <v>10.013612520726738</v>
      </c>
      <c r="W83" s="61"/>
      <c r="X83" s="89">
        <f t="shared" si="22"/>
        <v>-5.4467094385527162</v>
      </c>
    </row>
    <row r="84" spans="1:24" x14ac:dyDescent="0.3">
      <c r="A84" s="1">
        <v>2005.25</v>
      </c>
      <c r="B84" s="27">
        <v>225674</v>
      </c>
      <c r="C84" s="8">
        <v>1919.4960000000001</v>
      </c>
      <c r="D84" s="8">
        <v>5614.0140000000001</v>
      </c>
      <c r="E84" s="8">
        <v>80.811999999999998</v>
      </c>
      <c r="F84" s="8">
        <v>84.266999999999996</v>
      </c>
      <c r="G84" s="8">
        <v>84.259</v>
      </c>
      <c r="H84" s="8">
        <f t="shared" si="13"/>
        <v>90.374349045288866</v>
      </c>
      <c r="I84" s="87">
        <f t="shared" si="12"/>
        <v>-7.8228862813709386</v>
      </c>
      <c r="J84" s="61">
        <f t="shared" si="14"/>
        <v>-2.3091862813709385</v>
      </c>
      <c r="K84" s="61"/>
      <c r="L84" s="89">
        <f t="shared" si="15"/>
        <v>-5.5149004175143359</v>
      </c>
      <c r="M84" s="69">
        <v>-5.5137</v>
      </c>
      <c r="N84" s="84"/>
      <c r="O84" s="8">
        <f t="shared" si="16"/>
        <v>90.380674469331112</v>
      </c>
      <c r="P84" s="68">
        <f t="shared" si="17"/>
        <v>-7.8228162924553128</v>
      </c>
      <c r="Q84" s="61">
        <f t="shared" si="18"/>
        <v>-2.3091162924553128</v>
      </c>
      <c r="R84" s="61"/>
      <c r="S84" s="72">
        <f t="shared" si="19"/>
        <v>-5.5148791869660538</v>
      </c>
      <c r="U84" s="87">
        <f t="shared" si="20"/>
        <v>4.5040304665502333</v>
      </c>
      <c r="V84" s="61">
        <f t="shared" si="21"/>
        <v>10.017730466550233</v>
      </c>
      <c r="W84" s="61"/>
      <c r="X84" s="89">
        <f t="shared" si="22"/>
        <v>-5.4376914927292201</v>
      </c>
    </row>
    <row r="85" spans="1:24" x14ac:dyDescent="0.3">
      <c r="A85" s="1">
        <v>2005.5</v>
      </c>
      <c r="B85" s="27">
        <v>226422.33333333334</v>
      </c>
      <c r="C85" s="8">
        <v>1986.0309999999999</v>
      </c>
      <c r="D85" s="8">
        <v>5711.3580000000002</v>
      </c>
      <c r="E85" s="8">
        <v>83.302999999999997</v>
      </c>
      <c r="F85" s="8">
        <v>84.896000000000001</v>
      </c>
      <c r="G85" s="8">
        <v>84.888000000000005</v>
      </c>
      <c r="H85" s="8">
        <f t="shared" si="13"/>
        <v>91.115809848244993</v>
      </c>
      <c r="I85" s="87">
        <f t="shared" si="12"/>
        <v>-7.8180259328138311</v>
      </c>
      <c r="J85" s="61">
        <f t="shared" si="14"/>
        <v>-2.3079259328138306</v>
      </c>
      <c r="K85" s="61"/>
      <c r="L85" s="89">
        <f t="shared" si="15"/>
        <v>-5.5100400689572284</v>
      </c>
      <c r="M85" s="69">
        <v>-5.5101000000000004</v>
      </c>
      <c r="N85" s="84"/>
      <c r="O85" s="8">
        <f t="shared" si="16"/>
        <v>91.12214994434396</v>
      </c>
      <c r="P85" s="68">
        <f t="shared" si="17"/>
        <v>-7.8179563524024971</v>
      </c>
      <c r="Q85" s="61">
        <f t="shared" si="18"/>
        <v>-2.3078563524024966</v>
      </c>
      <c r="R85" s="61"/>
      <c r="S85" s="72">
        <f t="shared" si="19"/>
        <v>-5.5100192469132381</v>
      </c>
      <c r="U85" s="87">
        <f t="shared" si="20"/>
        <v>4.5122009135087771</v>
      </c>
      <c r="V85" s="61">
        <f t="shared" si="21"/>
        <v>10.022300913508777</v>
      </c>
      <c r="W85" s="61"/>
      <c r="X85" s="89">
        <f t="shared" si="22"/>
        <v>-5.4295210457706764</v>
      </c>
    </row>
    <row r="86" spans="1:24" x14ac:dyDescent="0.3">
      <c r="A86" s="1">
        <v>2005.75</v>
      </c>
      <c r="B86" s="27">
        <v>227196</v>
      </c>
      <c r="C86" s="8">
        <v>2019.741</v>
      </c>
      <c r="D86" s="8">
        <v>5810.3990000000003</v>
      </c>
      <c r="E86" s="8">
        <v>83.546000000000006</v>
      </c>
      <c r="F86" s="8">
        <v>85.875</v>
      </c>
      <c r="G86" s="8">
        <v>85.867000000000004</v>
      </c>
      <c r="H86" s="8">
        <f t="shared" si="13"/>
        <v>91.836320623863969</v>
      </c>
      <c r="I86" s="87">
        <f t="shared" si="12"/>
        <v>-7.8135604911650995</v>
      </c>
      <c r="J86" s="61">
        <f t="shared" si="14"/>
        <v>-2.3082604911650995</v>
      </c>
      <c r="K86" s="61"/>
      <c r="L86" s="89">
        <f t="shared" si="15"/>
        <v>-5.5055746273084969</v>
      </c>
      <c r="M86" s="69">
        <v>-5.5053000000000001</v>
      </c>
      <c r="N86" s="84"/>
      <c r="O86" s="8">
        <f t="shared" si="16"/>
        <v>91.842624430795752</v>
      </c>
      <c r="P86" s="68">
        <f t="shared" si="17"/>
        <v>-7.8134918517580907</v>
      </c>
      <c r="Q86" s="61">
        <f t="shared" si="18"/>
        <v>-2.3081918517580906</v>
      </c>
      <c r="R86" s="61"/>
      <c r="S86" s="72">
        <f t="shared" si="19"/>
        <v>-5.5055547462688317</v>
      </c>
      <c r="U86" s="87">
        <f t="shared" si="20"/>
        <v>4.5200765082822585</v>
      </c>
      <c r="V86" s="61">
        <f t="shared" si="21"/>
        <v>10.025376508282259</v>
      </c>
      <c r="W86" s="61"/>
      <c r="X86" s="89">
        <f t="shared" si="22"/>
        <v>-5.421645450997195</v>
      </c>
    </row>
    <row r="87" spans="1:24" x14ac:dyDescent="0.3">
      <c r="A87" s="1">
        <v>2006</v>
      </c>
      <c r="B87" s="27">
        <v>227763.66666666666</v>
      </c>
      <c r="C87" s="8">
        <v>2042.7139999999999</v>
      </c>
      <c r="D87" s="8">
        <v>5893.81</v>
      </c>
      <c r="E87" s="8">
        <v>83.64</v>
      </c>
      <c r="F87" s="8">
        <v>86.584999999999994</v>
      </c>
      <c r="G87" s="8">
        <v>86.578999999999994</v>
      </c>
      <c r="H87" s="8">
        <f t="shared" si="13"/>
        <v>92.492335039416218</v>
      </c>
      <c r="I87" s="87">
        <f t="shared" si="12"/>
        <v>-7.8089380439936145</v>
      </c>
      <c r="J87" s="61">
        <f t="shared" si="14"/>
        <v>-2.3081380439936146</v>
      </c>
      <c r="K87" s="61"/>
      <c r="L87" s="89">
        <f t="shared" si="15"/>
        <v>-5.5009521801370118</v>
      </c>
      <c r="M87" s="69">
        <v>-5.5007999999999999</v>
      </c>
      <c r="N87" s="84"/>
      <c r="O87" s="8">
        <f t="shared" si="16"/>
        <v>92.49705232484672</v>
      </c>
      <c r="P87" s="68">
        <f t="shared" si="17"/>
        <v>-7.8088870433875934</v>
      </c>
      <c r="Q87" s="61">
        <f t="shared" si="18"/>
        <v>-2.3080870433875935</v>
      </c>
      <c r="R87" s="61"/>
      <c r="S87" s="72">
        <f t="shared" si="19"/>
        <v>-5.5009499378983335</v>
      </c>
      <c r="U87" s="87">
        <f t="shared" si="20"/>
        <v>4.52717677725221</v>
      </c>
      <c r="V87" s="61">
        <f t="shared" si="21"/>
        <v>10.02797677725221</v>
      </c>
      <c r="W87" s="61"/>
      <c r="X87" s="89">
        <f t="shared" si="22"/>
        <v>-5.4145451820272434</v>
      </c>
    </row>
    <row r="88" spans="1:24" x14ac:dyDescent="0.3">
      <c r="A88" s="1">
        <v>2006.25</v>
      </c>
      <c r="B88" s="27">
        <v>228432.66666666666</v>
      </c>
      <c r="C88" s="8">
        <v>2076.8440000000001</v>
      </c>
      <c r="D88" s="8">
        <v>5984.152</v>
      </c>
      <c r="E88" s="8">
        <v>84.864999999999995</v>
      </c>
      <c r="F88" s="8">
        <v>87.299000000000007</v>
      </c>
      <c r="G88" s="8">
        <v>87.293999999999997</v>
      </c>
      <c r="H88" s="8">
        <f t="shared" si="13"/>
        <v>93.020099234046796</v>
      </c>
      <c r="I88" s="87">
        <f t="shared" si="12"/>
        <v>-7.8061811798729392</v>
      </c>
      <c r="J88" s="61">
        <f t="shared" si="14"/>
        <v>-2.3086811798729396</v>
      </c>
      <c r="K88" s="61"/>
      <c r="L88" s="89">
        <f t="shared" si="15"/>
        <v>-5.4981953160163366</v>
      </c>
      <c r="M88" s="69">
        <v>-5.4974999999999996</v>
      </c>
      <c r="N88" s="84"/>
      <c r="O88" s="8">
        <f t="shared" si="16"/>
        <v>93.024025493159556</v>
      </c>
      <c r="P88" s="68">
        <f t="shared" si="17"/>
        <v>-7.8061389720459609</v>
      </c>
      <c r="Q88" s="61">
        <f t="shared" si="18"/>
        <v>-2.3086389720459612</v>
      </c>
      <c r="R88" s="61"/>
      <c r="S88" s="72">
        <f t="shared" si="19"/>
        <v>-5.4982018665567018</v>
      </c>
      <c r="U88" s="87">
        <f t="shared" si="20"/>
        <v>4.5328577984257006</v>
      </c>
      <c r="V88" s="61">
        <f t="shared" si="21"/>
        <v>10.030357798425701</v>
      </c>
      <c r="W88" s="61"/>
      <c r="X88" s="89">
        <f t="shared" si="22"/>
        <v>-5.4088641608537529</v>
      </c>
    </row>
    <row r="89" spans="1:24" x14ac:dyDescent="0.3">
      <c r="A89" s="1">
        <v>2006.5</v>
      </c>
      <c r="B89" s="27">
        <v>229166.33333333334</v>
      </c>
      <c r="C89" s="8">
        <v>2112.9050000000002</v>
      </c>
      <c r="D89" s="8">
        <v>6059.5919999999996</v>
      </c>
      <c r="E89" s="8">
        <v>85.846000000000004</v>
      </c>
      <c r="F89" s="8">
        <v>87.994</v>
      </c>
      <c r="G89" s="8">
        <v>87.99</v>
      </c>
      <c r="H89" s="8">
        <f t="shared" si="13"/>
        <v>93.476432013125986</v>
      </c>
      <c r="I89" s="87">
        <f t="shared" si="12"/>
        <v>-7.8044940248178154</v>
      </c>
      <c r="J89" s="61">
        <f t="shared" si="14"/>
        <v>-2.3086940248178154</v>
      </c>
      <c r="K89" s="61"/>
      <c r="L89" s="89">
        <f t="shared" si="15"/>
        <v>-5.4965081609612128</v>
      </c>
      <c r="M89" s="69">
        <v>-5.4958</v>
      </c>
      <c r="N89" s="84"/>
      <c r="O89" s="8">
        <f t="shared" si="16"/>
        <v>93.479562536833313</v>
      </c>
      <c r="P89" s="68">
        <f t="shared" si="17"/>
        <v>-7.8044605353999961</v>
      </c>
      <c r="Q89" s="61">
        <f t="shared" si="18"/>
        <v>-2.308660535399996</v>
      </c>
      <c r="R89" s="61"/>
      <c r="S89" s="72">
        <f t="shared" si="19"/>
        <v>-5.4965234299107362</v>
      </c>
      <c r="U89" s="87">
        <f t="shared" si="20"/>
        <v>4.537742829908245</v>
      </c>
      <c r="V89" s="61">
        <f t="shared" si="21"/>
        <v>10.033542829908246</v>
      </c>
      <c r="W89" s="61"/>
      <c r="X89" s="89">
        <f t="shared" si="22"/>
        <v>-5.4039791293712085</v>
      </c>
    </row>
    <row r="90" spans="1:24" x14ac:dyDescent="0.3">
      <c r="A90" s="1">
        <v>2006.75</v>
      </c>
      <c r="B90" s="27">
        <v>229896</v>
      </c>
      <c r="C90" s="8">
        <v>2092.8270000000002</v>
      </c>
      <c r="D90" s="8">
        <v>6145.2039999999997</v>
      </c>
      <c r="E90" s="8">
        <v>83.864999999999995</v>
      </c>
      <c r="F90" s="8">
        <v>88.584999999999994</v>
      </c>
      <c r="G90" s="8">
        <v>88.581000000000003</v>
      </c>
      <c r="H90" s="8">
        <f t="shared" si="13"/>
        <v>94.325419032981515</v>
      </c>
      <c r="I90" s="87">
        <f t="shared" si="12"/>
        <v>-7.798631603452149</v>
      </c>
      <c r="J90" s="61">
        <f t="shared" si="14"/>
        <v>-2.3088316034521492</v>
      </c>
      <c r="K90" s="61"/>
      <c r="L90" s="89">
        <f t="shared" si="15"/>
        <v>-5.4906457395955464</v>
      </c>
      <c r="M90" s="69">
        <v>-5.4897999999999998</v>
      </c>
      <c r="N90" s="84"/>
      <c r="O90" s="8">
        <f t="shared" si="16"/>
        <v>94.328551565064075</v>
      </c>
      <c r="P90" s="68">
        <f t="shared" si="17"/>
        <v>-7.7985983941634931</v>
      </c>
      <c r="Q90" s="61">
        <f t="shared" si="18"/>
        <v>-2.3087983941634933</v>
      </c>
      <c r="R90" s="61"/>
      <c r="S90" s="72">
        <f t="shared" si="19"/>
        <v>-5.4906612886742341</v>
      </c>
      <c r="U90" s="87">
        <f t="shared" si="20"/>
        <v>4.5467839175673443</v>
      </c>
      <c r="V90" s="61">
        <f t="shared" si="21"/>
        <v>10.036583917567345</v>
      </c>
      <c r="W90" s="61"/>
      <c r="X90" s="89">
        <f t="shared" si="22"/>
        <v>-5.3949380417121091</v>
      </c>
    </row>
    <row r="91" spans="1:24" x14ac:dyDescent="0.3">
      <c r="A91" s="1">
        <v>2007</v>
      </c>
      <c r="B91" s="27">
        <v>230839.33333333334</v>
      </c>
      <c r="C91" s="8">
        <v>2129.1030000000001</v>
      </c>
      <c r="D91" s="8">
        <v>6241.3069999999998</v>
      </c>
      <c r="E91" s="8">
        <v>85.03</v>
      </c>
      <c r="F91" s="8">
        <v>89.537000000000006</v>
      </c>
      <c r="G91" s="8">
        <v>89.533000000000001</v>
      </c>
      <c r="H91" s="8">
        <f t="shared" si="13"/>
        <v>94.74588968993362</v>
      </c>
      <c r="I91" s="87">
        <f t="shared" si="12"/>
        <v>-7.7982787583771023</v>
      </c>
      <c r="J91" s="61">
        <f t="shared" si="14"/>
        <v>-2.3094787583771019</v>
      </c>
      <c r="K91" s="61"/>
      <c r="L91" s="89">
        <f t="shared" si="15"/>
        <v>-5.4902928945204996</v>
      </c>
      <c r="M91" s="69">
        <v>-5.4888000000000003</v>
      </c>
      <c r="N91" s="84"/>
      <c r="O91" s="8">
        <f t="shared" si="16"/>
        <v>94.74900391403196</v>
      </c>
      <c r="P91" s="68">
        <f t="shared" si="17"/>
        <v>-7.7982458896908868</v>
      </c>
      <c r="Q91" s="61">
        <f t="shared" si="18"/>
        <v>-2.3094458896908865</v>
      </c>
      <c r="R91" s="61"/>
      <c r="S91" s="72">
        <f t="shared" si="19"/>
        <v>-5.4903087842016269</v>
      </c>
      <c r="U91" s="87">
        <f t="shared" si="20"/>
        <v>4.551231331126611</v>
      </c>
      <c r="V91" s="61">
        <f t="shared" si="21"/>
        <v>10.040031331126611</v>
      </c>
      <c r="W91" s="61"/>
      <c r="X91" s="89">
        <f t="shared" si="22"/>
        <v>-5.3904906281528424</v>
      </c>
    </row>
    <row r="92" spans="1:24" x14ac:dyDescent="0.3">
      <c r="A92" s="1">
        <v>2007.25</v>
      </c>
      <c r="B92" s="27">
        <v>231482</v>
      </c>
      <c r="C92" s="8">
        <v>2166.1080000000002</v>
      </c>
      <c r="D92" s="8">
        <v>6292.9390000000003</v>
      </c>
      <c r="E92" s="8">
        <v>86.691000000000003</v>
      </c>
      <c r="F92" s="8">
        <v>90.132999999999996</v>
      </c>
      <c r="G92" s="8">
        <v>90.13</v>
      </c>
      <c r="H92" s="8">
        <f t="shared" si="13"/>
        <v>94.804906806114886</v>
      </c>
      <c r="I92" s="87">
        <f t="shared" si="12"/>
        <v>-7.8004362282260757</v>
      </c>
      <c r="J92" s="61">
        <f t="shared" si="14"/>
        <v>-2.3106362282260759</v>
      </c>
      <c r="K92" s="61"/>
      <c r="L92" s="89">
        <f t="shared" si="15"/>
        <v>-5.4924503643694731</v>
      </c>
      <c r="M92" s="69">
        <v>-5.4897999999999998</v>
      </c>
      <c r="N92" s="84"/>
      <c r="O92" s="8">
        <f t="shared" si="16"/>
        <v>94.807230728285447</v>
      </c>
      <c r="P92" s="68">
        <f t="shared" si="17"/>
        <v>-7.800411715848325</v>
      </c>
      <c r="Q92" s="61">
        <f t="shared" si="18"/>
        <v>-2.3106117158483253</v>
      </c>
      <c r="R92" s="61"/>
      <c r="S92" s="72">
        <f t="shared" si="19"/>
        <v>-5.492474610359066</v>
      </c>
      <c r="U92" s="87">
        <f t="shared" si="20"/>
        <v>4.5518456798574212</v>
      </c>
      <c r="V92" s="61">
        <f t="shared" si="21"/>
        <v>10.041645679857421</v>
      </c>
      <c r="W92" s="61"/>
      <c r="X92" s="89">
        <f t="shared" si="22"/>
        <v>-5.3898762794220323</v>
      </c>
    </row>
    <row r="93" spans="1:24" x14ac:dyDescent="0.3">
      <c r="A93" s="1">
        <v>2007.5</v>
      </c>
      <c r="B93" s="27">
        <v>232210</v>
      </c>
      <c r="C93" s="8">
        <v>2188.1509999999998</v>
      </c>
      <c r="D93" s="8">
        <v>6373.7889999999998</v>
      </c>
      <c r="E93" s="8">
        <v>87.298000000000002</v>
      </c>
      <c r="F93" s="8">
        <v>90.81</v>
      </c>
      <c r="G93" s="8">
        <v>90.807000000000002</v>
      </c>
      <c r="H93" s="8">
        <f t="shared" si="13"/>
        <v>95.253489167771662</v>
      </c>
      <c r="I93" s="87">
        <f t="shared" si="12"/>
        <v>-7.7988557686222082</v>
      </c>
      <c r="J93" s="61">
        <f t="shared" si="14"/>
        <v>-2.3089557686222086</v>
      </c>
      <c r="K93" s="61"/>
      <c r="L93" s="89">
        <f t="shared" si="15"/>
        <v>-5.4908699047656055</v>
      </c>
      <c r="M93" s="69">
        <v>-5.4898999999999996</v>
      </c>
      <c r="N93" s="84"/>
      <c r="O93" s="8">
        <f t="shared" si="16"/>
        <v>95.25580798187589</v>
      </c>
      <c r="P93" s="68">
        <f t="shared" si="17"/>
        <v>-7.7988314253052256</v>
      </c>
      <c r="Q93" s="61">
        <f t="shared" si="18"/>
        <v>-2.308931425305226</v>
      </c>
      <c r="R93" s="61"/>
      <c r="S93" s="72">
        <f t="shared" si="19"/>
        <v>-5.4908943198159665</v>
      </c>
      <c r="U93" s="87">
        <f t="shared" si="20"/>
        <v>4.5565659883355112</v>
      </c>
      <c r="V93" s="61">
        <f t="shared" si="21"/>
        <v>10.046465988335511</v>
      </c>
      <c r="W93" s="61"/>
      <c r="X93" s="89">
        <f t="shared" si="22"/>
        <v>-5.3851559709439423</v>
      </c>
    </row>
    <row r="94" spans="1:24" x14ac:dyDescent="0.3">
      <c r="A94" s="1">
        <v>2007.75</v>
      </c>
      <c r="B94" s="27">
        <v>232936.66666666666</v>
      </c>
      <c r="C94" s="8">
        <v>2232.5889999999999</v>
      </c>
      <c r="D94" s="8">
        <v>6449.5649999999996</v>
      </c>
      <c r="E94" s="8">
        <v>89.144000000000005</v>
      </c>
      <c r="F94" s="8">
        <v>91.585999999999999</v>
      </c>
      <c r="G94" s="8">
        <v>91.582999999999998</v>
      </c>
      <c r="H94" s="8">
        <f t="shared" si="13"/>
        <v>95.465609090751727</v>
      </c>
      <c r="I94" s="87">
        <f t="shared" si="12"/>
        <v>-7.7997558103206579</v>
      </c>
      <c r="J94" s="61">
        <f t="shared" si="14"/>
        <v>-2.3078558103206577</v>
      </c>
      <c r="K94" s="61"/>
      <c r="L94" s="89">
        <f t="shared" si="15"/>
        <v>-5.4917699464640553</v>
      </c>
      <c r="M94" s="69">
        <v>-5.4919000000000002</v>
      </c>
      <c r="N94" s="84"/>
      <c r="O94" s="8">
        <f t="shared" si="16"/>
        <v>95.467915878952596</v>
      </c>
      <c r="P94" s="68">
        <f t="shared" si="17"/>
        <v>-7.7997316470606819</v>
      </c>
      <c r="Q94" s="61">
        <f t="shared" si="18"/>
        <v>-2.3078316470606817</v>
      </c>
      <c r="R94" s="61"/>
      <c r="S94" s="72">
        <f t="shared" si="19"/>
        <v>-5.4917945415714229</v>
      </c>
      <c r="U94" s="87">
        <f t="shared" si="20"/>
        <v>4.5587902316569933</v>
      </c>
      <c r="V94" s="61">
        <f t="shared" si="21"/>
        <v>10.050690231656993</v>
      </c>
      <c r="W94" s="61"/>
      <c r="X94" s="89">
        <f t="shared" si="22"/>
        <v>-5.3829317276224602</v>
      </c>
    </row>
    <row r="95" spans="1:24" x14ac:dyDescent="0.3">
      <c r="A95" s="1">
        <v>2008</v>
      </c>
      <c r="B95" s="27">
        <v>232806.66666666666</v>
      </c>
      <c r="C95" s="8">
        <v>2252.8589999999999</v>
      </c>
      <c r="D95" s="8">
        <v>6527.8850000000002</v>
      </c>
      <c r="E95" s="8">
        <v>90.656000000000006</v>
      </c>
      <c r="F95" s="8">
        <v>92.265000000000001</v>
      </c>
      <c r="G95" s="8">
        <v>92.263999999999996</v>
      </c>
      <c r="H95" s="8">
        <f t="shared" si="13"/>
        <v>95.602109887376855</v>
      </c>
      <c r="I95" s="87">
        <f t="shared" si="12"/>
        <v>-7.7977687415482402</v>
      </c>
      <c r="J95" s="61">
        <f t="shared" si="14"/>
        <v>-2.3080687415482402</v>
      </c>
      <c r="K95" s="61"/>
      <c r="L95" s="89">
        <f t="shared" si="15"/>
        <v>-5.4897828776916375</v>
      </c>
      <c r="M95" s="69">
        <v>-5.4897</v>
      </c>
      <c r="N95" s="84"/>
      <c r="O95" s="8">
        <f t="shared" si="16"/>
        <v>95.602876724677685</v>
      </c>
      <c r="P95" s="68">
        <f t="shared" si="17"/>
        <v>-7.7977607204467576</v>
      </c>
      <c r="Q95" s="61">
        <f t="shared" si="18"/>
        <v>-2.3080607204467576</v>
      </c>
      <c r="R95" s="61"/>
      <c r="S95" s="72">
        <f t="shared" si="19"/>
        <v>-5.4898236149574977</v>
      </c>
      <c r="U95" s="87">
        <f t="shared" si="20"/>
        <v>4.5602029108669413</v>
      </c>
      <c r="V95" s="61">
        <f t="shared" si="21"/>
        <v>10.04990291086694</v>
      </c>
      <c r="W95" s="61"/>
      <c r="X95" s="89">
        <f t="shared" si="22"/>
        <v>-5.3815190484125122</v>
      </c>
    </row>
    <row r="96" spans="1:24" x14ac:dyDescent="0.3">
      <c r="A96" s="1">
        <v>2008.25</v>
      </c>
      <c r="B96" s="27">
        <v>233410</v>
      </c>
      <c r="C96" s="8">
        <v>2305.8029999999999</v>
      </c>
      <c r="D96" s="8">
        <v>6609.3109999999997</v>
      </c>
      <c r="E96" s="8">
        <v>92.644000000000005</v>
      </c>
      <c r="F96" s="8">
        <v>93.114999999999995</v>
      </c>
      <c r="G96" s="8">
        <v>93.114000000000004</v>
      </c>
      <c r="H96" s="8">
        <f t="shared" si="13"/>
        <v>95.868943245287667</v>
      </c>
      <c r="I96" s="87">
        <f t="shared" si="12"/>
        <v>-7.7975697585783585</v>
      </c>
      <c r="J96" s="61">
        <f t="shared" si="14"/>
        <v>-2.3078697585783585</v>
      </c>
      <c r="K96" s="61"/>
      <c r="L96" s="89">
        <f t="shared" si="15"/>
        <v>-5.4895838947217559</v>
      </c>
      <c r="M96" s="69">
        <v>-5.4897</v>
      </c>
      <c r="N96" s="84"/>
      <c r="O96" s="8">
        <f t="shared" si="16"/>
        <v>95.869705537629713</v>
      </c>
      <c r="P96" s="68">
        <f t="shared" si="17"/>
        <v>-7.7975618072096919</v>
      </c>
      <c r="Q96" s="61">
        <f t="shared" si="18"/>
        <v>-2.3078618072096919</v>
      </c>
      <c r="R96" s="61"/>
      <c r="S96" s="72">
        <f t="shared" si="19"/>
        <v>-5.489624701720432</v>
      </c>
      <c r="U96" s="87">
        <f t="shared" si="20"/>
        <v>4.5629900356085411</v>
      </c>
      <c r="V96" s="61">
        <f t="shared" si="21"/>
        <v>10.052690035608542</v>
      </c>
      <c r="W96" s="61"/>
      <c r="X96" s="89">
        <f t="shared" si="22"/>
        <v>-5.3787319236709124</v>
      </c>
    </row>
    <row r="97" spans="1:24" x14ac:dyDescent="0.3">
      <c r="A97" s="1">
        <v>2008.5</v>
      </c>
      <c r="B97" s="27">
        <v>234110.33333333334</v>
      </c>
      <c r="C97" s="8">
        <v>2332.0889999999999</v>
      </c>
      <c r="D97" s="8">
        <v>6653.0569999999998</v>
      </c>
      <c r="E97" s="8">
        <v>95.087000000000003</v>
      </c>
      <c r="F97" s="8">
        <v>93.775999999999996</v>
      </c>
      <c r="G97" s="8">
        <v>93.775000000000006</v>
      </c>
      <c r="H97" s="8">
        <f t="shared" si="13"/>
        <v>95.472110321715675</v>
      </c>
      <c r="I97" s="87">
        <f t="shared" si="12"/>
        <v>-7.804713626866385</v>
      </c>
      <c r="J97" s="61">
        <f t="shared" si="14"/>
        <v>-2.307013626866385</v>
      </c>
      <c r="K97" s="61"/>
      <c r="L97" s="89">
        <f t="shared" si="15"/>
        <v>-5.4967277630097824</v>
      </c>
      <c r="M97" s="69">
        <v>-5.4977</v>
      </c>
      <c r="N97" s="84"/>
      <c r="O97" s="8">
        <f t="shared" si="16"/>
        <v>95.472866880132827</v>
      </c>
      <c r="P97" s="68">
        <f t="shared" si="17"/>
        <v>-7.8047057025058884</v>
      </c>
      <c r="Q97" s="61">
        <f t="shared" si="18"/>
        <v>-2.3070057025058883</v>
      </c>
      <c r="R97" s="61"/>
      <c r="S97" s="72">
        <f t="shared" si="19"/>
        <v>-5.4967685970166293</v>
      </c>
      <c r="U97" s="87">
        <f t="shared" si="20"/>
        <v>4.5588420906795628</v>
      </c>
      <c r="V97" s="61">
        <f t="shared" si="21"/>
        <v>10.056542090679564</v>
      </c>
      <c r="W97" s="61"/>
      <c r="X97" s="89">
        <f t="shared" si="22"/>
        <v>-5.3828798685998906</v>
      </c>
    </row>
    <row r="98" spans="1:24" x14ac:dyDescent="0.3">
      <c r="A98" s="1">
        <v>2008.75</v>
      </c>
      <c r="B98" s="27">
        <v>234825</v>
      </c>
      <c r="C98" s="8">
        <v>2167.09</v>
      </c>
      <c r="D98" s="8">
        <v>6662.1840000000002</v>
      </c>
      <c r="E98" s="8">
        <v>89.210999999999999</v>
      </c>
      <c r="F98" s="8">
        <v>93.783000000000001</v>
      </c>
      <c r="G98" s="8">
        <v>93.783000000000001</v>
      </c>
      <c r="H98" s="8">
        <f t="shared" si="13"/>
        <v>95.330025845855573</v>
      </c>
      <c r="I98" s="87">
        <f t="shared" si="12"/>
        <v>-7.8092510072374131</v>
      </c>
      <c r="J98" s="61">
        <f t="shared" si="14"/>
        <v>-2.3040510072374127</v>
      </c>
      <c r="K98" s="61"/>
      <c r="L98" s="89">
        <f t="shared" si="15"/>
        <v>-5.5012651433808104</v>
      </c>
      <c r="M98" s="69">
        <v>-5.5052000000000003</v>
      </c>
      <c r="N98" s="84"/>
      <c r="O98" s="8">
        <f t="shared" si="16"/>
        <v>95.330025845855573</v>
      </c>
      <c r="P98" s="68">
        <f t="shared" si="17"/>
        <v>-7.8092510072374131</v>
      </c>
      <c r="Q98" s="61">
        <f t="shared" si="18"/>
        <v>-2.3040510072374127</v>
      </c>
      <c r="R98" s="61"/>
      <c r="S98" s="72">
        <f t="shared" si="19"/>
        <v>-5.5013139017481532</v>
      </c>
      <c r="U98" s="87">
        <f t="shared" si="20"/>
        <v>4.557344827625303</v>
      </c>
      <c r="V98" s="61">
        <f t="shared" si="21"/>
        <v>10.062544827625302</v>
      </c>
      <c r="W98" s="61"/>
      <c r="X98" s="89">
        <f t="shared" si="22"/>
        <v>-5.3843771316541504</v>
      </c>
    </row>
    <row r="99" spans="1:24" x14ac:dyDescent="0.3">
      <c r="A99" s="1">
        <v>2009</v>
      </c>
      <c r="B99" s="27">
        <v>234912.66666666666</v>
      </c>
      <c r="C99" s="8">
        <v>2115.5479999999998</v>
      </c>
      <c r="D99" s="8">
        <v>6636.0990000000002</v>
      </c>
      <c r="E99" s="8">
        <v>87.120999999999995</v>
      </c>
      <c r="F99" s="8">
        <v>93.747</v>
      </c>
      <c r="G99" s="8">
        <v>93.748000000000005</v>
      </c>
      <c r="H99" s="8">
        <f t="shared" si="13"/>
        <v>95.070192143877051</v>
      </c>
      <c r="I99" s="87">
        <f t="shared" ref="I99:I130" si="23">LN(H99/B99)</f>
        <v>-7.812353609401824</v>
      </c>
      <c r="J99" s="61">
        <f t="shared" si="14"/>
        <v>-2.3028536094018239</v>
      </c>
      <c r="K99" s="61"/>
      <c r="L99" s="89">
        <f t="shared" si="15"/>
        <v>-5.5043677455452213</v>
      </c>
      <c r="M99" s="69">
        <v>-5.5095000000000001</v>
      </c>
      <c r="N99" s="84"/>
      <c r="O99" s="8">
        <f t="shared" si="16"/>
        <v>95.069437063009246</v>
      </c>
      <c r="P99" s="68">
        <f t="shared" si="17"/>
        <v>-7.8123615517847034</v>
      </c>
      <c r="Q99" s="61">
        <f t="shared" si="18"/>
        <v>-2.3028615517847033</v>
      </c>
      <c r="R99" s="61"/>
      <c r="S99" s="72">
        <f t="shared" si="19"/>
        <v>-5.5044244462954435</v>
      </c>
      <c r="U99" s="87">
        <f t="shared" si="20"/>
        <v>4.5546075410639295</v>
      </c>
      <c r="V99" s="61">
        <f t="shared" si="21"/>
        <v>10.06410754106393</v>
      </c>
      <c r="W99" s="61"/>
      <c r="X99" s="89">
        <f t="shared" si="22"/>
        <v>-5.3871144182155239</v>
      </c>
    </row>
    <row r="100" spans="1:24" x14ac:dyDescent="0.3">
      <c r="A100" s="1">
        <v>2009.25</v>
      </c>
      <c r="B100" s="27">
        <v>235459.33333333334</v>
      </c>
      <c r="C100" s="8">
        <v>2139.7739999999999</v>
      </c>
      <c r="D100" s="8">
        <v>6625.741</v>
      </c>
      <c r="E100" s="8">
        <v>88.65</v>
      </c>
      <c r="F100" s="8">
        <v>93.882000000000005</v>
      </c>
      <c r="G100" s="8">
        <v>93.882000000000005</v>
      </c>
      <c r="H100" s="8">
        <f t="shared" si="13"/>
        <v>94.712527349106665</v>
      </c>
      <c r="I100" s="87">
        <f t="shared" si="23"/>
        <v>-7.8184472192742787</v>
      </c>
      <c r="J100" s="61">
        <f t="shared" si="14"/>
        <v>-2.3025472192742784</v>
      </c>
      <c r="K100" s="61"/>
      <c r="L100" s="89">
        <f t="shared" si="15"/>
        <v>-5.510461355417676</v>
      </c>
      <c r="M100" s="69">
        <v>-5.5159000000000002</v>
      </c>
      <c r="N100" s="84"/>
      <c r="O100" s="8">
        <f t="shared" si="16"/>
        <v>94.712527349106665</v>
      </c>
      <c r="P100" s="68">
        <f t="shared" si="17"/>
        <v>-7.8184472192742787</v>
      </c>
      <c r="Q100" s="61">
        <f t="shared" si="18"/>
        <v>-2.3025472192742784</v>
      </c>
      <c r="R100" s="61"/>
      <c r="S100" s="72">
        <f t="shared" si="19"/>
        <v>-5.5105101137850188</v>
      </c>
      <c r="U100" s="87">
        <f t="shared" si="20"/>
        <v>4.5508462760166601</v>
      </c>
      <c r="V100" s="61">
        <f t="shared" si="21"/>
        <v>10.06674627601666</v>
      </c>
      <c r="W100" s="61"/>
      <c r="X100" s="89">
        <f t="shared" si="22"/>
        <v>-5.3908756832627933</v>
      </c>
    </row>
    <row r="101" spans="1:24" x14ac:dyDescent="0.3">
      <c r="A101" s="1">
        <v>2009.5</v>
      </c>
      <c r="B101" s="27">
        <v>236093</v>
      </c>
      <c r="C101" s="8">
        <v>2193.373</v>
      </c>
      <c r="D101" s="8">
        <v>6666.924</v>
      </c>
      <c r="E101" s="8">
        <v>90.582999999999998</v>
      </c>
      <c r="F101" s="8">
        <v>94.29</v>
      </c>
      <c r="G101" s="8">
        <v>94.29</v>
      </c>
      <c r="H101" s="8">
        <f t="shared" si="13"/>
        <v>94.920544533298198</v>
      </c>
      <c r="I101" s="87">
        <f t="shared" si="23"/>
        <v>-7.8189409058685166</v>
      </c>
      <c r="J101" s="61">
        <f t="shared" si="14"/>
        <v>-2.3017409058685168</v>
      </c>
      <c r="K101" s="61"/>
      <c r="L101" s="89">
        <f t="shared" si="15"/>
        <v>-5.510955042011914</v>
      </c>
      <c r="M101" s="69">
        <v>-5.5171999999999999</v>
      </c>
      <c r="N101" s="84"/>
      <c r="O101" s="8">
        <f t="shared" si="16"/>
        <v>94.920544533298198</v>
      </c>
      <c r="P101" s="68">
        <f t="shared" si="17"/>
        <v>-7.8189409058685166</v>
      </c>
      <c r="Q101" s="61">
        <f t="shared" si="18"/>
        <v>-2.3017409058685168</v>
      </c>
      <c r="R101" s="61"/>
      <c r="S101" s="72">
        <f t="shared" si="19"/>
        <v>-5.5110038003792567</v>
      </c>
      <c r="U101" s="87">
        <f t="shared" si="20"/>
        <v>4.5530401683115187</v>
      </c>
      <c r="V101" s="61">
        <f t="shared" si="21"/>
        <v>10.070240168311518</v>
      </c>
      <c r="W101" s="61"/>
      <c r="X101" s="89">
        <f t="shared" si="22"/>
        <v>-5.3886817909679348</v>
      </c>
    </row>
    <row r="102" spans="1:24" x14ac:dyDescent="0.3">
      <c r="A102" s="1">
        <v>2009.75</v>
      </c>
      <c r="B102" s="27">
        <v>236739</v>
      </c>
      <c r="C102" s="8">
        <v>2222.9090000000001</v>
      </c>
      <c r="D102" s="8">
        <v>6719.9809999999998</v>
      </c>
      <c r="E102" s="8">
        <v>91.51</v>
      </c>
      <c r="F102" s="8">
        <v>95.004000000000005</v>
      </c>
      <c r="G102" s="8">
        <v>95.003</v>
      </c>
      <c r="H102" s="8">
        <f t="shared" si="13"/>
        <v>95.025096476046429</v>
      </c>
      <c r="I102" s="87">
        <f t="shared" si="23"/>
        <v>-7.8205725173107572</v>
      </c>
      <c r="J102" s="61">
        <f t="shared" si="14"/>
        <v>-2.3029725173107574</v>
      </c>
      <c r="K102" s="61"/>
      <c r="L102" s="89">
        <f t="shared" si="15"/>
        <v>-5.5125866534541546</v>
      </c>
      <c r="M102" s="69">
        <v>-5.5175999999999998</v>
      </c>
      <c r="N102" s="84"/>
      <c r="O102" s="8">
        <f t="shared" si="16"/>
        <v>95.025841017417179</v>
      </c>
      <c r="P102" s="68">
        <f t="shared" si="17"/>
        <v>-7.8205646821337194</v>
      </c>
      <c r="Q102" s="61">
        <f t="shared" si="18"/>
        <v>-2.3029646821337195</v>
      </c>
      <c r="R102" s="61"/>
      <c r="S102" s="72">
        <f t="shared" si="19"/>
        <v>-5.5126275766444603</v>
      </c>
      <c r="U102" s="87">
        <f t="shared" si="20"/>
        <v>4.5541488653219897</v>
      </c>
      <c r="V102" s="61">
        <f t="shared" si="21"/>
        <v>10.07174886532199</v>
      </c>
      <c r="W102" s="61"/>
      <c r="X102" s="89">
        <f t="shared" si="22"/>
        <v>-5.3875730939574638</v>
      </c>
    </row>
    <row r="103" spans="1:24" x14ac:dyDescent="0.3">
      <c r="A103" s="1">
        <v>2010</v>
      </c>
      <c r="B103" s="27">
        <v>236996.33333333334</v>
      </c>
      <c r="C103" s="8">
        <v>2245.069</v>
      </c>
      <c r="D103" s="8">
        <v>6774.3320000000003</v>
      </c>
      <c r="E103" s="8">
        <v>91.933000000000007</v>
      </c>
      <c r="F103" s="8">
        <v>95.417000000000002</v>
      </c>
      <c r="G103" s="8">
        <v>95.415000000000006</v>
      </c>
      <c r="H103" s="8">
        <f t="shared" si="13"/>
        <v>95.417826473492966</v>
      </c>
      <c r="I103" s="87">
        <f t="shared" si="23"/>
        <v>-7.8175345275230406</v>
      </c>
      <c r="J103" s="61">
        <f t="shared" si="14"/>
        <v>-2.3031345275230404</v>
      </c>
      <c r="K103" s="61"/>
      <c r="L103" s="89">
        <f t="shared" si="15"/>
        <v>-5.5095486636664379</v>
      </c>
      <c r="M103" s="69">
        <v>-5.5144000000000002</v>
      </c>
      <c r="N103" s="84"/>
      <c r="O103" s="8">
        <f t="shared" si="16"/>
        <v>95.419314648683738</v>
      </c>
      <c r="P103" s="68">
        <f t="shared" si="17"/>
        <v>-7.8175189312383546</v>
      </c>
      <c r="Q103" s="61">
        <f t="shared" si="18"/>
        <v>-2.3031189312383544</v>
      </c>
      <c r="R103" s="61"/>
      <c r="S103" s="72">
        <f t="shared" si="19"/>
        <v>-5.5095818257490947</v>
      </c>
      <c r="U103" s="87">
        <f t="shared" si="20"/>
        <v>4.558281017591864</v>
      </c>
      <c r="V103" s="61">
        <f t="shared" si="21"/>
        <v>10.072681017591865</v>
      </c>
      <c r="W103" s="61"/>
      <c r="X103" s="89">
        <f t="shared" si="22"/>
        <v>-5.3834409416875895</v>
      </c>
    </row>
    <row r="104" spans="1:24" x14ac:dyDescent="0.3">
      <c r="A104" s="1">
        <v>2010.25</v>
      </c>
      <c r="B104" s="27">
        <v>237506</v>
      </c>
      <c r="C104" s="8">
        <v>2247.3330000000001</v>
      </c>
      <c r="D104" s="8">
        <v>6840.5330000000004</v>
      </c>
      <c r="E104" s="8">
        <v>91.524000000000001</v>
      </c>
      <c r="F104" s="8">
        <v>95.846999999999994</v>
      </c>
      <c r="G104" s="8">
        <v>95.844999999999999</v>
      </c>
      <c r="H104" s="8">
        <f t="shared" si="13"/>
        <v>95.923872749225794</v>
      </c>
      <c r="I104" s="87">
        <f t="shared" si="23"/>
        <v>-7.8143932806079786</v>
      </c>
      <c r="J104" s="61">
        <f t="shared" si="14"/>
        <v>-2.3033932806079784</v>
      </c>
      <c r="K104" s="61"/>
      <c r="L104" s="89">
        <f t="shared" si="15"/>
        <v>-5.5064074167513759</v>
      </c>
      <c r="M104" s="69">
        <v>-5.5110000000000001</v>
      </c>
      <c r="N104" s="84"/>
      <c r="O104" s="8">
        <f t="shared" si="16"/>
        <v>95.925362014120154</v>
      </c>
      <c r="P104" s="68">
        <f t="shared" si="17"/>
        <v>-7.8143777552409244</v>
      </c>
      <c r="Q104" s="61">
        <f t="shared" si="18"/>
        <v>-2.3033777552409243</v>
      </c>
      <c r="R104" s="61"/>
      <c r="S104" s="72">
        <f t="shared" si="19"/>
        <v>-5.5064406497516654</v>
      </c>
      <c r="U104" s="87">
        <f t="shared" si="20"/>
        <v>4.5635704100546945</v>
      </c>
      <c r="V104" s="61">
        <f t="shared" si="21"/>
        <v>10.074570410054694</v>
      </c>
      <c r="W104" s="61"/>
      <c r="X104" s="89">
        <f t="shared" si="22"/>
        <v>-5.3781515492247589</v>
      </c>
    </row>
    <row r="105" spans="1:24" x14ac:dyDescent="0.3">
      <c r="A105" s="1">
        <v>2010.5</v>
      </c>
      <c r="B105" s="27">
        <v>238103.66666666666</v>
      </c>
      <c r="C105" s="8">
        <v>2262.6959999999999</v>
      </c>
      <c r="D105" s="8">
        <v>6905.4870000000001</v>
      </c>
      <c r="E105" s="8">
        <v>91.807000000000002</v>
      </c>
      <c r="F105" s="8">
        <v>96.11</v>
      </c>
      <c r="G105" s="8">
        <v>96.106999999999999</v>
      </c>
      <c r="H105" s="8">
        <f t="shared" si="13"/>
        <v>96.4960535550847</v>
      </c>
      <c r="I105" s="87">
        <f t="shared" si="23"/>
        <v>-7.810959320341933</v>
      </c>
      <c r="J105" s="61">
        <f t="shared" si="14"/>
        <v>-2.3031593203419334</v>
      </c>
      <c r="K105" s="61"/>
      <c r="L105" s="89">
        <f t="shared" si="15"/>
        <v>-5.5029734564853303</v>
      </c>
      <c r="M105" s="69">
        <v>-5.5077999999999996</v>
      </c>
      <c r="N105" s="84"/>
      <c r="O105" s="8">
        <f t="shared" si="16"/>
        <v>96.498296362424085</v>
      </c>
      <c r="P105" s="68">
        <f t="shared" si="17"/>
        <v>-7.8109360781346826</v>
      </c>
      <c r="Q105" s="61">
        <f t="shared" si="18"/>
        <v>-2.303136078134683</v>
      </c>
      <c r="R105" s="61"/>
      <c r="S105" s="72">
        <f t="shared" si="19"/>
        <v>-5.5029989726454236</v>
      </c>
      <c r="U105" s="87">
        <f t="shared" si="20"/>
        <v>4.5695253539137033</v>
      </c>
      <c r="V105" s="61">
        <f t="shared" si="21"/>
        <v>10.077325353913704</v>
      </c>
      <c r="W105" s="61"/>
      <c r="X105" s="89">
        <f t="shared" si="22"/>
        <v>-5.3721966053657502</v>
      </c>
    </row>
    <row r="106" spans="1:24" x14ac:dyDescent="0.3">
      <c r="A106" s="1">
        <v>2010.75</v>
      </c>
      <c r="B106" s="27">
        <v>238711.33333333334</v>
      </c>
      <c r="C106" s="8">
        <v>2320.3510000000001</v>
      </c>
      <c r="D106" s="8">
        <v>6951.692</v>
      </c>
      <c r="E106" s="8">
        <v>93.45</v>
      </c>
      <c r="F106" s="8">
        <v>96.454999999999998</v>
      </c>
      <c r="G106" s="8">
        <v>96.453000000000003</v>
      </c>
      <c r="H106" s="8">
        <f t="shared" si="13"/>
        <v>96.901733948961535</v>
      </c>
      <c r="I106" s="87">
        <f t="shared" si="23"/>
        <v>-7.809312877655378</v>
      </c>
      <c r="J106" s="61">
        <f t="shared" si="14"/>
        <v>-2.307012877655378</v>
      </c>
      <c r="K106" s="61"/>
      <c r="L106" s="89">
        <f t="shared" si="15"/>
        <v>-5.5013270137987753</v>
      </c>
      <c r="M106" s="69">
        <v>-5.5023</v>
      </c>
      <c r="N106" s="84"/>
      <c r="O106" s="8">
        <f t="shared" si="16"/>
        <v>96.903228394291588</v>
      </c>
      <c r="P106" s="68">
        <f t="shared" si="17"/>
        <v>-7.8092974554978438</v>
      </c>
      <c r="Q106" s="61">
        <f t="shared" si="18"/>
        <v>-2.3069974554978439</v>
      </c>
      <c r="R106" s="61"/>
      <c r="S106" s="72">
        <f t="shared" si="19"/>
        <v>-5.5013603500085839</v>
      </c>
      <c r="U106" s="87">
        <f t="shared" si="20"/>
        <v>4.5737128351042848</v>
      </c>
      <c r="V106" s="61">
        <f t="shared" si="21"/>
        <v>10.076012835104285</v>
      </c>
      <c r="W106" s="61"/>
      <c r="X106" s="89">
        <f t="shared" si="22"/>
        <v>-5.3680091241751686</v>
      </c>
    </row>
    <row r="107" spans="1:24" x14ac:dyDescent="0.3">
      <c r="A107" s="1">
        <v>2011</v>
      </c>
      <c r="B107" s="27">
        <v>238851.66666666666</v>
      </c>
      <c r="C107" s="8">
        <v>2381.1080000000002</v>
      </c>
      <c r="D107" s="8">
        <v>7016.3230000000003</v>
      </c>
      <c r="E107" s="8">
        <v>95.578999999999994</v>
      </c>
      <c r="F107" s="8">
        <v>96.977000000000004</v>
      </c>
      <c r="G107" s="8">
        <v>96.974000000000004</v>
      </c>
      <c r="H107" s="8">
        <f t="shared" si="13"/>
        <v>97.262841899318957</v>
      </c>
      <c r="I107" s="87">
        <f t="shared" si="23"/>
        <v>-7.8061809725146096</v>
      </c>
      <c r="J107" s="61">
        <f t="shared" si="14"/>
        <v>-2.3074809725146093</v>
      </c>
      <c r="K107" s="61"/>
      <c r="L107" s="89">
        <f t="shared" si="15"/>
        <v>-5.498195108658007</v>
      </c>
      <c r="M107" s="69">
        <v>-5.4987000000000004</v>
      </c>
      <c r="N107" s="84"/>
      <c r="O107" s="8">
        <f t="shared" si="16"/>
        <v>97.265080139941688</v>
      </c>
      <c r="P107" s="68">
        <f t="shared" si="17"/>
        <v>-7.8061579604904292</v>
      </c>
      <c r="Q107" s="61">
        <f t="shared" si="18"/>
        <v>-2.3074579604904288</v>
      </c>
      <c r="R107" s="61"/>
      <c r="S107" s="72">
        <f t="shared" si="19"/>
        <v>-5.4982208550011702</v>
      </c>
      <c r="U107" s="87">
        <f t="shared" si="20"/>
        <v>4.5774400361834529</v>
      </c>
      <c r="V107" s="61">
        <f t="shared" si="21"/>
        <v>10.076140036183453</v>
      </c>
      <c r="W107" s="61"/>
      <c r="X107" s="89">
        <f t="shared" si="22"/>
        <v>-5.3642819230960006</v>
      </c>
    </row>
    <row r="108" spans="1:24" x14ac:dyDescent="0.3">
      <c r="A108" s="1">
        <v>2011.25</v>
      </c>
      <c r="B108" s="27">
        <v>239316</v>
      </c>
      <c r="C108" s="8">
        <v>2431.5540000000001</v>
      </c>
      <c r="D108" s="8">
        <v>7097.6679999999997</v>
      </c>
      <c r="E108" s="8">
        <v>97.811000000000007</v>
      </c>
      <c r="F108" s="8">
        <v>97.600999999999999</v>
      </c>
      <c r="G108" s="8">
        <v>97.597999999999999</v>
      </c>
      <c r="H108" s="8">
        <f t="shared" si="13"/>
        <v>97.580982356293063</v>
      </c>
      <c r="I108" s="87">
        <f t="shared" si="23"/>
        <v>-7.8048575118153023</v>
      </c>
      <c r="J108" s="61">
        <f t="shared" si="14"/>
        <v>-2.3085575118153026</v>
      </c>
      <c r="K108" s="61"/>
      <c r="L108" s="89">
        <f t="shared" si="15"/>
        <v>-5.4968716479586996</v>
      </c>
      <c r="M108" s="69">
        <v>-5.4962999999999997</v>
      </c>
      <c r="N108" s="84"/>
      <c r="O108" s="8">
        <f t="shared" si="16"/>
        <v>97.583217686825506</v>
      </c>
      <c r="P108" s="68">
        <f t="shared" si="17"/>
        <v>-7.8048346046373256</v>
      </c>
      <c r="Q108" s="61">
        <f t="shared" si="18"/>
        <v>-2.3085346046373258</v>
      </c>
      <c r="R108" s="61"/>
      <c r="S108" s="72">
        <f t="shared" si="19"/>
        <v>-5.4968974991480657</v>
      </c>
      <c r="U108" s="87">
        <f t="shared" si="20"/>
        <v>4.5807055287038958</v>
      </c>
      <c r="V108" s="61">
        <f t="shared" si="21"/>
        <v>10.077005528703896</v>
      </c>
      <c r="W108" s="61"/>
      <c r="X108" s="89">
        <f t="shared" si="22"/>
        <v>-5.3610164305755577</v>
      </c>
    </row>
    <row r="109" spans="1:24" x14ac:dyDescent="0.3">
      <c r="A109" s="1">
        <v>2011.5</v>
      </c>
      <c r="B109" s="27">
        <v>239871</v>
      </c>
      <c r="C109" s="8">
        <v>2437.0189999999998</v>
      </c>
      <c r="D109" s="8">
        <v>7177.5919999999996</v>
      </c>
      <c r="E109" s="8">
        <v>98.366</v>
      </c>
      <c r="F109" s="8">
        <v>98.144000000000005</v>
      </c>
      <c r="G109" s="8">
        <v>98.141000000000005</v>
      </c>
      <c r="H109" s="8">
        <f t="shared" si="13"/>
        <v>97.908287281476362</v>
      </c>
      <c r="I109" s="87">
        <f t="shared" si="23"/>
        <v>-7.8038253613906718</v>
      </c>
      <c r="J109" s="61">
        <f t="shared" si="14"/>
        <v>-2.3095253613906719</v>
      </c>
      <c r="K109" s="61"/>
      <c r="L109" s="89">
        <f t="shared" si="15"/>
        <v>-5.4958394975340692</v>
      </c>
      <c r="M109" s="69">
        <v>-5.4943</v>
      </c>
      <c r="N109" s="84"/>
      <c r="O109" s="8">
        <f t="shared" si="16"/>
        <v>97.910522838691691</v>
      </c>
      <c r="P109" s="68">
        <f t="shared" si="17"/>
        <v>-7.8038025284747325</v>
      </c>
      <c r="Q109" s="61">
        <f t="shared" si="18"/>
        <v>-2.3095025284747326</v>
      </c>
      <c r="R109" s="61"/>
      <c r="S109" s="72">
        <f t="shared" si="19"/>
        <v>-5.4958654229854726</v>
      </c>
      <c r="U109" s="87">
        <f t="shared" si="20"/>
        <v>4.5840540293444878</v>
      </c>
      <c r="V109" s="61">
        <f t="shared" si="21"/>
        <v>10.078354029344489</v>
      </c>
      <c r="W109" s="61"/>
      <c r="X109" s="89">
        <f t="shared" si="22"/>
        <v>-5.3576679299349657</v>
      </c>
    </row>
    <row r="110" spans="1:24" x14ac:dyDescent="0.3">
      <c r="A110" s="1">
        <v>2011.75</v>
      </c>
      <c r="B110" s="27">
        <v>240431.33333333334</v>
      </c>
      <c r="C110" s="8">
        <v>2448.8069999999998</v>
      </c>
      <c r="D110" s="8">
        <v>7200.37</v>
      </c>
      <c r="E110" s="8">
        <v>98.864999999999995</v>
      </c>
      <c r="F110" s="8">
        <v>98.536000000000001</v>
      </c>
      <c r="G110" s="8">
        <v>98.534000000000006</v>
      </c>
      <c r="H110" s="8">
        <f t="shared" si="13"/>
        <v>97.842696405985976</v>
      </c>
      <c r="I110" s="87">
        <f t="shared" si="23"/>
        <v>-7.8068287611340974</v>
      </c>
      <c r="J110" s="61">
        <f t="shared" si="14"/>
        <v>-2.3130287611340972</v>
      </c>
      <c r="K110" s="61"/>
      <c r="L110" s="89">
        <f t="shared" si="15"/>
        <v>-5.4988428972774948</v>
      </c>
      <c r="M110" s="69">
        <v>-5.4938000000000002</v>
      </c>
      <c r="N110" s="84"/>
      <c r="O110" s="8">
        <f t="shared" si="16"/>
        <v>97.844179619820409</v>
      </c>
      <c r="P110" s="68">
        <f t="shared" si="17"/>
        <v>-7.8068136020813848</v>
      </c>
      <c r="Q110" s="61">
        <f t="shared" si="18"/>
        <v>-2.3130136020813845</v>
      </c>
      <c r="R110" s="61"/>
      <c r="S110" s="72">
        <f t="shared" si="19"/>
        <v>-5.4988764965921249</v>
      </c>
      <c r="U110" s="87">
        <f t="shared" si="20"/>
        <v>4.5833762093935171</v>
      </c>
      <c r="V110" s="61">
        <f t="shared" si="21"/>
        <v>10.077176209393517</v>
      </c>
      <c r="W110" s="61"/>
      <c r="X110" s="89">
        <f t="shared" si="22"/>
        <v>-5.3583457498859364</v>
      </c>
    </row>
    <row r="111" spans="1:24" x14ac:dyDescent="0.3">
      <c r="A111" s="1">
        <v>2012</v>
      </c>
      <c r="B111" s="27">
        <v>242436</v>
      </c>
      <c r="C111" s="8">
        <v>2490.6239999999998</v>
      </c>
      <c r="D111" s="8">
        <v>7293.7250000000004</v>
      </c>
      <c r="E111" s="8">
        <v>99.823999999999998</v>
      </c>
      <c r="F111" s="8">
        <v>99.244</v>
      </c>
      <c r="G111" s="8">
        <v>99.242000000000004</v>
      </c>
      <c r="H111" s="8">
        <f t="shared" si="13"/>
        <v>98.443008259285861</v>
      </c>
      <c r="I111" s="87">
        <f t="shared" si="23"/>
        <v>-7.8090152526273915</v>
      </c>
      <c r="J111" s="61">
        <f t="shared" si="14"/>
        <v>-2.3121152526273914</v>
      </c>
      <c r="K111" s="61"/>
      <c r="L111" s="89">
        <f t="shared" si="15"/>
        <v>-5.5010293887707888</v>
      </c>
      <c r="M111" s="69">
        <v>-5.4969000000000001</v>
      </c>
      <c r="N111" s="84"/>
      <c r="O111" s="8">
        <f t="shared" si="16"/>
        <v>98.444489343020393</v>
      </c>
      <c r="P111" s="68">
        <f t="shared" si="17"/>
        <v>-7.809000207652443</v>
      </c>
      <c r="Q111" s="61">
        <f t="shared" si="18"/>
        <v>-2.3121002076524428</v>
      </c>
      <c r="R111" s="61"/>
      <c r="S111" s="72">
        <f t="shared" si="19"/>
        <v>-5.5010631021631831</v>
      </c>
      <c r="U111" s="87">
        <f t="shared" si="20"/>
        <v>4.5894928293491004</v>
      </c>
      <c r="V111" s="61">
        <f t="shared" si="21"/>
        <v>10.086392829349101</v>
      </c>
      <c r="W111" s="61"/>
      <c r="X111" s="89">
        <f t="shared" si="22"/>
        <v>-5.352229129930353</v>
      </c>
    </row>
    <row r="112" spans="1:24" x14ac:dyDescent="0.3">
      <c r="A112" s="1">
        <v>2012.25</v>
      </c>
      <c r="B112" s="27">
        <v>242968.33333333334</v>
      </c>
      <c r="C112" s="8">
        <v>2482.819</v>
      </c>
      <c r="D112" s="8">
        <v>7348.482</v>
      </c>
      <c r="E112" s="8">
        <v>99.623999999999995</v>
      </c>
      <c r="F112" s="8">
        <v>99.757999999999996</v>
      </c>
      <c r="G112" s="8">
        <v>99.757000000000005</v>
      </c>
      <c r="H112" s="8">
        <f t="shared" si="13"/>
        <v>98.584980995090604</v>
      </c>
      <c r="I112" s="87">
        <f t="shared" si="23"/>
        <v>-7.8097674708888718</v>
      </c>
      <c r="J112" s="61">
        <f t="shared" si="14"/>
        <v>-2.3150674708888719</v>
      </c>
      <c r="K112" s="61"/>
      <c r="L112" s="89">
        <f t="shared" si="15"/>
        <v>-5.5017816070322692</v>
      </c>
      <c r="M112" s="69">
        <v>-5.4946999999999999</v>
      </c>
      <c r="N112" s="84"/>
      <c r="O112" s="8">
        <f t="shared" si="16"/>
        <v>98.585719420310525</v>
      </c>
      <c r="P112" s="68">
        <f t="shared" si="17"/>
        <v>-7.8097599806763967</v>
      </c>
      <c r="Q112" s="61">
        <f t="shared" si="18"/>
        <v>-2.3150599806763967</v>
      </c>
      <c r="R112" s="61"/>
      <c r="S112" s="72">
        <f t="shared" si="19"/>
        <v>-5.5018228751871376</v>
      </c>
      <c r="U112" s="87">
        <f t="shared" si="20"/>
        <v>4.5909264176538001</v>
      </c>
      <c r="V112" s="61">
        <f t="shared" si="21"/>
        <v>10.085626417653799</v>
      </c>
      <c r="W112" s="61"/>
      <c r="X112" s="89">
        <f t="shared" si="22"/>
        <v>-5.3507955416256534</v>
      </c>
    </row>
    <row r="113" spans="1:24" x14ac:dyDescent="0.3">
      <c r="A113" s="1">
        <v>2012.5</v>
      </c>
      <c r="B113" s="27">
        <v>243564</v>
      </c>
      <c r="C113" s="8">
        <v>2490.1329999999998</v>
      </c>
      <c r="D113" s="8">
        <v>7382.4390000000003</v>
      </c>
      <c r="E113" s="8">
        <v>99.869</v>
      </c>
      <c r="F113" s="8">
        <v>100.191</v>
      </c>
      <c r="G113" s="8">
        <v>100.19</v>
      </c>
      <c r="H113" s="8">
        <f t="shared" si="13"/>
        <v>98.617647751965265</v>
      </c>
      <c r="I113" s="87">
        <f t="shared" si="23"/>
        <v>-7.8118847917669827</v>
      </c>
      <c r="J113" s="61">
        <f t="shared" si="14"/>
        <v>-2.3169847917669824</v>
      </c>
      <c r="K113" s="61"/>
      <c r="L113" s="89">
        <f t="shared" si="15"/>
        <v>-5.50389892791038</v>
      </c>
      <c r="M113" s="69">
        <v>-5.4949000000000003</v>
      </c>
      <c r="N113" s="84"/>
      <c r="O113" s="8">
        <f t="shared" si="16"/>
        <v>98.618383191172967</v>
      </c>
      <c r="P113" s="68">
        <f t="shared" si="17"/>
        <v>-7.81187733431406</v>
      </c>
      <c r="Q113" s="61">
        <f t="shared" si="18"/>
        <v>-2.3169773343140596</v>
      </c>
      <c r="R113" s="61"/>
      <c r="S113" s="72">
        <f t="shared" si="19"/>
        <v>-5.5039402288248009</v>
      </c>
      <c r="U113" s="87">
        <f t="shared" si="20"/>
        <v>4.5912576863315673</v>
      </c>
      <c r="V113" s="61">
        <f t="shared" si="21"/>
        <v>10.086157686331568</v>
      </c>
      <c r="W113" s="61"/>
      <c r="X113" s="89">
        <f t="shared" si="22"/>
        <v>-5.3504642729478862</v>
      </c>
    </row>
    <row r="114" spans="1:24" x14ac:dyDescent="0.3">
      <c r="A114" s="1">
        <v>2012.75</v>
      </c>
      <c r="B114" s="27">
        <v>244169</v>
      </c>
      <c r="C114" s="8">
        <v>2510.4969999999998</v>
      </c>
      <c r="D114" s="8">
        <v>7451.6540000000005</v>
      </c>
      <c r="E114" s="8">
        <v>100.68300000000001</v>
      </c>
      <c r="F114" s="8">
        <v>100.80800000000001</v>
      </c>
      <c r="G114" s="8">
        <v>100.807</v>
      </c>
      <c r="H114" s="8">
        <f t="shared" si="13"/>
        <v>98.853938509629245</v>
      </c>
      <c r="I114" s="87">
        <f t="shared" si="23"/>
        <v>-7.8119724953565033</v>
      </c>
      <c r="J114" s="61">
        <f t="shared" si="14"/>
        <v>-2.316272495356503</v>
      </c>
      <c r="K114" s="61"/>
      <c r="L114" s="89">
        <f t="shared" si="15"/>
        <v>-5.5039866314999006</v>
      </c>
      <c r="M114" s="69">
        <v>-5.4957000000000003</v>
      </c>
      <c r="N114" s="84"/>
      <c r="O114" s="8">
        <f t="shared" si="16"/>
        <v>98.85467178482125</v>
      </c>
      <c r="P114" s="68">
        <f t="shared" si="17"/>
        <v>-7.8119650776199574</v>
      </c>
      <c r="Q114" s="61">
        <f t="shared" si="18"/>
        <v>-2.3162650776199571</v>
      </c>
      <c r="R114" s="61"/>
      <c r="S114" s="72">
        <f t="shared" si="19"/>
        <v>-5.5040279721306984</v>
      </c>
      <c r="U114" s="87">
        <f t="shared" si="20"/>
        <v>4.5936508098536244</v>
      </c>
      <c r="V114" s="61">
        <f t="shared" si="21"/>
        <v>10.089350809853624</v>
      </c>
      <c r="W114" s="61"/>
      <c r="X114" s="89">
        <f t="shared" si="22"/>
        <v>-5.3480711494258291</v>
      </c>
    </row>
    <row r="115" spans="1:24" x14ac:dyDescent="0.3">
      <c r="A115" s="1">
        <v>2013</v>
      </c>
      <c r="B115" s="27">
        <v>244828.66666666666</v>
      </c>
      <c r="C115" s="8">
        <v>2542.846</v>
      </c>
      <c r="D115" s="8">
        <v>7491.567</v>
      </c>
      <c r="E115" s="8">
        <v>100.642</v>
      </c>
      <c r="F115" s="8">
        <v>101.42</v>
      </c>
      <c r="G115" s="8">
        <v>101.41800000000001</v>
      </c>
      <c r="H115" s="8">
        <f t="shared" si="13"/>
        <v>99.133012650579772</v>
      </c>
      <c r="I115" s="87">
        <f t="shared" si="23"/>
        <v>-7.8118514146711737</v>
      </c>
      <c r="J115" s="61">
        <f t="shared" si="14"/>
        <v>-2.3179514146711737</v>
      </c>
      <c r="K115" s="61"/>
      <c r="L115" s="89">
        <f t="shared" si="15"/>
        <v>-5.5038655508145711</v>
      </c>
      <c r="M115" s="69">
        <v>-5.4939</v>
      </c>
      <c r="N115" s="84"/>
      <c r="O115" s="8">
        <f t="shared" si="16"/>
        <v>99.134469330103713</v>
      </c>
      <c r="P115" s="68">
        <f t="shared" si="17"/>
        <v>-7.8118367205871069</v>
      </c>
      <c r="Q115" s="61">
        <f t="shared" si="18"/>
        <v>-2.3179367205871069</v>
      </c>
      <c r="R115" s="61"/>
      <c r="S115" s="72">
        <f t="shared" si="19"/>
        <v>-5.503899615097847</v>
      </c>
      <c r="U115" s="87">
        <f t="shared" si="20"/>
        <v>4.5964772045737643</v>
      </c>
      <c r="V115" s="61">
        <f t="shared" si="21"/>
        <v>10.090377204573764</v>
      </c>
      <c r="W115" s="61"/>
      <c r="X115" s="89">
        <f t="shared" si="22"/>
        <v>-5.3452447547056892</v>
      </c>
    </row>
    <row r="116" spans="1:24" x14ac:dyDescent="0.3">
      <c r="A116" s="1">
        <v>2013.25</v>
      </c>
      <c r="B116" s="27">
        <v>245363.33333333334</v>
      </c>
      <c r="C116" s="8">
        <v>2513.8789999999999</v>
      </c>
      <c r="D116" s="8">
        <v>7540.259</v>
      </c>
      <c r="E116" s="8">
        <v>99.6</v>
      </c>
      <c r="F116" s="8">
        <v>102.005</v>
      </c>
      <c r="G116" s="8">
        <v>102.003</v>
      </c>
      <c r="H116" s="8">
        <f t="shared" si="13"/>
        <v>99.160233285969724</v>
      </c>
      <c r="I116" s="87">
        <f t="shared" si="23"/>
        <v>-7.8137583243897488</v>
      </c>
      <c r="J116" s="61">
        <f t="shared" si="14"/>
        <v>-2.3204583243897492</v>
      </c>
      <c r="K116" s="61"/>
      <c r="L116" s="89">
        <f t="shared" si="15"/>
        <v>-5.5057724605331462</v>
      </c>
      <c r="M116" s="69">
        <v>-5.4932999999999996</v>
      </c>
      <c r="N116" s="84"/>
      <c r="O116" s="8">
        <f t="shared" si="16"/>
        <v>99.161682664601528</v>
      </c>
      <c r="P116" s="68">
        <f t="shared" si="17"/>
        <v>-7.8137437079654886</v>
      </c>
      <c r="Q116" s="61">
        <f t="shared" si="18"/>
        <v>-2.3204437079654889</v>
      </c>
      <c r="R116" s="61"/>
      <c r="S116" s="72">
        <f t="shared" si="19"/>
        <v>-5.5058066024762287</v>
      </c>
      <c r="U116" s="87">
        <f t="shared" si="20"/>
        <v>4.5967516762102028</v>
      </c>
      <c r="V116" s="61">
        <f t="shared" si="21"/>
        <v>10.090051676210201</v>
      </c>
      <c r="W116" s="61"/>
      <c r="X116" s="89">
        <f t="shared" si="22"/>
        <v>-5.3449702830692507</v>
      </c>
    </row>
    <row r="117" spans="1:24" x14ac:dyDescent="0.3">
      <c r="B117" s="27">
        <v>245961</v>
      </c>
      <c r="C117" s="8">
        <v>2541.4050000000002</v>
      </c>
      <c r="D117" s="8">
        <v>7600.5950000000003</v>
      </c>
      <c r="E117" s="8">
        <v>100.035</v>
      </c>
      <c r="F117" s="8">
        <v>102.56100000000001</v>
      </c>
      <c r="G117" s="8">
        <v>102.55800000000001</v>
      </c>
      <c r="H117" s="8">
        <f t="shared" si="13"/>
        <v>99.513201212933183</v>
      </c>
      <c r="I117" s="87">
        <f t="shared" si="23"/>
        <v>-7.8126379548900848</v>
      </c>
      <c r="J117" s="61"/>
      <c r="K117" s="61"/>
      <c r="L117" s="89">
        <f t="shared" si="15"/>
        <v>-5.5046520910334822</v>
      </c>
      <c r="O117" s="8">
        <f t="shared" si="16"/>
        <v>99.515369002174921</v>
      </c>
      <c r="P117" s="68">
        <f t="shared" si="17"/>
        <v>-7.8126161711909958</v>
      </c>
      <c r="Q117" s="61"/>
      <c r="R117" s="61"/>
      <c r="S117" s="72">
        <f t="shared" si="19"/>
        <v>-5.5046790657017368</v>
      </c>
      <c r="U117" s="87">
        <f t="shared" si="20"/>
        <v>4.6003120945698859</v>
      </c>
      <c r="V117" s="61"/>
      <c r="W117" s="61"/>
      <c r="X117" s="89">
        <f t="shared" si="22"/>
        <v>-5.3414098647095676</v>
      </c>
    </row>
    <row r="118" spans="1:24" x14ac:dyDescent="0.3">
      <c r="B118" s="27">
        <v>246564.33333333334</v>
      </c>
      <c r="C118" s="8">
        <v>2564.1080000000002</v>
      </c>
      <c r="D118" s="8">
        <v>7716.53</v>
      </c>
      <c r="E118" s="8">
        <v>100.05</v>
      </c>
      <c r="F118" s="8">
        <v>103.27800000000001</v>
      </c>
      <c r="G118" s="8">
        <v>103.273</v>
      </c>
      <c r="H118" s="8">
        <f t="shared" si="13"/>
        <v>100.34437191094803</v>
      </c>
      <c r="I118" s="87">
        <f t="shared" si="23"/>
        <v>-7.8067702364920333</v>
      </c>
      <c r="J118" s="61"/>
      <c r="K118" s="61"/>
      <c r="L118" s="89">
        <f t="shared" si="15"/>
        <v>-5.4987843726354306</v>
      </c>
      <c r="O118" s="8">
        <f t="shared" si="16"/>
        <v>100.34798931850102</v>
      </c>
      <c r="P118" s="68">
        <f t="shared" si="17"/>
        <v>-7.8067341872121183</v>
      </c>
      <c r="Q118" s="61"/>
      <c r="R118" s="61"/>
      <c r="S118" s="72">
        <f t="shared" si="19"/>
        <v>-5.4987970817228593</v>
      </c>
      <c r="U118" s="87">
        <f t="shared" si="20"/>
        <v>4.6086440383550231</v>
      </c>
      <c r="V118" s="61"/>
      <c r="W118" s="61"/>
      <c r="X118" s="89">
        <f t="shared" si="22"/>
        <v>-5.3330779209244303</v>
      </c>
    </row>
    <row r="119" spans="1:24" x14ac:dyDescent="0.3">
      <c r="B119" s="27">
        <v>247086</v>
      </c>
      <c r="C119" s="8">
        <v>2586.0030000000002</v>
      </c>
      <c r="D119" s="8">
        <v>7784.7079999999996</v>
      </c>
      <c r="E119" s="8">
        <v>100.67</v>
      </c>
      <c r="F119" s="8">
        <v>103.92</v>
      </c>
      <c r="G119" s="8">
        <v>103.914</v>
      </c>
      <c r="H119" s="8">
        <f t="shared" si="13"/>
        <v>100.59850599520549</v>
      </c>
      <c r="I119" s="87">
        <f t="shared" si="23"/>
        <v>-7.8063543265347528</v>
      </c>
      <c r="J119" s="61"/>
      <c r="K119" s="61"/>
      <c r="L119" s="89">
        <f t="shared" si="15"/>
        <v>-5.4983684626781502</v>
      </c>
      <c r="O119" s="8">
        <f t="shared" si="16"/>
        <v>100.60283133645298</v>
      </c>
      <c r="P119" s="68">
        <f t="shared" si="17"/>
        <v>-7.80631133138069</v>
      </c>
      <c r="Q119" s="61"/>
      <c r="R119" s="61"/>
      <c r="S119" s="72">
        <f t="shared" si="19"/>
        <v>-5.4983742258914301</v>
      </c>
      <c r="U119" s="87">
        <f t="shared" si="20"/>
        <v>4.6111804017671343</v>
      </c>
      <c r="V119" s="61"/>
      <c r="W119" s="61"/>
      <c r="X119" s="89">
        <f t="shared" si="22"/>
        <v>-5.3305415575123192</v>
      </c>
    </row>
    <row r="120" spans="1:24" x14ac:dyDescent="0.3">
      <c r="B120" s="27">
        <v>247625</v>
      </c>
      <c r="C120" s="8">
        <v>2623.5219999999999</v>
      </c>
      <c r="D120" s="8">
        <v>7893.93</v>
      </c>
      <c r="E120" s="8">
        <v>101.15600000000001</v>
      </c>
      <c r="F120" s="8">
        <v>104.59099999999999</v>
      </c>
      <c r="G120" s="8">
        <v>104.584</v>
      </c>
      <c r="H120" s="8">
        <f t="shared" si="13"/>
        <v>101.40968268789446</v>
      </c>
      <c r="I120" s="87">
        <f t="shared" si="23"/>
        <v>-7.8005022073839676</v>
      </c>
      <c r="J120" s="61"/>
      <c r="K120" s="61"/>
      <c r="L120" s="89">
        <f t="shared" si="15"/>
        <v>-5.492516343527365</v>
      </c>
      <c r="O120" s="8">
        <f t="shared" si="16"/>
        <v>101.41473432038055</v>
      </c>
      <c r="P120" s="68">
        <f t="shared" si="17"/>
        <v>-7.8004523945205895</v>
      </c>
      <c r="Q120" s="61"/>
      <c r="R120" s="61"/>
      <c r="S120" s="72">
        <f t="shared" si="19"/>
        <v>-5.4925152890313296</v>
      </c>
      <c r="U120" s="87">
        <f t="shared" si="20"/>
        <v>4.6192183894802623</v>
      </c>
      <c r="V120" s="61"/>
      <c r="W120" s="61"/>
      <c r="X120" s="89">
        <f t="shared" si="22"/>
        <v>-5.3225035697991911</v>
      </c>
    </row>
    <row r="121" spans="1:24" x14ac:dyDescent="0.3">
      <c r="B121" s="27">
        <v>248232.66666666666</v>
      </c>
      <c r="C121" s="8">
        <v>2642.2750000000001</v>
      </c>
      <c r="D121" s="8">
        <v>8017.4520000000002</v>
      </c>
      <c r="E121" s="8">
        <v>101.035</v>
      </c>
      <c r="F121" s="8">
        <v>105.136</v>
      </c>
      <c r="G121" s="8">
        <v>105.129</v>
      </c>
      <c r="H121" s="8">
        <f t="shared" si="13"/>
        <v>102.4099895728427</v>
      </c>
      <c r="I121" s="87">
        <f t="shared" si="23"/>
        <v>-7.7931374951122185</v>
      </c>
      <c r="J121" s="61"/>
      <c r="K121" s="61"/>
      <c r="L121" s="89">
        <f t="shared" si="15"/>
        <v>-5.4851516312556159</v>
      </c>
      <c r="O121" s="8">
        <f t="shared" si="16"/>
        <v>102.41506719552451</v>
      </c>
      <c r="P121" s="68">
        <f t="shared" si="17"/>
        <v>-7.7930879150192069</v>
      </c>
      <c r="Q121" s="61"/>
      <c r="R121" s="61"/>
      <c r="S121" s="72">
        <f t="shared" si="19"/>
        <v>-5.4851508095299479</v>
      </c>
      <c r="U121" s="87">
        <f t="shared" si="20"/>
        <v>4.6290338423625883</v>
      </c>
      <c r="V121" s="61"/>
      <c r="W121" s="61"/>
      <c r="X121" s="89">
        <f t="shared" si="22"/>
        <v>-5.3126881169168652</v>
      </c>
    </row>
    <row r="122" spans="1:24" x14ac:dyDescent="0.3">
      <c r="B122" s="27">
        <v>248842.66666666666</v>
      </c>
      <c r="C122" s="8">
        <v>2631.723</v>
      </c>
      <c r="D122" s="8">
        <v>8143.0969999999998</v>
      </c>
      <c r="E122" s="8">
        <v>99.552000000000007</v>
      </c>
      <c r="F122" s="8">
        <v>105.57</v>
      </c>
      <c r="G122" s="8">
        <v>105.56399999999999</v>
      </c>
      <c r="H122" s="8">
        <f t="shared" si="13"/>
        <v>103.57023598086577</v>
      </c>
      <c r="I122" s="87">
        <f t="shared" si="23"/>
        <v>-7.7843261238966912</v>
      </c>
      <c r="J122" s="61"/>
      <c r="K122" s="61"/>
      <c r="L122" s="89">
        <f t="shared" si="15"/>
        <v>-5.4763402600400886</v>
      </c>
      <c r="O122" s="8">
        <f t="shared" si="16"/>
        <v>103.57462012172154</v>
      </c>
      <c r="P122" s="68">
        <f t="shared" si="17"/>
        <v>-7.78428379466932</v>
      </c>
      <c r="Q122" s="61"/>
      <c r="R122" s="61"/>
      <c r="S122" s="72">
        <f t="shared" si="19"/>
        <v>-5.4763466891800601</v>
      </c>
      <c r="U122" s="87">
        <f t="shared" si="20"/>
        <v>4.6402923202929358</v>
      </c>
      <c r="V122" s="61"/>
      <c r="W122" s="61"/>
      <c r="X122" s="89">
        <f t="shared" si="22"/>
        <v>-5.3014296389865176</v>
      </c>
    </row>
    <row r="123" spans="1:24" x14ac:dyDescent="0.3">
      <c r="B123" s="27">
        <v>249900.66666666666</v>
      </c>
      <c r="C123" s="8">
        <v>2581.0859999999998</v>
      </c>
      <c r="D123" s="8">
        <v>8228.3169999999991</v>
      </c>
      <c r="E123" s="8">
        <v>96.816999999999993</v>
      </c>
      <c r="F123" s="8">
        <v>105.93600000000001</v>
      </c>
      <c r="G123" s="8">
        <v>105.931</v>
      </c>
      <c r="H123" s="8">
        <f t="shared" si="13"/>
        <v>104.3319583421916</v>
      </c>
      <c r="I123" s="87">
        <f t="shared" si="23"/>
        <v>-7.7812410615968783</v>
      </c>
      <c r="J123" s="61"/>
      <c r="K123" s="61"/>
      <c r="L123" s="89">
        <f t="shared" si="15"/>
        <v>-5.4732551977402757</v>
      </c>
      <c r="O123" s="8">
        <f t="shared" si="16"/>
        <v>104.33562452719394</v>
      </c>
      <c r="P123" s="68">
        <f t="shared" si="17"/>
        <v>-7.7812059225977839</v>
      </c>
      <c r="Q123" s="61"/>
      <c r="R123" s="61"/>
      <c r="S123" s="72">
        <f t="shared" si="19"/>
        <v>-5.473268817108524</v>
      </c>
      <c r="U123" s="87">
        <f t="shared" si="20"/>
        <v>4.6476128619554613</v>
      </c>
      <c r="V123" s="61"/>
      <c r="W123" s="61"/>
      <c r="X123" s="89">
        <f t="shared" si="22"/>
        <v>-5.2941090973239922</v>
      </c>
    </row>
    <row r="124" spans="1:24" x14ac:dyDescent="0.3">
      <c r="B124" s="27">
        <v>250461.33333333334</v>
      </c>
      <c r="C124" s="8">
        <v>2616.7080000000001</v>
      </c>
      <c r="D124" s="8">
        <v>8323.6620000000003</v>
      </c>
      <c r="E124" s="8">
        <v>97.594999999999999</v>
      </c>
      <c r="F124" s="8">
        <v>106.464</v>
      </c>
      <c r="G124" s="8">
        <v>106.461</v>
      </c>
      <c r="H124" s="8">
        <f t="shared" si="13"/>
        <v>104.99478506722843</v>
      </c>
      <c r="I124" s="87">
        <f t="shared" si="23"/>
        <v>-7.7771491467441471</v>
      </c>
      <c r="J124" s="61"/>
      <c r="K124" s="61"/>
      <c r="L124" s="89">
        <f t="shared" si="15"/>
        <v>-5.4691632828875445</v>
      </c>
      <c r="O124" s="8">
        <f t="shared" si="16"/>
        <v>104.99698820862443</v>
      </c>
      <c r="P124" s="68">
        <f t="shared" si="17"/>
        <v>-7.777128163623126</v>
      </c>
      <c r="Q124" s="61"/>
      <c r="R124" s="61"/>
      <c r="S124" s="72">
        <f t="shared" si="19"/>
        <v>-5.4691910581338661</v>
      </c>
      <c r="U124" s="87">
        <f t="shared" si="20"/>
        <v>4.6539316660187513</v>
      </c>
      <c r="V124" s="61"/>
      <c r="W124" s="61"/>
      <c r="X124" s="89">
        <f t="shared" si="22"/>
        <v>-5.2877902932607022</v>
      </c>
    </row>
    <row r="125" spans="1:24" x14ac:dyDescent="0.3">
      <c r="B125" s="27">
        <v>251099</v>
      </c>
      <c r="C125" s="8">
        <v>2643.3870000000002</v>
      </c>
      <c r="D125" s="8">
        <v>8416.1460000000006</v>
      </c>
      <c r="E125" s="8">
        <v>97.57</v>
      </c>
      <c r="F125" s="8">
        <v>107.014</v>
      </c>
      <c r="G125" s="8">
        <v>107.011</v>
      </c>
      <c r="H125" s="8">
        <f t="shared" si="13"/>
        <v>105.73749077732336</v>
      </c>
      <c r="I125" s="87">
        <f t="shared" si="23"/>
        <v>-7.7726430422528985</v>
      </c>
      <c r="J125" s="61"/>
      <c r="K125" s="61"/>
      <c r="L125" s="89">
        <f t="shared" si="15"/>
        <v>-5.4646571783962958</v>
      </c>
      <c r="O125" s="8">
        <f t="shared" si="16"/>
        <v>105.73969555851568</v>
      </c>
      <c r="P125" s="68">
        <f t="shared" si="17"/>
        <v>-7.772622191009031</v>
      </c>
      <c r="Q125" s="61"/>
      <c r="R125" s="61"/>
      <c r="S125" s="72">
        <f t="shared" si="19"/>
        <v>-5.4646850855197719</v>
      </c>
      <c r="U125" s="87">
        <f t="shared" si="20"/>
        <v>4.6609803716516147</v>
      </c>
      <c r="V125" s="61"/>
      <c r="W125" s="61"/>
      <c r="X125" s="89">
        <f t="shared" si="22"/>
        <v>-5.2807415876278387</v>
      </c>
    </row>
    <row r="126" spans="1:24" x14ac:dyDescent="0.3">
      <c r="B126" s="27">
        <v>251741.33333333334</v>
      </c>
      <c r="C126" s="8">
        <v>2616.5700000000002</v>
      </c>
      <c r="D126" s="8">
        <v>8487.6610000000001</v>
      </c>
      <c r="E126" s="8">
        <v>96.325999999999993</v>
      </c>
      <c r="F126" s="8">
        <v>107.4</v>
      </c>
      <c r="G126" s="8">
        <v>107.39700000000001</v>
      </c>
      <c r="H126" s="8">
        <f t="shared" si="13"/>
        <v>106.19219505314258</v>
      </c>
      <c r="I126" s="87">
        <f t="shared" si="23"/>
        <v>-7.7709067711025321</v>
      </c>
      <c r="J126" s="61"/>
      <c r="K126" s="61"/>
      <c r="L126" s="89">
        <f t="shared" si="15"/>
        <v>-5.4629209072459295</v>
      </c>
      <c r="O126" s="8">
        <f t="shared" si="16"/>
        <v>106.19440261483233</v>
      </c>
      <c r="P126" s="68">
        <f t="shared" si="17"/>
        <v>-7.7708859829575729</v>
      </c>
      <c r="Q126" s="61"/>
      <c r="R126" s="61"/>
      <c r="S126" s="72">
        <f t="shared" si="19"/>
        <v>-5.4629488774683139</v>
      </c>
      <c r="U126" s="87">
        <f t="shared" si="20"/>
        <v>4.6652714013437997</v>
      </c>
      <c r="V126" s="61"/>
      <c r="W126" s="61"/>
      <c r="X126" s="89">
        <f t="shared" si="22"/>
        <v>-5.2764505579356538</v>
      </c>
    </row>
    <row r="127" spans="1:24" x14ac:dyDescent="0.3">
      <c r="B127" s="27">
        <v>252580.66666666666</v>
      </c>
      <c r="C127" s="8">
        <v>2603.2040000000002</v>
      </c>
      <c r="D127" s="8">
        <v>8590.3029999999999</v>
      </c>
      <c r="E127" s="8">
        <v>95.046000000000006</v>
      </c>
      <c r="F127" s="8">
        <v>107.979</v>
      </c>
      <c r="G127" s="8">
        <v>107.97499999999999</v>
      </c>
      <c r="H127" s="8">
        <f t="shared" si="13"/>
        <v>106.94419706279012</v>
      </c>
      <c r="I127" s="87">
        <f t="shared" si="23"/>
        <v>-7.7671787729805111</v>
      </c>
      <c r="J127" s="61"/>
      <c r="K127" s="61"/>
      <c r="L127" s="89">
        <f t="shared" si="15"/>
        <v>-5.4591929091239084</v>
      </c>
      <c r="O127" s="8">
        <f t="shared" si="16"/>
        <v>106.94714423803185</v>
      </c>
      <c r="P127" s="68">
        <f t="shared" si="17"/>
        <v>-7.7671512152942199</v>
      </c>
      <c r="Q127" s="61"/>
      <c r="R127" s="61"/>
      <c r="S127" s="72">
        <f t="shared" si="19"/>
        <v>-5.4592141098049609</v>
      </c>
      <c r="U127" s="87">
        <f t="shared" si="20"/>
        <v>4.6723347333302296</v>
      </c>
      <c r="V127" s="61"/>
      <c r="W127" s="61"/>
      <c r="X127" s="89">
        <f t="shared" si="22"/>
        <v>-5.2693872259492238</v>
      </c>
    </row>
    <row r="128" spans="1:24" x14ac:dyDescent="0.3">
      <c r="B128" s="27">
        <v>253180</v>
      </c>
      <c r="C128" s="8">
        <v>2645.3649999999998</v>
      </c>
      <c r="D128" s="8">
        <v>8699.6299999999992</v>
      </c>
      <c r="E128" s="8">
        <v>95.822999999999993</v>
      </c>
      <c r="F128" s="8">
        <v>108.765</v>
      </c>
      <c r="G128" s="8">
        <v>108.76</v>
      </c>
      <c r="H128" s="8">
        <f t="shared" si="13"/>
        <v>107.59235063669465</v>
      </c>
      <c r="I128" s="87">
        <f t="shared" si="23"/>
        <v>-7.7635064227272403</v>
      </c>
      <c r="J128" s="61"/>
      <c r="K128" s="61"/>
      <c r="L128" s="89">
        <f t="shared" si="15"/>
        <v>-5.4555205588706377</v>
      </c>
      <c r="O128" s="8">
        <f t="shared" si="16"/>
        <v>107.59602779581607</v>
      </c>
      <c r="P128" s="68">
        <f t="shared" si="17"/>
        <v>-7.7634722465403234</v>
      </c>
      <c r="Q128" s="61"/>
      <c r="R128" s="61"/>
      <c r="S128" s="72">
        <f t="shared" si="19"/>
        <v>-5.4555351410510635</v>
      </c>
      <c r="U128" s="87">
        <f t="shared" si="20"/>
        <v>4.6783837306504958</v>
      </c>
      <c r="V128" s="61"/>
      <c r="W128" s="61"/>
      <c r="X128" s="89">
        <f t="shared" si="22"/>
        <v>-5.2633382286289576</v>
      </c>
    </row>
    <row r="129" spans="2:24" x14ac:dyDescent="0.3">
      <c r="B129" s="27">
        <v>253855</v>
      </c>
      <c r="C129" s="8">
        <v>2652.864</v>
      </c>
      <c r="D129" s="8">
        <v>8804.5840000000007</v>
      </c>
      <c r="E129" s="8">
        <v>95.938999999999993</v>
      </c>
      <c r="F129" s="8">
        <v>109.553</v>
      </c>
      <c r="G129" s="8">
        <v>109.547</v>
      </c>
      <c r="H129" s="8">
        <f t="shared" si="13"/>
        <v>108.01983038015237</v>
      </c>
      <c r="I129" s="87">
        <f t="shared" si="23"/>
        <v>-7.7622036919526689</v>
      </c>
      <c r="J129" s="61"/>
      <c r="K129" s="61"/>
      <c r="L129" s="89">
        <f t="shared" si="15"/>
        <v>-5.4542178280960663</v>
      </c>
      <c r="O129" s="8">
        <f t="shared" si="16"/>
        <v>108.02423223105353</v>
      </c>
      <c r="P129" s="68">
        <f t="shared" si="17"/>
        <v>-7.7621629423865981</v>
      </c>
      <c r="Q129" s="61"/>
      <c r="R129" s="61"/>
      <c r="S129" s="72">
        <f t="shared" si="19"/>
        <v>-5.4542258368973382</v>
      </c>
      <c r="U129" s="87">
        <f t="shared" si="20"/>
        <v>4.6823555744662277</v>
      </c>
      <c r="V129" s="61"/>
      <c r="W129" s="61"/>
      <c r="X129" s="89">
        <f t="shared" si="22"/>
        <v>-5.2593663848132257</v>
      </c>
    </row>
    <row r="130" spans="2:24" x14ac:dyDescent="0.3">
      <c r="B130" s="27">
        <v>254534.33333333334</v>
      </c>
      <c r="C130" s="8">
        <v>2671.605</v>
      </c>
      <c r="D130" s="8">
        <v>8915.7950000000001</v>
      </c>
      <c r="E130" s="8">
        <v>96.617000000000004</v>
      </c>
      <c r="F130" s="8">
        <v>110.182</v>
      </c>
      <c r="G130" s="8">
        <v>110.17700000000001</v>
      </c>
      <c r="H130" s="8">
        <f t="shared" si="13"/>
        <v>108.57029824236076</v>
      </c>
      <c r="I130" s="87">
        <f t="shared" si="23"/>
        <v>-7.7597931376711697</v>
      </c>
      <c r="J130" s="61"/>
      <c r="K130" s="61"/>
      <c r="L130" s="89">
        <f t="shared" si="15"/>
        <v>-5.4518072738145671</v>
      </c>
      <c r="O130" s="8">
        <f t="shared" si="16"/>
        <v>108.57397046060906</v>
      </c>
      <c r="P130" s="68">
        <f t="shared" si="17"/>
        <v>-7.759759314828222</v>
      </c>
      <c r="Q130" s="61"/>
      <c r="R130" s="61"/>
      <c r="S130" s="72">
        <f t="shared" si="19"/>
        <v>-5.4518222093389621</v>
      </c>
      <c r="U130" s="87">
        <f t="shared" si="20"/>
        <v>4.6874316960881925</v>
      </c>
      <c r="V130" s="61"/>
      <c r="W130" s="61"/>
      <c r="X130" s="89">
        <f t="shared" si="22"/>
        <v>-5.2542902631912609</v>
      </c>
    </row>
    <row r="131" spans="2:24" x14ac:dyDescent="0.3">
      <c r="B131" s="27">
        <v>254247.33333333334</v>
      </c>
      <c r="C131" s="8">
        <v>2712.7820000000002</v>
      </c>
      <c r="D131" s="8">
        <v>9006.5079999999998</v>
      </c>
      <c r="E131" s="8">
        <v>97.356999999999999</v>
      </c>
      <c r="F131" s="8">
        <v>110.745</v>
      </c>
      <c r="G131" s="8">
        <v>110.741</v>
      </c>
      <c r="H131" s="8">
        <f t="shared" si="13"/>
        <v>109.19081568725656</v>
      </c>
      <c r="I131" s="87">
        <f t="shared" ref="I131:I143" si="24">LN(H131/B131)</f>
        <v>-7.7529658711456415</v>
      </c>
      <c r="J131" s="61"/>
      <c r="K131" s="61"/>
      <c r="L131" s="89">
        <f t="shared" si="15"/>
        <v>-5.4449800072890389</v>
      </c>
      <c r="O131" s="8">
        <f t="shared" si="16"/>
        <v>109.19375322775048</v>
      </c>
      <c r="P131" s="68">
        <f t="shared" si="17"/>
        <v>-7.7529389686908692</v>
      </c>
      <c r="Q131" s="61"/>
      <c r="R131" s="61"/>
      <c r="S131" s="72">
        <f t="shared" si="19"/>
        <v>-5.4450018632016093</v>
      </c>
      <c r="U131" s="87">
        <f t="shared" si="20"/>
        <v>4.6931238568004634</v>
      </c>
      <c r="V131" s="61"/>
      <c r="W131" s="61"/>
      <c r="X131" s="89">
        <f t="shared" si="22"/>
        <v>-5.2485981024789901</v>
      </c>
    </row>
    <row r="132" spans="2:24" x14ac:dyDescent="0.3">
      <c r="B132" s="27">
        <v>254770.66666666666</v>
      </c>
      <c r="C132" s="8">
        <v>2726.2220000000002</v>
      </c>
      <c r="D132" s="8">
        <v>9087.58</v>
      </c>
      <c r="E132" s="8">
        <v>96.807000000000002</v>
      </c>
      <c r="F132" s="8">
        <v>111.452</v>
      </c>
      <c r="G132" s="8">
        <v>111.44799999999999</v>
      </c>
      <c r="H132" s="8">
        <f t="shared" ref="H132:H143" si="25">C132/E132+D132/F132</f>
        <v>109.69947517549055</v>
      </c>
      <c r="I132" s="87">
        <f t="shared" si="24"/>
        <v>-7.7503744899906479</v>
      </c>
      <c r="J132" s="61"/>
      <c r="K132" s="61"/>
      <c r="L132" s="89">
        <f t="shared" ref="L132:L143" si="26">I132-$K$3</f>
        <v>-5.4423886261340453</v>
      </c>
      <c r="O132" s="8">
        <f t="shared" ref="O132:O143" si="27">C132/E132+D132/G132</f>
        <v>109.70240167255567</v>
      </c>
      <c r="P132" s="68">
        <f t="shared" ref="P132:P143" si="28">LN(O132/B132)</f>
        <v>-7.7503478129438754</v>
      </c>
      <c r="Q132" s="61"/>
      <c r="R132" s="61"/>
      <c r="S132" s="72">
        <f t="shared" ref="S132:S143" si="29">P132-$R$3</f>
        <v>-5.4424107074546164</v>
      </c>
      <c r="U132" s="87">
        <f t="shared" ref="U132:U143" si="30">LN(O132)</f>
        <v>4.6977712601368458</v>
      </c>
      <c r="V132" s="61"/>
      <c r="W132" s="61"/>
      <c r="X132" s="89">
        <f t="shared" ref="X132:X143" si="31">U132-$W$3</f>
        <v>-5.2439506991426077</v>
      </c>
    </row>
    <row r="133" spans="2:24" x14ac:dyDescent="0.3">
      <c r="B133" s="27">
        <v>255356.66666666666</v>
      </c>
      <c r="C133" s="8">
        <v>2757.3510000000001</v>
      </c>
      <c r="D133" s="8">
        <v>9171.7980000000007</v>
      </c>
      <c r="E133" s="8">
        <v>97.387</v>
      </c>
      <c r="F133" s="8">
        <v>112.038</v>
      </c>
      <c r="G133" s="8">
        <v>112.03400000000001</v>
      </c>
      <c r="H133" s="8">
        <f t="shared" si="25"/>
        <v>110.17661603961172</v>
      </c>
      <c r="I133" s="87">
        <f t="shared" si="24"/>
        <v>-7.7483318611370571</v>
      </c>
      <c r="J133" s="61"/>
      <c r="K133" s="61"/>
      <c r="L133" s="89">
        <f t="shared" si="26"/>
        <v>-5.4403459972804544</v>
      </c>
      <c r="O133" s="8">
        <f t="shared" si="27"/>
        <v>110.17953884085171</v>
      </c>
      <c r="P133" s="68">
        <f t="shared" si="28"/>
        <v>-7.7483053331624543</v>
      </c>
      <c r="Q133" s="61"/>
      <c r="R133" s="61"/>
      <c r="S133" s="72">
        <f t="shared" si="29"/>
        <v>-5.4403682276731953</v>
      </c>
      <c r="U133" s="87">
        <f t="shared" si="30"/>
        <v>4.7021112065289286</v>
      </c>
      <c r="V133" s="61"/>
      <c r="W133" s="61"/>
      <c r="X133" s="89">
        <f t="shared" si="31"/>
        <v>-5.2396107527505249</v>
      </c>
    </row>
    <row r="134" spans="2:24" x14ac:dyDescent="0.3">
      <c r="B134" s="27">
        <v>255941.33333333334</v>
      </c>
      <c r="C134" s="8">
        <v>2813.444</v>
      </c>
      <c r="D134" s="8">
        <v>9322.2759999999998</v>
      </c>
      <c r="E134" s="8">
        <v>98.141999999999996</v>
      </c>
      <c r="F134" s="8">
        <v>112.935</v>
      </c>
      <c r="G134" s="8">
        <v>112.93</v>
      </c>
      <c r="H134" s="8">
        <f t="shared" si="25"/>
        <v>111.21257386304478</v>
      </c>
      <c r="I134" s="87">
        <f t="shared" si="24"/>
        <v>-7.7412600808003189</v>
      </c>
      <c r="J134" s="61"/>
      <c r="K134" s="61"/>
      <c r="L134" s="89">
        <f t="shared" si="26"/>
        <v>-5.4332742169437163</v>
      </c>
      <c r="O134" s="8">
        <f t="shared" si="27"/>
        <v>111.21622858276601</v>
      </c>
      <c r="P134" s="68">
        <f t="shared" si="28"/>
        <v>-7.7412272188716358</v>
      </c>
      <c r="Q134" s="61"/>
      <c r="R134" s="61"/>
      <c r="S134" s="72">
        <f t="shared" si="29"/>
        <v>-5.4332901133823768</v>
      </c>
      <c r="U134" s="87">
        <f t="shared" si="30"/>
        <v>4.7114763116607046</v>
      </c>
      <c r="V134" s="61"/>
      <c r="W134" s="61"/>
      <c r="X134" s="89">
        <f t="shared" si="31"/>
        <v>-5.2302456476187489</v>
      </c>
    </row>
    <row r="135" spans="2:24" x14ac:dyDescent="0.3">
      <c r="B135" s="27">
        <v>256937</v>
      </c>
      <c r="C135" s="8">
        <v>2843.7339999999999</v>
      </c>
      <c r="D135" s="8">
        <v>9429.8160000000007</v>
      </c>
      <c r="E135" s="8">
        <v>99.015000000000001</v>
      </c>
      <c r="F135" s="8">
        <v>113.70699999999999</v>
      </c>
      <c r="G135" s="8">
        <v>113.702</v>
      </c>
      <c r="H135" s="8">
        <f t="shared" si="25"/>
        <v>111.65106530338637</v>
      </c>
      <c r="I135" s="87">
        <f t="shared" si="24"/>
        <v>-7.741207677944729</v>
      </c>
      <c r="J135" s="61"/>
      <c r="K135" s="61"/>
      <c r="L135" s="89">
        <f t="shared" si="26"/>
        <v>-5.4332218140881263</v>
      </c>
      <c r="O135" s="8">
        <f t="shared" si="27"/>
        <v>111.65471215352953</v>
      </c>
      <c r="P135" s="68">
        <f t="shared" si="28"/>
        <v>-7.7411750155552026</v>
      </c>
      <c r="Q135" s="61"/>
      <c r="R135" s="61"/>
      <c r="S135" s="72">
        <f t="shared" si="29"/>
        <v>-5.4332379100659427</v>
      </c>
      <c r="U135" s="87">
        <f t="shared" si="30"/>
        <v>4.7154111820845976</v>
      </c>
      <c r="V135" s="61"/>
      <c r="W135" s="61"/>
      <c r="X135" s="89">
        <f t="shared" si="31"/>
        <v>-5.2263107771948558</v>
      </c>
    </row>
    <row r="136" spans="2:24" x14ac:dyDescent="0.3">
      <c r="B136" s="27">
        <v>257456</v>
      </c>
      <c r="C136" s="8">
        <v>2886.5189999999998</v>
      </c>
      <c r="D136" s="8">
        <v>9576.6389999999992</v>
      </c>
      <c r="E136" s="8">
        <v>99.507000000000005</v>
      </c>
      <c r="F136" s="8">
        <v>114.52</v>
      </c>
      <c r="G136" s="8">
        <v>114.51300000000001</v>
      </c>
      <c r="H136" s="8">
        <f t="shared" si="25"/>
        <v>112.6323621465877</v>
      </c>
      <c r="I136" s="87">
        <f t="shared" si="24"/>
        <v>-7.7344750282357229</v>
      </c>
      <c r="J136" s="61"/>
      <c r="K136" s="61"/>
      <c r="L136" s="89">
        <f t="shared" si="26"/>
        <v>-5.4264891643791202</v>
      </c>
      <c r="O136" s="8">
        <f t="shared" si="27"/>
        <v>112.63747396037328</v>
      </c>
      <c r="P136" s="68">
        <f t="shared" si="28"/>
        <v>-7.7344296443185963</v>
      </c>
      <c r="Q136" s="61"/>
      <c r="R136" s="61"/>
      <c r="S136" s="72">
        <f t="shared" si="29"/>
        <v>-5.4264925388293364</v>
      </c>
      <c r="U136" s="87">
        <f t="shared" si="30"/>
        <v>4.7241744663803349</v>
      </c>
      <c r="V136" s="61"/>
      <c r="W136" s="61"/>
      <c r="X136" s="89">
        <f t="shared" si="31"/>
        <v>-5.2175474928991186</v>
      </c>
    </row>
    <row r="137" spans="2:24" x14ac:dyDescent="0.3">
      <c r="B137" s="27">
        <v>258066.33333333334</v>
      </c>
      <c r="C137" s="8">
        <v>2912.7719999999999</v>
      </c>
      <c r="D137" s="8">
        <v>9716.5540000000001</v>
      </c>
      <c r="E137" s="8">
        <v>99.528000000000006</v>
      </c>
      <c r="F137" s="8">
        <v>115.22</v>
      </c>
      <c r="G137" s="8">
        <v>115.21299999999999</v>
      </c>
      <c r="H137" s="8">
        <f t="shared" si="25"/>
        <v>113.59630093792745</v>
      </c>
      <c r="I137" s="87">
        <f t="shared" si="24"/>
        <v>-7.7283209932100778</v>
      </c>
      <c r="J137" s="61"/>
      <c r="K137" s="61"/>
      <c r="L137" s="89">
        <f t="shared" si="26"/>
        <v>-5.4203351293534752</v>
      </c>
      <c r="O137" s="8">
        <f t="shared" si="27"/>
        <v>113.60142460559274</v>
      </c>
      <c r="P137" s="68">
        <f t="shared" si="28"/>
        <v>-7.7282758900502291</v>
      </c>
      <c r="Q137" s="61"/>
      <c r="R137" s="61"/>
      <c r="S137" s="72">
        <f t="shared" si="29"/>
        <v>-5.4203387845609701</v>
      </c>
      <c r="U137" s="87">
        <f t="shared" si="30"/>
        <v>4.7326960467506085</v>
      </c>
      <c r="V137" s="61"/>
      <c r="W137" s="61"/>
      <c r="X137" s="89">
        <f t="shared" si="31"/>
        <v>-5.2090259125288449</v>
      </c>
    </row>
    <row r="138" spans="2:24" x14ac:dyDescent="0.3">
      <c r="B138" s="27">
        <v>258703.33333333334</v>
      </c>
      <c r="C138" s="8">
        <v>2913.77</v>
      </c>
      <c r="D138" s="8">
        <v>9812.5220000000008</v>
      </c>
      <c r="E138" s="8">
        <v>99.144000000000005</v>
      </c>
      <c r="F138" s="8">
        <v>115.958</v>
      </c>
      <c r="G138" s="8">
        <v>115.95099999999999</v>
      </c>
      <c r="H138" s="8">
        <f t="shared" si="25"/>
        <v>114.01061782940866</v>
      </c>
      <c r="I138" s="87">
        <f t="shared" si="24"/>
        <v>-7.7271456701168146</v>
      </c>
      <c r="J138" s="61"/>
      <c r="K138" s="61"/>
      <c r="L138" s="89">
        <f t="shared" si="26"/>
        <v>-5.419159806260212</v>
      </c>
      <c r="O138" s="8">
        <f t="shared" si="27"/>
        <v>114.0157264478735</v>
      </c>
      <c r="P138" s="68">
        <f t="shared" si="28"/>
        <v>-7.7271008628513922</v>
      </c>
      <c r="Q138" s="61"/>
      <c r="R138" s="61"/>
      <c r="S138" s="72">
        <f t="shared" si="29"/>
        <v>-5.4191637573621332</v>
      </c>
      <c r="U138" s="87">
        <f t="shared" si="30"/>
        <v>4.7363363901772262</v>
      </c>
      <c r="V138" s="61"/>
      <c r="W138" s="61"/>
      <c r="X138" s="89">
        <f t="shared" si="31"/>
        <v>-5.2053855691022273</v>
      </c>
    </row>
    <row r="139" spans="2:24" x14ac:dyDescent="0.3">
      <c r="B139" s="27">
        <v>258389.33333333334</v>
      </c>
      <c r="C139" s="8">
        <v>2912.3270000000002</v>
      </c>
      <c r="D139" s="8">
        <v>9868.5730000000003</v>
      </c>
      <c r="E139" s="8">
        <v>98.567999999999998</v>
      </c>
      <c r="F139" s="8">
        <v>116.339</v>
      </c>
      <c r="G139" s="8">
        <v>116.33199999999999</v>
      </c>
      <c r="H139" s="8">
        <f t="shared" si="25"/>
        <v>114.37238255201136</v>
      </c>
      <c r="I139" s="87">
        <f t="shared" si="24"/>
        <v>-7.7227631318261247</v>
      </c>
      <c r="J139" s="61"/>
      <c r="K139" s="61"/>
      <c r="L139" s="89">
        <f t="shared" si="26"/>
        <v>-5.4147772679695221</v>
      </c>
      <c r="O139" s="8">
        <f t="shared" si="27"/>
        <v>114.3774867542887</v>
      </c>
      <c r="P139" s="68">
        <f t="shared" si="28"/>
        <v>-7.7227185048954636</v>
      </c>
      <c r="Q139" s="61"/>
      <c r="R139" s="61"/>
      <c r="S139" s="72">
        <f t="shared" si="29"/>
        <v>-5.4147813994062037</v>
      </c>
      <c r="U139" s="87">
        <f t="shared" si="30"/>
        <v>4.7395042654733288</v>
      </c>
      <c r="V139" s="61"/>
      <c r="W139" s="61"/>
      <c r="X139" s="89">
        <f t="shared" si="31"/>
        <v>-5.2022176938061246</v>
      </c>
    </row>
    <row r="140" spans="2:24" x14ac:dyDescent="0.3">
      <c r="B140" s="27">
        <v>258863.66666666666</v>
      </c>
      <c r="C140" s="8">
        <v>2982.3760000000002</v>
      </c>
      <c r="D140" s="8">
        <v>10004.183000000001</v>
      </c>
      <c r="E140" s="8">
        <v>99.37</v>
      </c>
      <c r="F140" s="8">
        <v>117.133</v>
      </c>
      <c r="G140" s="8">
        <v>117.126</v>
      </c>
      <c r="H140" s="8">
        <f t="shared" si="25"/>
        <v>115.42158992653694</v>
      </c>
      <c r="I140" s="87">
        <f t="shared" si="24"/>
        <v>-7.7154653942399589</v>
      </c>
      <c r="J140" s="61"/>
      <c r="K140" s="61"/>
      <c r="L140" s="89">
        <f t="shared" si="26"/>
        <v>-5.4074795303833563</v>
      </c>
      <c r="O140" s="8">
        <f t="shared" si="27"/>
        <v>115.4266943546161</v>
      </c>
      <c r="P140" s="68">
        <f t="shared" si="28"/>
        <v>-7.7154211710126051</v>
      </c>
      <c r="Q140" s="61"/>
      <c r="R140" s="61"/>
      <c r="S140" s="72">
        <f t="shared" si="29"/>
        <v>-5.4074840655233452</v>
      </c>
      <c r="U140" s="87">
        <f t="shared" si="30"/>
        <v>4.7486356475542424</v>
      </c>
      <c r="V140" s="61"/>
      <c r="W140" s="61"/>
      <c r="X140" s="89">
        <f t="shared" si="31"/>
        <v>-5.1930863117252111</v>
      </c>
    </row>
    <row r="141" spans="2:24" x14ac:dyDescent="0.3">
      <c r="B141" s="27">
        <v>259431.66666666666</v>
      </c>
      <c r="C141" s="8">
        <v>3006.9639999999999</v>
      </c>
      <c r="D141" s="8">
        <v>10121.507</v>
      </c>
      <c r="E141" s="8">
        <v>99.24</v>
      </c>
      <c r="F141" s="8">
        <v>117.86499999999999</v>
      </c>
      <c r="G141" s="8">
        <v>117.857</v>
      </c>
      <c r="H141" s="8">
        <f t="shared" si="25"/>
        <v>116.17364780544926</v>
      </c>
      <c r="I141" s="87">
        <f t="shared" si="24"/>
        <v>-7.7111625843877318</v>
      </c>
      <c r="J141" s="61"/>
      <c r="K141" s="61"/>
      <c r="L141" s="89">
        <f t="shared" si="26"/>
        <v>-5.4031767205311292</v>
      </c>
      <c r="O141" s="8">
        <f t="shared" si="27"/>
        <v>116.17947681711038</v>
      </c>
      <c r="P141" s="68">
        <f t="shared" si="28"/>
        <v>-7.7111124106560744</v>
      </c>
      <c r="Q141" s="61"/>
      <c r="R141" s="61"/>
      <c r="S141" s="72">
        <f t="shared" si="29"/>
        <v>-5.4031753051668154</v>
      </c>
      <c r="U141" s="87">
        <f t="shared" si="30"/>
        <v>4.7551362093446619</v>
      </c>
      <c r="V141" s="61"/>
      <c r="W141" s="61"/>
      <c r="X141" s="89">
        <f t="shared" si="31"/>
        <v>-5.1865857499347916</v>
      </c>
    </row>
    <row r="142" spans="2:24" x14ac:dyDescent="0.3">
      <c r="B142" s="27">
        <v>260015.33333333334</v>
      </c>
      <c r="C142" s="8">
        <v>3010.866</v>
      </c>
      <c r="D142" s="8">
        <v>10236.530000000001</v>
      </c>
      <c r="E142" s="8">
        <v>99.507999999999996</v>
      </c>
      <c r="F142" s="8">
        <v>118.497</v>
      </c>
      <c r="G142" s="8">
        <v>118.49</v>
      </c>
      <c r="H142" s="8">
        <f t="shared" si="25"/>
        <v>116.64393343991564</v>
      </c>
      <c r="I142" s="87">
        <f t="shared" si="24"/>
        <v>-7.7093698920186062</v>
      </c>
      <c r="J142" s="61"/>
      <c r="K142" s="61"/>
      <c r="L142" s="89">
        <f t="shared" si="26"/>
        <v>-5.4013840281620036</v>
      </c>
      <c r="O142" s="8">
        <f t="shared" si="27"/>
        <v>116.64903686505572</v>
      </c>
      <c r="P142" s="68">
        <f t="shared" si="28"/>
        <v>-7.7093261408062643</v>
      </c>
      <c r="Q142" s="61"/>
      <c r="R142" s="61"/>
      <c r="S142" s="72">
        <f t="shared" si="29"/>
        <v>-5.4013890353170044</v>
      </c>
      <c r="U142" s="87">
        <f t="shared" si="30"/>
        <v>4.7591697418114558</v>
      </c>
      <c r="V142" s="61"/>
      <c r="W142" s="61"/>
      <c r="X142" s="89">
        <f t="shared" si="31"/>
        <v>-5.1825522174679977</v>
      </c>
    </row>
    <row r="143" spans="2:24" x14ac:dyDescent="0.3">
      <c r="B143" s="27">
        <v>259629.33333333334</v>
      </c>
      <c r="C143" s="8">
        <v>3056.74</v>
      </c>
      <c r="D143" s="8">
        <v>10023.718999999999</v>
      </c>
      <c r="E143" s="8">
        <v>99.346000000000004</v>
      </c>
      <c r="F143" s="8">
        <v>119.202</v>
      </c>
      <c r="G143" s="8">
        <v>119.19499999999999</v>
      </c>
      <c r="H143" s="8">
        <f t="shared" si="25"/>
        <v>114.8588182591398</v>
      </c>
      <c r="I143" s="87">
        <f t="shared" si="24"/>
        <v>-7.7233065449284011</v>
      </c>
      <c r="J143" s="61"/>
      <c r="K143" s="61"/>
      <c r="L143" s="89">
        <f t="shared" si="26"/>
        <v>-5.4153206810717984</v>
      </c>
      <c r="O143" s="8">
        <f t="shared" si="27"/>
        <v>114.86375664867022</v>
      </c>
      <c r="P143" s="68">
        <f t="shared" si="28"/>
        <v>-7.7232635505510903</v>
      </c>
      <c r="Q143" s="61"/>
      <c r="R143" s="61"/>
      <c r="S143" s="72">
        <f t="shared" si="29"/>
        <v>-5.4153264450618313</v>
      </c>
      <c r="U143" s="87">
        <f t="shared" si="30"/>
        <v>4.7437467012278836</v>
      </c>
      <c r="V143" s="61"/>
      <c r="W143" s="61"/>
      <c r="X143" s="89">
        <f t="shared" si="31"/>
        <v>-5.1979752580515699</v>
      </c>
    </row>
  </sheetData>
  <mergeCells count="3">
    <mergeCell ref="C1:F1"/>
    <mergeCell ref="AB9:AC9"/>
    <mergeCell ref="AB2:AC2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B86A-ABEE-4F62-9D12-71A51CA8E115}">
  <dimension ref="A1:X143"/>
  <sheetViews>
    <sheetView zoomScale="70" zoomScaleNormal="70" workbookViewId="0">
      <selection activeCell="Q1" sqref="Q1:S1048576"/>
    </sheetView>
  </sheetViews>
  <sheetFormatPr defaultRowHeight="14.4" x14ac:dyDescent="0.3"/>
  <cols>
    <col min="1" max="1" width="11.77734375" style="3" customWidth="1"/>
    <col min="2" max="2" width="4.44140625" customWidth="1"/>
    <col min="3" max="4" width="11.77734375" style="3" customWidth="1"/>
    <col min="5" max="5" width="11.77734375" customWidth="1"/>
    <col min="6" max="7" width="11.77734375" style="3" customWidth="1"/>
    <col min="8" max="8" width="11.77734375" customWidth="1"/>
    <col min="9" max="9" width="11.77734375" style="87" customWidth="1"/>
    <col min="10" max="11" width="11.77734375" customWidth="1"/>
    <col min="12" max="12" width="11.77734375" style="87" customWidth="1"/>
    <col min="13" max="13" width="11.77734375" style="65" customWidth="1"/>
    <col min="15" max="15" width="12.21875" customWidth="1"/>
    <col min="16" max="16" width="11.77734375" style="68" customWidth="1"/>
    <col min="17" max="18" width="11.77734375" customWidth="1"/>
    <col min="19" max="19" width="11.77734375" style="68" customWidth="1"/>
    <col min="20" max="20" width="11.77734375" style="40" customWidth="1"/>
    <col min="21" max="21" width="11.77734375" style="87" customWidth="1"/>
    <col min="22" max="23" width="11.77734375" customWidth="1"/>
    <col min="24" max="24" width="11.77734375" style="87" customWidth="1"/>
  </cols>
  <sheetData>
    <row r="1" spans="1:24" ht="41.4" x14ac:dyDescent="0.3">
      <c r="B1" s="26" t="s">
        <v>69</v>
      </c>
      <c r="C1" s="3" t="s">
        <v>87</v>
      </c>
      <c r="E1" s="3"/>
      <c r="G1" s="74" t="s">
        <v>531</v>
      </c>
      <c r="H1" s="3" t="s">
        <v>88</v>
      </c>
      <c r="I1" s="87" t="s">
        <v>93</v>
      </c>
      <c r="J1" s="14"/>
      <c r="K1" s="14"/>
      <c r="L1" s="87" t="s">
        <v>512</v>
      </c>
      <c r="M1" s="65" t="s">
        <v>86</v>
      </c>
      <c r="O1" s="14" t="s">
        <v>532</v>
      </c>
      <c r="P1" s="32" t="s">
        <v>530</v>
      </c>
      <c r="Q1" s="14"/>
      <c r="R1" s="14"/>
      <c r="S1" s="68" t="s">
        <v>512</v>
      </c>
      <c r="T1" s="34"/>
      <c r="U1" s="85" t="s">
        <v>530</v>
      </c>
      <c r="V1" s="14"/>
      <c r="W1" s="14"/>
      <c r="X1" s="87" t="s">
        <v>512</v>
      </c>
    </row>
    <row r="2" spans="1:24" ht="41.4" x14ac:dyDescent="0.3">
      <c r="A2" s="4"/>
      <c r="B2" s="25" t="s">
        <v>47</v>
      </c>
      <c r="C2" s="25" t="s">
        <v>40</v>
      </c>
      <c r="D2" s="25" t="s">
        <v>38</v>
      </c>
      <c r="E2" s="25" t="s">
        <v>41</v>
      </c>
      <c r="F2" s="25" t="s">
        <v>39</v>
      </c>
      <c r="G2" s="25" t="s">
        <v>534</v>
      </c>
      <c r="H2" s="25" t="s">
        <v>90</v>
      </c>
      <c r="I2" s="88" t="s">
        <v>16</v>
      </c>
      <c r="J2" s="75" t="s">
        <v>525</v>
      </c>
      <c r="K2" s="75" t="s">
        <v>511</v>
      </c>
      <c r="L2" s="88" t="s">
        <v>533</v>
      </c>
      <c r="M2" s="67" t="s">
        <v>7</v>
      </c>
      <c r="O2" s="25" t="s">
        <v>90</v>
      </c>
      <c r="P2" s="66" t="s">
        <v>102</v>
      </c>
      <c r="Q2" s="75" t="s">
        <v>525</v>
      </c>
      <c r="R2" s="75" t="s">
        <v>511</v>
      </c>
      <c r="S2" s="67" t="s">
        <v>533</v>
      </c>
      <c r="T2" s="42"/>
      <c r="U2" s="86" t="s">
        <v>528</v>
      </c>
      <c r="V2" s="75" t="s">
        <v>525</v>
      </c>
      <c r="W2" s="75" t="s">
        <v>511</v>
      </c>
      <c r="X2" s="88" t="s">
        <v>533</v>
      </c>
    </row>
    <row r="3" spans="1:24" x14ac:dyDescent="0.3">
      <c r="A3" s="1">
        <v>1985</v>
      </c>
      <c r="B3" s="27">
        <v>177522.33333333334</v>
      </c>
      <c r="C3" s="30">
        <v>809.86500000000001</v>
      </c>
      <c r="D3" s="28">
        <v>368.00700000000001</v>
      </c>
      <c r="E3" s="8">
        <v>72.159000000000006</v>
      </c>
      <c r="F3" s="29">
        <v>121.166</v>
      </c>
      <c r="G3" s="8">
        <v>121.172</v>
      </c>
      <c r="H3" s="8">
        <f t="shared" ref="H3:H34" si="0">D3/F3+C3/E3</f>
        <v>14.260553533595461</v>
      </c>
      <c r="I3" s="89">
        <f t="shared" ref="I3:I34" si="1">LN(H3/B3)</f>
        <v>-9.4293544701235152</v>
      </c>
      <c r="J3" s="61">
        <f>I3-M3</f>
        <v>-3.1095544701235154</v>
      </c>
      <c r="K3" s="61">
        <f>AVERAGE(J3:J116)</f>
        <v>-3.1173758691646727</v>
      </c>
      <c r="L3" s="89">
        <f>I3-$K$3</f>
        <v>-6.3119786009588426</v>
      </c>
      <c r="M3" s="69">
        <v>-6.3197999999999999</v>
      </c>
      <c r="O3" s="8">
        <f>C3/E3+D3/G3</f>
        <v>14.260403141751979</v>
      </c>
      <c r="P3" s="68">
        <f>LN(O3/B3)</f>
        <v>-9.4293650161823432</v>
      </c>
      <c r="Q3" s="61">
        <f>P3-M3</f>
        <v>-3.1095650161823434</v>
      </c>
      <c r="R3" s="61">
        <f>AVERAGE(Q3:Q116)</f>
        <v>-3.1173881780612502</v>
      </c>
      <c r="S3" s="72">
        <f>P3-$R$3</f>
        <v>-6.311976838121093</v>
      </c>
      <c r="U3" s="87">
        <f>LN(O3)</f>
        <v>2.6574866853966346</v>
      </c>
      <c r="V3" s="61">
        <f>U3-M3</f>
        <v>8.9772866853966349</v>
      </c>
      <c r="W3" s="61">
        <f>AVERAGE(V3:V116)</f>
        <v>9.1322708867074667</v>
      </c>
      <c r="X3" s="89">
        <f>U3-$W$3</f>
        <v>-6.4747842013108325</v>
      </c>
    </row>
    <row r="4" spans="1:24" x14ac:dyDescent="0.3">
      <c r="A4" s="1">
        <v>1985.25</v>
      </c>
      <c r="B4" s="27">
        <v>177946.33333333334</v>
      </c>
      <c r="C4" s="30">
        <v>827.04</v>
      </c>
      <c r="D4" s="28">
        <v>373.25099999999998</v>
      </c>
      <c r="E4" s="8">
        <v>72.454999999999998</v>
      </c>
      <c r="F4" s="29">
        <v>121.447</v>
      </c>
      <c r="G4" s="8">
        <v>121.453</v>
      </c>
      <c r="H4" s="8">
        <f t="shared" si="0"/>
        <v>14.487898494831725</v>
      </c>
      <c r="I4" s="89">
        <f t="shared" si="1"/>
        <v>-9.4159235712852443</v>
      </c>
      <c r="J4" s="61">
        <f t="shared" ref="J4:J67" si="2">I4-M4</f>
        <v>-3.1090235712852445</v>
      </c>
      <c r="K4" s="61"/>
      <c r="L4" s="89">
        <f t="shared" ref="L4:L67" si="3">I4-$K$3</f>
        <v>-6.2985477021205716</v>
      </c>
      <c r="M4" s="69">
        <v>-6.3068999999999997</v>
      </c>
      <c r="O4" s="8">
        <f t="shared" ref="O4:O67" si="4">C4/E4+D4/G4</f>
        <v>14.487746664971468</v>
      </c>
      <c r="P4" s="68">
        <f t="shared" ref="P4:P67" si="5">LN(O4/B4)</f>
        <v>-9.4159340511112788</v>
      </c>
      <c r="Q4" s="61">
        <f t="shared" ref="Q4:Q67" si="6">P4-M4</f>
        <v>-3.1090340511112791</v>
      </c>
      <c r="R4" s="61"/>
      <c r="S4" s="72">
        <f t="shared" ref="S4:S67" si="7">P4-$R$3</f>
        <v>-6.2985458730500286</v>
      </c>
      <c r="U4" s="87">
        <f t="shared" ref="U4:U67" si="8">LN(O4)</f>
        <v>2.6733032345759047</v>
      </c>
      <c r="V4" s="61">
        <f t="shared" ref="V4:V67" si="9">U4-M4</f>
        <v>8.9802032345759049</v>
      </c>
      <c r="W4" s="61"/>
      <c r="X4" s="89">
        <f t="shared" ref="X4:X67" si="10">U4-$W$3</f>
        <v>-6.4589676521315624</v>
      </c>
    </row>
    <row r="5" spans="1:24" x14ac:dyDescent="0.3">
      <c r="A5" s="1">
        <v>1985.5</v>
      </c>
      <c r="B5" s="27">
        <v>178413.33333333334</v>
      </c>
      <c r="C5" s="30">
        <v>822.15700000000004</v>
      </c>
      <c r="D5" s="28">
        <v>396.45100000000002</v>
      </c>
      <c r="E5" s="8">
        <v>72.522000000000006</v>
      </c>
      <c r="F5" s="29">
        <v>121.241</v>
      </c>
      <c r="G5" s="8">
        <v>121.24</v>
      </c>
      <c r="H5" s="8">
        <f t="shared" si="0"/>
        <v>14.606598149259657</v>
      </c>
      <c r="I5" s="89">
        <f t="shared" si="1"/>
        <v>-9.4103848800937566</v>
      </c>
      <c r="J5" s="61">
        <f t="shared" si="2"/>
        <v>-3.1159848800937562</v>
      </c>
      <c r="K5" s="61"/>
      <c r="L5" s="89">
        <f t="shared" si="3"/>
        <v>-6.2930090109290839</v>
      </c>
      <c r="M5" s="69">
        <v>-6.2944000000000004</v>
      </c>
      <c r="O5" s="8">
        <f t="shared" si="4"/>
        <v>14.606625120075282</v>
      </c>
      <c r="P5" s="68">
        <f t="shared" si="5"/>
        <v>-9.410383033613801</v>
      </c>
      <c r="Q5" s="61">
        <f t="shared" si="6"/>
        <v>-3.1159830336138006</v>
      </c>
      <c r="R5" s="61"/>
      <c r="S5" s="72">
        <f t="shared" si="7"/>
        <v>-6.2929948555525508</v>
      </c>
      <c r="U5" s="87">
        <f t="shared" si="8"/>
        <v>2.6814752011370153</v>
      </c>
      <c r="V5" s="61">
        <f t="shared" si="9"/>
        <v>8.9758752011370149</v>
      </c>
      <c r="W5" s="61"/>
      <c r="X5" s="89">
        <f t="shared" si="10"/>
        <v>-6.4507956855704514</v>
      </c>
    </row>
    <row r="6" spans="1:24" x14ac:dyDescent="0.3">
      <c r="A6" s="1">
        <v>1985.75</v>
      </c>
      <c r="B6" s="27">
        <v>178940.66666666666</v>
      </c>
      <c r="C6" s="30">
        <v>859.54499999999996</v>
      </c>
      <c r="D6" s="28">
        <v>383.75200000000001</v>
      </c>
      <c r="E6" s="8">
        <v>73.125</v>
      </c>
      <c r="F6" s="29">
        <v>121.55500000000001</v>
      </c>
      <c r="G6" s="8">
        <v>121.54300000000001</v>
      </c>
      <c r="H6" s="8">
        <f t="shared" si="0"/>
        <v>14.911485108039095</v>
      </c>
      <c r="I6" s="89">
        <f t="shared" si="1"/>
        <v>-9.3926778300902409</v>
      </c>
      <c r="J6" s="61">
        <f t="shared" si="2"/>
        <v>-3.1088778300902407</v>
      </c>
      <c r="K6" s="61"/>
      <c r="L6" s="89">
        <f t="shared" si="3"/>
        <v>-6.2753019609255682</v>
      </c>
      <c r="M6" s="69">
        <v>-6.2838000000000003</v>
      </c>
      <c r="O6" s="8">
        <f t="shared" si="4"/>
        <v>14.911796802524462</v>
      </c>
      <c r="P6" s="68">
        <f t="shared" si="5"/>
        <v>-9.3926569273280087</v>
      </c>
      <c r="Q6" s="61">
        <f t="shared" si="6"/>
        <v>-3.1088569273280084</v>
      </c>
      <c r="R6" s="61"/>
      <c r="S6" s="72">
        <f t="shared" si="7"/>
        <v>-6.2752687492667585</v>
      </c>
      <c r="U6" s="87">
        <f t="shared" si="8"/>
        <v>2.7021526314102431</v>
      </c>
      <c r="V6" s="61">
        <f t="shared" si="9"/>
        <v>8.9859526314102425</v>
      </c>
      <c r="W6" s="61"/>
      <c r="X6" s="89">
        <f t="shared" si="10"/>
        <v>-6.4301182552972236</v>
      </c>
    </row>
    <row r="7" spans="1:24" x14ac:dyDescent="0.3">
      <c r="A7" s="1">
        <v>1986</v>
      </c>
      <c r="B7" s="27">
        <v>179825.33333333334</v>
      </c>
      <c r="C7" s="30">
        <v>863.45699999999999</v>
      </c>
      <c r="D7" s="28">
        <v>391.62599999999998</v>
      </c>
      <c r="E7" s="8">
        <v>73.478999999999999</v>
      </c>
      <c r="F7" s="29">
        <v>121.58199999999999</v>
      </c>
      <c r="G7" s="8">
        <v>121.554</v>
      </c>
      <c r="H7" s="8">
        <f t="shared" si="0"/>
        <v>14.972157092811337</v>
      </c>
      <c r="I7" s="89">
        <f t="shared" si="1"/>
        <v>-9.3935490059607396</v>
      </c>
      <c r="J7" s="61">
        <f t="shared" si="2"/>
        <v>-3.1108490059607394</v>
      </c>
      <c r="K7" s="61"/>
      <c r="L7" s="89">
        <f t="shared" si="3"/>
        <v>-6.2761731367960669</v>
      </c>
      <c r="M7" s="69">
        <v>-6.2827000000000002</v>
      </c>
      <c r="O7" s="8">
        <f t="shared" si="4"/>
        <v>14.972899070780182</v>
      </c>
      <c r="P7" s="68">
        <f t="shared" si="5"/>
        <v>-9.3934994500029934</v>
      </c>
      <c r="Q7" s="61">
        <f t="shared" si="6"/>
        <v>-3.1107994500029932</v>
      </c>
      <c r="R7" s="61"/>
      <c r="S7" s="72">
        <f t="shared" si="7"/>
        <v>-6.2761112719417431</v>
      </c>
      <c r="U7" s="87">
        <f t="shared" si="8"/>
        <v>2.7062418383848619</v>
      </c>
      <c r="V7" s="61">
        <f t="shared" si="9"/>
        <v>8.9889418383848625</v>
      </c>
      <c r="W7" s="61"/>
      <c r="X7" s="89">
        <f t="shared" si="10"/>
        <v>-6.4260290483226044</v>
      </c>
    </row>
    <row r="8" spans="1:24" x14ac:dyDescent="0.3">
      <c r="A8" s="1">
        <v>1986.25</v>
      </c>
      <c r="B8" s="27">
        <v>180320.66666666666</v>
      </c>
      <c r="C8" s="30">
        <v>855.23699999999997</v>
      </c>
      <c r="D8" s="28">
        <v>407.291</v>
      </c>
      <c r="E8" s="8">
        <v>74.072999999999993</v>
      </c>
      <c r="F8" s="29">
        <v>122.142</v>
      </c>
      <c r="G8" s="8">
        <v>122.10299999999999</v>
      </c>
      <c r="H8" s="8">
        <f t="shared" si="0"/>
        <v>14.880436514389094</v>
      </c>
      <c r="I8" s="89">
        <f t="shared" si="1"/>
        <v>-9.4024446617787021</v>
      </c>
      <c r="J8" s="61">
        <f t="shared" si="2"/>
        <v>-3.1159446617787019</v>
      </c>
      <c r="K8" s="61"/>
      <c r="L8" s="89">
        <f t="shared" si="3"/>
        <v>-6.2850687926140294</v>
      </c>
      <c r="M8" s="69">
        <v>-6.2865000000000002</v>
      </c>
      <c r="O8" s="8">
        <f t="shared" si="4"/>
        <v>14.881501584161118</v>
      </c>
      <c r="P8" s="68">
        <f t="shared" si="5"/>
        <v>-9.4023730891701618</v>
      </c>
      <c r="Q8" s="61">
        <f t="shared" si="6"/>
        <v>-3.1158730891701616</v>
      </c>
      <c r="R8" s="61"/>
      <c r="S8" s="72">
        <f t="shared" si="7"/>
        <v>-6.2849849111089116</v>
      </c>
      <c r="U8" s="87">
        <f t="shared" si="8"/>
        <v>2.700118937227634</v>
      </c>
      <c r="V8" s="61">
        <f t="shared" si="9"/>
        <v>8.9866189372276342</v>
      </c>
      <c r="W8" s="61"/>
      <c r="X8" s="89">
        <f t="shared" si="10"/>
        <v>-6.4321519494798327</v>
      </c>
    </row>
    <row r="9" spans="1:24" x14ac:dyDescent="0.3">
      <c r="A9" s="1">
        <v>1986.5</v>
      </c>
      <c r="B9" s="27">
        <v>180835.66666666666</v>
      </c>
      <c r="C9" s="30">
        <v>835.83199999999999</v>
      </c>
      <c r="D9" s="28">
        <v>445.70699999999999</v>
      </c>
      <c r="E9" s="8">
        <v>74.393000000000001</v>
      </c>
      <c r="F9" s="29">
        <v>123.16200000000001</v>
      </c>
      <c r="G9" s="8">
        <v>123.119</v>
      </c>
      <c r="H9" s="8">
        <f t="shared" si="0"/>
        <v>14.854225998029497</v>
      </c>
      <c r="I9" s="89">
        <f t="shared" si="1"/>
        <v>-9.4070595751155288</v>
      </c>
      <c r="J9" s="61">
        <f t="shared" si="2"/>
        <v>-3.1269595751155288</v>
      </c>
      <c r="K9" s="61"/>
      <c r="L9" s="89">
        <f t="shared" si="3"/>
        <v>-6.2896837059508561</v>
      </c>
      <c r="M9" s="69">
        <v>-6.2801</v>
      </c>
      <c r="O9" s="8">
        <f t="shared" si="4"/>
        <v>14.855489907879335</v>
      </c>
      <c r="P9" s="68">
        <f t="shared" si="5"/>
        <v>-9.4069744911750028</v>
      </c>
      <c r="Q9" s="61">
        <f t="shared" si="6"/>
        <v>-3.1268744911750028</v>
      </c>
      <c r="R9" s="61"/>
      <c r="S9" s="72">
        <f t="shared" si="7"/>
        <v>-6.2895863131137526</v>
      </c>
      <c r="U9" s="87">
        <f t="shared" si="8"/>
        <v>2.6983694876961999</v>
      </c>
      <c r="V9" s="61">
        <f t="shared" si="9"/>
        <v>8.9784694876962003</v>
      </c>
      <c r="W9" s="61"/>
      <c r="X9" s="89">
        <f t="shared" si="10"/>
        <v>-6.4339013990112672</v>
      </c>
    </row>
    <row r="10" spans="1:24" x14ac:dyDescent="0.3">
      <c r="A10" s="1">
        <v>1986.75</v>
      </c>
      <c r="B10" s="27">
        <v>181365.33333333334</v>
      </c>
      <c r="C10" s="30">
        <v>842.06299999999999</v>
      </c>
      <c r="D10" s="28">
        <v>441.13299999999998</v>
      </c>
      <c r="E10" s="8">
        <v>74.724000000000004</v>
      </c>
      <c r="F10" s="29">
        <v>123.86</v>
      </c>
      <c r="G10" s="8">
        <v>123.818</v>
      </c>
      <c r="H10" s="8">
        <f t="shared" si="0"/>
        <v>14.830521793260178</v>
      </c>
      <c r="I10" s="89">
        <f t="shared" si="1"/>
        <v>-9.411581351677782</v>
      </c>
      <c r="J10" s="61">
        <f t="shared" si="2"/>
        <v>-3.124981351677782</v>
      </c>
      <c r="K10" s="61"/>
      <c r="L10" s="89">
        <f t="shared" si="3"/>
        <v>-6.2942054825131093</v>
      </c>
      <c r="M10" s="69">
        <v>-6.2866</v>
      </c>
      <c r="O10" s="8">
        <f t="shared" si="4"/>
        <v>14.831729896301006</v>
      </c>
      <c r="P10" s="68">
        <f t="shared" si="5"/>
        <v>-9.4114998944064912</v>
      </c>
      <c r="Q10" s="61">
        <f t="shared" si="6"/>
        <v>-3.1248998944064912</v>
      </c>
      <c r="R10" s="61"/>
      <c r="S10" s="72">
        <f t="shared" si="7"/>
        <v>-6.2941117163452409</v>
      </c>
      <c r="U10" s="87">
        <f t="shared" si="8"/>
        <v>2.6967687977826125</v>
      </c>
      <c r="V10" s="61">
        <f t="shared" si="9"/>
        <v>8.983368797782612</v>
      </c>
      <c r="W10" s="61"/>
      <c r="X10" s="89">
        <f t="shared" si="10"/>
        <v>-6.4355020889248546</v>
      </c>
    </row>
    <row r="11" spans="1:24" x14ac:dyDescent="0.3">
      <c r="A11" s="1">
        <v>1987</v>
      </c>
      <c r="B11" s="27">
        <v>182001.33333333334</v>
      </c>
      <c r="C11" s="30">
        <v>871.19600000000003</v>
      </c>
      <c r="D11" s="28">
        <v>418.49700000000001</v>
      </c>
      <c r="E11" s="8">
        <v>75.278000000000006</v>
      </c>
      <c r="F11" s="29">
        <v>124.904</v>
      </c>
      <c r="G11" s="8">
        <v>124.871</v>
      </c>
      <c r="H11" s="8">
        <f t="shared" si="0"/>
        <v>14.923598452653323</v>
      </c>
      <c r="I11" s="89">
        <f t="shared" si="1"/>
        <v>-9.4088255431900816</v>
      </c>
      <c r="J11" s="61">
        <f t="shared" si="2"/>
        <v>-3.1161255431900816</v>
      </c>
      <c r="K11" s="61"/>
      <c r="L11" s="89">
        <f t="shared" si="3"/>
        <v>-6.2914496740254089</v>
      </c>
      <c r="M11" s="69">
        <v>-6.2927</v>
      </c>
      <c r="O11" s="8">
        <f t="shared" si="4"/>
        <v>14.924483911441348</v>
      </c>
      <c r="P11" s="68">
        <f t="shared" si="5"/>
        <v>-9.4087662121565181</v>
      </c>
      <c r="Q11" s="61">
        <f t="shared" si="6"/>
        <v>-3.1160662121565181</v>
      </c>
      <c r="R11" s="61"/>
      <c r="S11" s="72">
        <f t="shared" si="7"/>
        <v>-6.2913780340952679</v>
      </c>
      <c r="U11" s="87">
        <f t="shared" si="8"/>
        <v>2.7030030798829059</v>
      </c>
      <c r="V11" s="61">
        <f t="shared" si="9"/>
        <v>8.9957030798829063</v>
      </c>
      <c r="W11" s="61"/>
      <c r="X11" s="89">
        <f t="shared" si="10"/>
        <v>-6.4292678068245603</v>
      </c>
    </row>
    <row r="12" spans="1:24" x14ac:dyDescent="0.3">
      <c r="A12" s="1">
        <v>1987.25</v>
      </c>
      <c r="B12" s="27">
        <v>182526.66666666666</v>
      </c>
      <c r="C12" s="30">
        <v>874.58799999999997</v>
      </c>
      <c r="D12" s="28">
        <v>439.101</v>
      </c>
      <c r="E12" s="8">
        <v>75.531999999999996</v>
      </c>
      <c r="F12" s="29">
        <v>125.88200000000001</v>
      </c>
      <c r="G12" s="8">
        <v>125.857</v>
      </c>
      <c r="H12" s="8">
        <f t="shared" si="0"/>
        <v>15.067234641566795</v>
      </c>
      <c r="I12" s="89">
        <f t="shared" si="1"/>
        <v>-9.4021290651431748</v>
      </c>
      <c r="J12" s="61">
        <f t="shared" si="2"/>
        <v>-3.1201290651431748</v>
      </c>
      <c r="K12" s="61"/>
      <c r="L12" s="89">
        <f t="shared" si="3"/>
        <v>-6.2847531959785021</v>
      </c>
      <c r="M12" s="69">
        <v>-6.282</v>
      </c>
      <c r="O12" s="8">
        <f t="shared" si="4"/>
        <v>15.067927530181256</v>
      </c>
      <c r="P12" s="68">
        <f t="shared" si="5"/>
        <v>-9.4020830797517156</v>
      </c>
      <c r="Q12" s="61">
        <f t="shared" si="6"/>
        <v>-3.1200830797517156</v>
      </c>
      <c r="R12" s="61"/>
      <c r="S12" s="72">
        <f t="shared" si="7"/>
        <v>-6.2846949016904654</v>
      </c>
      <c r="U12" s="87">
        <f t="shared" si="8"/>
        <v>2.7125684803001282</v>
      </c>
      <c r="V12" s="61">
        <f t="shared" si="9"/>
        <v>8.9945684803001278</v>
      </c>
      <c r="W12" s="61"/>
      <c r="X12" s="89">
        <f t="shared" si="10"/>
        <v>-6.4197024064073389</v>
      </c>
    </row>
    <row r="13" spans="1:24" x14ac:dyDescent="0.3">
      <c r="A13" s="1">
        <v>1987.5</v>
      </c>
      <c r="B13" s="27">
        <v>183016</v>
      </c>
      <c r="C13" s="30">
        <v>876.46600000000001</v>
      </c>
      <c r="D13" s="28">
        <v>460.541</v>
      </c>
      <c r="E13" s="8">
        <v>75.683000000000007</v>
      </c>
      <c r="F13" s="29">
        <v>126.783</v>
      </c>
      <c r="G13" s="8">
        <v>126.764</v>
      </c>
      <c r="H13" s="8">
        <f t="shared" si="0"/>
        <v>15.213265114402558</v>
      </c>
      <c r="I13" s="89">
        <f t="shared" si="1"/>
        <v>-9.3951611075339905</v>
      </c>
      <c r="J13" s="61">
        <f t="shared" si="2"/>
        <v>-3.1243611075339901</v>
      </c>
      <c r="K13" s="61"/>
      <c r="L13" s="89">
        <f t="shared" si="3"/>
        <v>-6.2777852383693178</v>
      </c>
      <c r="M13" s="69">
        <v>-6.2708000000000004</v>
      </c>
      <c r="O13" s="8">
        <f t="shared" si="4"/>
        <v>15.213809573102456</v>
      </c>
      <c r="P13" s="68">
        <f t="shared" si="5"/>
        <v>-9.3951253197557989</v>
      </c>
      <c r="Q13" s="61">
        <f t="shared" si="6"/>
        <v>-3.1243253197557985</v>
      </c>
      <c r="R13" s="61"/>
      <c r="S13" s="72">
        <f t="shared" si="7"/>
        <v>-6.2777371416945487</v>
      </c>
      <c r="U13" s="87">
        <f t="shared" si="8"/>
        <v>2.7222035399398194</v>
      </c>
      <c r="V13" s="61">
        <f t="shared" si="9"/>
        <v>8.9930035399398207</v>
      </c>
      <c r="W13" s="61"/>
      <c r="X13" s="89">
        <f t="shared" si="10"/>
        <v>-6.4100673467676472</v>
      </c>
    </row>
    <row r="14" spans="1:24" x14ac:dyDescent="0.3">
      <c r="A14" s="1">
        <v>1987.75</v>
      </c>
      <c r="B14" s="27">
        <v>183467</v>
      </c>
      <c r="C14" s="30">
        <v>946.45899999999995</v>
      </c>
      <c r="D14" s="28">
        <v>449.94900000000001</v>
      </c>
      <c r="E14" s="8">
        <v>76.513000000000005</v>
      </c>
      <c r="F14" s="29">
        <v>127.29900000000001</v>
      </c>
      <c r="G14" s="8">
        <v>127.286</v>
      </c>
      <c r="H14" s="8">
        <f t="shared" si="0"/>
        <v>15.90449492783393</v>
      </c>
      <c r="I14" s="89">
        <f t="shared" si="1"/>
        <v>-9.3531883246540986</v>
      </c>
      <c r="J14" s="61">
        <f t="shared" si="2"/>
        <v>-3.1146883246540984</v>
      </c>
      <c r="K14" s="61"/>
      <c r="L14" s="89">
        <f t="shared" si="3"/>
        <v>-6.2358124554894259</v>
      </c>
      <c r="M14" s="69">
        <v>-6.2385000000000002</v>
      </c>
      <c r="O14" s="8">
        <f t="shared" si="4"/>
        <v>15.904855922688981</v>
      </c>
      <c r="P14" s="68">
        <f t="shared" si="5"/>
        <v>-9.3531656272493784</v>
      </c>
      <c r="Q14" s="61">
        <f t="shared" si="6"/>
        <v>-3.1146656272493782</v>
      </c>
      <c r="R14" s="61"/>
      <c r="S14" s="72">
        <f t="shared" si="7"/>
        <v>-6.2357774491881282</v>
      </c>
      <c r="U14" s="87">
        <f t="shared" si="8"/>
        <v>2.7666244665425981</v>
      </c>
      <c r="V14" s="61">
        <f t="shared" si="9"/>
        <v>9.0051244665425987</v>
      </c>
      <c r="W14" s="61"/>
      <c r="X14" s="89">
        <f t="shared" si="10"/>
        <v>-6.3656464201648681</v>
      </c>
    </row>
    <row r="15" spans="1:24" x14ac:dyDescent="0.3">
      <c r="A15" s="1">
        <v>1988</v>
      </c>
      <c r="B15" s="27">
        <v>183967.33333333334</v>
      </c>
      <c r="C15" s="30">
        <v>908.56899999999996</v>
      </c>
      <c r="D15" s="28">
        <v>470.43900000000002</v>
      </c>
      <c r="E15" s="8">
        <v>77.153999999999996</v>
      </c>
      <c r="F15" s="29">
        <v>127.077</v>
      </c>
      <c r="G15" s="8">
        <v>127.07</v>
      </c>
      <c r="H15" s="8">
        <f t="shared" si="0"/>
        <v>15.478044887034244</v>
      </c>
      <c r="I15" s="89">
        <f t="shared" si="1"/>
        <v>-9.3830909236998554</v>
      </c>
      <c r="J15" s="61">
        <f t="shared" si="2"/>
        <v>-3.1243909236998553</v>
      </c>
      <c r="K15" s="61"/>
      <c r="L15" s="89">
        <f t="shared" si="3"/>
        <v>-6.2657150545351827</v>
      </c>
      <c r="M15" s="69">
        <v>-6.2587000000000002</v>
      </c>
      <c r="O15" s="8">
        <f t="shared" si="4"/>
        <v>15.478248821849901</v>
      </c>
      <c r="P15" s="68">
        <f t="shared" si="5"/>
        <v>-9.3830777480388683</v>
      </c>
      <c r="Q15" s="61">
        <f t="shared" si="6"/>
        <v>-3.1243777480388681</v>
      </c>
      <c r="R15" s="61"/>
      <c r="S15" s="72">
        <f t="shared" si="7"/>
        <v>-6.2656895699776181</v>
      </c>
      <c r="U15" s="87">
        <f t="shared" si="8"/>
        <v>2.7394357365589479</v>
      </c>
      <c r="V15" s="61">
        <f t="shared" si="9"/>
        <v>8.9981357365589485</v>
      </c>
      <c r="W15" s="61"/>
      <c r="X15" s="89">
        <f t="shared" si="10"/>
        <v>-6.3928351501485192</v>
      </c>
    </row>
    <row r="16" spans="1:24" x14ac:dyDescent="0.3">
      <c r="A16" s="1">
        <v>1988.25</v>
      </c>
      <c r="B16" s="27">
        <v>184389.33333333334</v>
      </c>
      <c r="C16" s="30">
        <v>934.52499999999998</v>
      </c>
      <c r="D16" s="28">
        <v>473.22300000000001</v>
      </c>
      <c r="E16" s="8">
        <v>77.510999999999996</v>
      </c>
      <c r="F16" s="29">
        <v>127.78100000000001</v>
      </c>
      <c r="G16" s="8">
        <v>127.777</v>
      </c>
      <c r="H16" s="8">
        <f t="shared" si="0"/>
        <v>15.760066784624009</v>
      </c>
      <c r="I16" s="89">
        <f t="shared" si="1"/>
        <v>-9.3673254211438088</v>
      </c>
      <c r="J16" s="61">
        <f t="shared" si="2"/>
        <v>-3.1220254211438085</v>
      </c>
      <c r="K16" s="61"/>
      <c r="L16" s="89">
        <f t="shared" si="3"/>
        <v>-6.2499495519791362</v>
      </c>
      <c r="M16" s="69">
        <v>-6.2453000000000003</v>
      </c>
      <c r="O16" s="8">
        <f t="shared" si="4"/>
        <v>15.760182717568373</v>
      </c>
      <c r="P16" s="68">
        <f t="shared" si="5"/>
        <v>-9.3673180650507462</v>
      </c>
      <c r="Q16" s="61">
        <f t="shared" si="6"/>
        <v>-3.1220180650507459</v>
      </c>
      <c r="R16" s="61"/>
      <c r="S16" s="72">
        <f t="shared" si="7"/>
        <v>-6.2499298869894959</v>
      </c>
      <c r="U16" s="87">
        <f t="shared" si="8"/>
        <v>2.7574866781168645</v>
      </c>
      <c r="V16" s="61">
        <f t="shared" si="9"/>
        <v>9.0027866781168644</v>
      </c>
      <c r="W16" s="61"/>
      <c r="X16" s="89">
        <f t="shared" si="10"/>
        <v>-6.3747842085906026</v>
      </c>
    </row>
    <row r="17" spans="1:24" x14ac:dyDescent="0.3">
      <c r="A17" s="1">
        <v>1988.5</v>
      </c>
      <c r="B17" s="27">
        <v>184840.33333333334</v>
      </c>
      <c r="C17" s="30">
        <v>942.00900000000001</v>
      </c>
      <c r="D17" s="28">
        <v>470.38900000000001</v>
      </c>
      <c r="E17" s="8">
        <v>77.7</v>
      </c>
      <c r="F17" s="29">
        <v>128.691</v>
      </c>
      <c r="G17" s="8">
        <v>128.68899999999999</v>
      </c>
      <c r="H17" s="8">
        <f t="shared" si="0"/>
        <v>15.778849745712463</v>
      </c>
      <c r="I17" s="89">
        <f t="shared" si="1"/>
        <v>-9.3685772487572656</v>
      </c>
      <c r="J17" s="61">
        <f t="shared" si="2"/>
        <v>-3.1201772487572654</v>
      </c>
      <c r="K17" s="61"/>
      <c r="L17" s="89">
        <f t="shared" si="3"/>
        <v>-6.2512013795925929</v>
      </c>
      <c r="M17" s="69">
        <v>-6.2484000000000002</v>
      </c>
      <c r="O17" s="8">
        <f t="shared" si="4"/>
        <v>15.778906552149564</v>
      </c>
      <c r="P17" s="68">
        <f t="shared" si="5"/>
        <v>-9.3685736486003623</v>
      </c>
      <c r="Q17" s="61">
        <f t="shared" si="6"/>
        <v>-3.1201736486003622</v>
      </c>
      <c r="R17" s="61"/>
      <c r="S17" s="72">
        <f t="shared" si="7"/>
        <v>-6.2511854705391121</v>
      </c>
      <c r="U17" s="87">
        <f t="shared" si="8"/>
        <v>2.7586740197436801</v>
      </c>
      <c r="V17" s="61">
        <f t="shared" si="9"/>
        <v>9.0070740197436798</v>
      </c>
      <c r="W17" s="61"/>
      <c r="X17" s="89">
        <f t="shared" si="10"/>
        <v>-6.373596866963787</v>
      </c>
    </row>
    <row r="18" spans="1:24" x14ac:dyDescent="0.3">
      <c r="A18" s="1">
        <v>1988.75</v>
      </c>
      <c r="B18" s="27">
        <v>185253.33333333334</v>
      </c>
      <c r="C18" s="30">
        <v>962.74800000000005</v>
      </c>
      <c r="D18" s="28">
        <v>486.16199999999998</v>
      </c>
      <c r="E18" s="8">
        <v>78.216999999999999</v>
      </c>
      <c r="F18" s="29">
        <v>129.64699999999999</v>
      </c>
      <c r="G18" s="8">
        <v>129.64699999999999</v>
      </c>
      <c r="H18" s="8">
        <f t="shared" si="0"/>
        <v>16.058569784943735</v>
      </c>
      <c r="I18" s="89">
        <f t="shared" si="1"/>
        <v>-9.353236886632315</v>
      </c>
      <c r="J18" s="61">
        <f t="shared" si="2"/>
        <v>-3.1212368866323148</v>
      </c>
      <c r="K18" s="61"/>
      <c r="L18" s="89">
        <f t="shared" si="3"/>
        <v>-6.2358610174676423</v>
      </c>
      <c r="M18" s="69">
        <v>-6.2320000000000002</v>
      </c>
      <c r="O18" s="8">
        <f t="shared" si="4"/>
        <v>16.058569784943735</v>
      </c>
      <c r="P18" s="68">
        <f t="shared" si="5"/>
        <v>-9.353236886632315</v>
      </c>
      <c r="Q18" s="61">
        <f t="shared" si="6"/>
        <v>-3.1212368866323148</v>
      </c>
      <c r="R18" s="61"/>
      <c r="S18" s="72">
        <f t="shared" si="7"/>
        <v>-6.2358487085710648</v>
      </c>
      <c r="U18" s="87">
        <f t="shared" si="8"/>
        <v>2.776242650066338</v>
      </c>
      <c r="V18" s="61">
        <f t="shared" si="9"/>
        <v>9.0082426500663377</v>
      </c>
      <c r="W18" s="61"/>
      <c r="X18" s="89">
        <f t="shared" si="10"/>
        <v>-6.3560282366411283</v>
      </c>
    </row>
    <row r="19" spans="1:24" x14ac:dyDescent="0.3">
      <c r="A19" s="1">
        <v>1989</v>
      </c>
      <c r="B19" s="27">
        <v>185772.66666666666</v>
      </c>
      <c r="C19" s="30">
        <v>1005.487</v>
      </c>
      <c r="D19" s="28">
        <v>486.45100000000002</v>
      </c>
      <c r="E19" s="8">
        <v>79.007999999999996</v>
      </c>
      <c r="F19" s="29">
        <v>130.304</v>
      </c>
      <c r="G19" s="8">
        <v>130.303</v>
      </c>
      <c r="H19" s="8">
        <f t="shared" si="0"/>
        <v>16.459595618155305</v>
      </c>
      <c r="I19" s="89">
        <f t="shared" si="1"/>
        <v>-9.3313703555515257</v>
      </c>
      <c r="J19" s="61">
        <f t="shared" si="2"/>
        <v>-3.1173703555515253</v>
      </c>
      <c r="K19" s="61"/>
      <c r="L19" s="89">
        <f t="shared" si="3"/>
        <v>-6.213994486386853</v>
      </c>
      <c r="M19" s="69">
        <v>-6.2140000000000004</v>
      </c>
      <c r="O19" s="8">
        <f t="shared" si="4"/>
        <v>16.459624268307813</v>
      </c>
      <c r="P19" s="68">
        <f t="shared" si="5"/>
        <v>-9.3313686149177784</v>
      </c>
      <c r="Q19" s="61">
        <f t="shared" si="6"/>
        <v>-3.1173686149177779</v>
      </c>
      <c r="R19" s="61"/>
      <c r="S19" s="72">
        <f t="shared" si="7"/>
        <v>-6.2139804368565281</v>
      </c>
      <c r="U19" s="87">
        <f t="shared" si="8"/>
        <v>2.8009103680326017</v>
      </c>
      <c r="V19" s="61">
        <f t="shared" si="9"/>
        <v>9.0149103680326022</v>
      </c>
      <c r="W19" s="61"/>
      <c r="X19" s="89">
        <f t="shared" si="10"/>
        <v>-6.3313605186748649</v>
      </c>
    </row>
    <row r="20" spans="1:24" x14ac:dyDescent="0.3">
      <c r="A20" s="1">
        <v>1989.25</v>
      </c>
      <c r="B20" s="27">
        <v>186178</v>
      </c>
      <c r="C20" s="30">
        <v>1001.047</v>
      </c>
      <c r="D20" s="28">
        <v>493.34399999999999</v>
      </c>
      <c r="E20" s="8">
        <v>79.427000000000007</v>
      </c>
      <c r="F20" s="29">
        <v>130.41</v>
      </c>
      <c r="G20" s="8">
        <v>130.40899999999999</v>
      </c>
      <c r="H20" s="8">
        <f t="shared" si="0"/>
        <v>16.386381833589084</v>
      </c>
      <c r="I20" s="89">
        <f t="shared" si="1"/>
        <v>-9.3380078704440148</v>
      </c>
      <c r="J20" s="61">
        <f t="shared" si="2"/>
        <v>-3.1196078704440149</v>
      </c>
      <c r="K20" s="61"/>
      <c r="L20" s="89">
        <f t="shared" si="3"/>
        <v>-6.2206320012793421</v>
      </c>
      <c r="M20" s="69">
        <v>-6.2183999999999999</v>
      </c>
      <c r="O20" s="8">
        <f t="shared" si="4"/>
        <v>16.386410842497781</v>
      </c>
      <c r="P20" s="68">
        <f t="shared" si="5"/>
        <v>-9.3380061001396655</v>
      </c>
      <c r="Q20" s="61">
        <f t="shared" si="6"/>
        <v>-3.1196061001396655</v>
      </c>
      <c r="R20" s="61"/>
      <c r="S20" s="72">
        <f t="shared" si="7"/>
        <v>-6.2206179220784152</v>
      </c>
      <c r="U20" s="87">
        <f t="shared" si="8"/>
        <v>2.7964523841807107</v>
      </c>
      <c r="V20" s="61">
        <f t="shared" si="9"/>
        <v>9.0148523841807098</v>
      </c>
      <c r="W20" s="61"/>
      <c r="X20" s="89">
        <f t="shared" si="10"/>
        <v>-6.3358185025267559</v>
      </c>
    </row>
    <row r="21" spans="1:24" x14ac:dyDescent="0.3">
      <c r="A21" s="1">
        <v>1989.5</v>
      </c>
      <c r="B21" s="27">
        <v>186602.33333333334</v>
      </c>
      <c r="C21" s="30">
        <v>996.46</v>
      </c>
      <c r="D21" s="28">
        <v>505.63799999999998</v>
      </c>
      <c r="E21" s="8">
        <v>79.78</v>
      </c>
      <c r="F21" s="29">
        <v>130.703</v>
      </c>
      <c r="G21" s="8">
        <v>130.703</v>
      </c>
      <c r="H21" s="8">
        <f t="shared" si="0"/>
        <v>16.358700631843803</v>
      </c>
      <c r="I21" s="89">
        <f t="shared" si="1"/>
        <v>-9.3419751672441222</v>
      </c>
      <c r="J21" s="61">
        <f t="shared" si="2"/>
        <v>-3.1228751672441222</v>
      </c>
      <c r="K21" s="61"/>
      <c r="L21" s="89">
        <f t="shared" si="3"/>
        <v>-6.2245992980794496</v>
      </c>
      <c r="M21" s="69">
        <v>-6.2191000000000001</v>
      </c>
      <c r="O21" s="8">
        <f t="shared" si="4"/>
        <v>16.358700631843803</v>
      </c>
      <c r="P21" s="68">
        <f t="shared" si="5"/>
        <v>-9.3419751672441222</v>
      </c>
      <c r="Q21" s="61">
        <f t="shared" si="6"/>
        <v>-3.1228751672441222</v>
      </c>
      <c r="R21" s="61"/>
      <c r="S21" s="72">
        <f t="shared" si="7"/>
        <v>-6.224586989182872</v>
      </c>
      <c r="U21" s="87">
        <f t="shared" si="8"/>
        <v>2.7947599045389593</v>
      </c>
      <c r="V21" s="61">
        <f t="shared" si="9"/>
        <v>9.0138599045389594</v>
      </c>
      <c r="W21" s="61"/>
      <c r="X21" s="89">
        <f t="shared" si="10"/>
        <v>-6.3375109821685074</v>
      </c>
    </row>
    <row r="22" spans="1:24" x14ac:dyDescent="0.3">
      <c r="A22" s="1">
        <v>1989.75</v>
      </c>
      <c r="B22" s="27">
        <v>187017.66666666666</v>
      </c>
      <c r="C22" s="30">
        <v>995.80899999999997</v>
      </c>
      <c r="D22" s="28">
        <v>491.88499999999999</v>
      </c>
      <c r="E22" s="8">
        <v>80.323999999999998</v>
      </c>
      <c r="F22" s="29">
        <v>131.13200000000001</v>
      </c>
      <c r="G22" s="8">
        <v>131.13200000000001</v>
      </c>
      <c r="H22" s="8">
        <f t="shared" si="0"/>
        <v>16.148470644291741</v>
      </c>
      <c r="I22" s="89">
        <f t="shared" si="1"/>
        <v>-9.357133017290872</v>
      </c>
      <c r="J22" s="61">
        <f t="shared" si="2"/>
        <v>-3.1206330172908716</v>
      </c>
      <c r="K22" s="61"/>
      <c r="L22" s="89">
        <f t="shared" si="3"/>
        <v>-6.2397571481261993</v>
      </c>
      <c r="M22" s="69">
        <v>-6.2365000000000004</v>
      </c>
      <c r="O22" s="8">
        <f t="shared" si="4"/>
        <v>16.148470644291741</v>
      </c>
      <c r="P22" s="68">
        <f t="shared" si="5"/>
        <v>-9.357133017290872</v>
      </c>
      <c r="Q22" s="61">
        <f t="shared" si="6"/>
        <v>-3.1206330172908716</v>
      </c>
      <c r="R22" s="61"/>
      <c r="S22" s="72">
        <f t="shared" si="7"/>
        <v>-6.2397448392296218</v>
      </c>
      <c r="U22" s="87">
        <f t="shared" si="8"/>
        <v>2.7818253482367465</v>
      </c>
      <c r="V22" s="61">
        <f t="shared" si="9"/>
        <v>9.0183253482367469</v>
      </c>
      <c r="W22" s="61"/>
      <c r="X22" s="89">
        <f t="shared" si="10"/>
        <v>-6.3504455384707201</v>
      </c>
    </row>
    <row r="23" spans="1:24" x14ac:dyDescent="0.3">
      <c r="A23" s="1">
        <v>1990</v>
      </c>
      <c r="B23" s="27">
        <v>188519.66666666666</v>
      </c>
      <c r="C23" s="30">
        <v>1010.838</v>
      </c>
      <c r="D23" s="28">
        <v>515.39400000000001</v>
      </c>
      <c r="E23" s="8">
        <v>80.733999999999995</v>
      </c>
      <c r="F23" s="29">
        <v>131.82900000000001</v>
      </c>
      <c r="G23" s="8">
        <v>131.83199999999999</v>
      </c>
      <c r="H23" s="8">
        <f t="shared" si="0"/>
        <v>16.430163171996675</v>
      </c>
      <c r="I23" s="89">
        <f t="shared" si="1"/>
        <v>-9.3478387495323521</v>
      </c>
      <c r="J23" s="61">
        <f t="shared" si="2"/>
        <v>-3.1236387495323523</v>
      </c>
      <c r="K23" s="61"/>
      <c r="L23" s="89">
        <f t="shared" si="3"/>
        <v>-6.2304628803676794</v>
      </c>
      <c r="M23" s="69">
        <v>-6.2241999999999997</v>
      </c>
      <c r="O23" s="8">
        <f t="shared" si="4"/>
        <v>16.430074205023633</v>
      </c>
      <c r="P23" s="68">
        <f t="shared" si="5"/>
        <v>-9.347844164403341</v>
      </c>
      <c r="Q23" s="61">
        <f t="shared" si="6"/>
        <v>-3.1236441644033413</v>
      </c>
      <c r="R23" s="61"/>
      <c r="S23" s="72">
        <f t="shared" si="7"/>
        <v>-6.2304559863420907</v>
      </c>
      <c r="U23" s="87">
        <f t="shared" si="8"/>
        <v>2.7991134484737699</v>
      </c>
      <c r="V23" s="61">
        <f t="shared" si="9"/>
        <v>9.02331344847377</v>
      </c>
      <c r="W23" s="61"/>
      <c r="X23" s="89">
        <f t="shared" si="10"/>
        <v>-6.3331574382336964</v>
      </c>
    </row>
    <row r="24" spans="1:24" x14ac:dyDescent="0.3">
      <c r="A24" s="1">
        <v>1990.25</v>
      </c>
      <c r="B24" s="27">
        <v>188916.33333333334</v>
      </c>
      <c r="C24" s="30">
        <v>1014.72</v>
      </c>
      <c r="D24" s="28">
        <v>498.40699999999998</v>
      </c>
      <c r="E24" s="8">
        <v>81.019000000000005</v>
      </c>
      <c r="F24" s="29">
        <v>131.84200000000001</v>
      </c>
      <c r="G24" s="8">
        <v>131.846</v>
      </c>
      <c r="H24" s="8">
        <f t="shared" si="0"/>
        <v>16.304805122028679</v>
      </c>
      <c r="I24" s="89">
        <f t="shared" si="1"/>
        <v>-9.357599658121341</v>
      </c>
      <c r="J24" s="61">
        <f t="shared" si="2"/>
        <v>-3.1203996581213413</v>
      </c>
      <c r="K24" s="61"/>
      <c r="L24" s="89">
        <f t="shared" si="3"/>
        <v>-6.2402237889566683</v>
      </c>
      <c r="M24" s="69">
        <v>-6.2371999999999996</v>
      </c>
      <c r="O24" s="8">
        <f t="shared" si="4"/>
        <v>16.304690432601525</v>
      </c>
      <c r="P24" s="68">
        <f t="shared" si="5"/>
        <v>-9.3576066922336576</v>
      </c>
      <c r="Q24" s="61">
        <f t="shared" si="6"/>
        <v>-3.120406692233658</v>
      </c>
      <c r="R24" s="61"/>
      <c r="S24" s="72">
        <f t="shared" si="7"/>
        <v>-6.2402185141724074</v>
      </c>
      <c r="U24" s="87">
        <f t="shared" si="8"/>
        <v>2.7914528230200473</v>
      </c>
      <c r="V24" s="61">
        <f t="shared" si="9"/>
        <v>9.028652823020046</v>
      </c>
      <c r="W24" s="61"/>
      <c r="X24" s="89">
        <f t="shared" si="10"/>
        <v>-6.3408180636874194</v>
      </c>
    </row>
    <row r="25" spans="1:24" x14ac:dyDescent="0.3">
      <c r="A25" s="1">
        <v>1990.5</v>
      </c>
      <c r="B25" s="27">
        <v>189352.66666666666</v>
      </c>
      <c r="C25" s="30">
        <v>1000.785</v>
      </c>
      <c r="D25" s="28">
        <v>493.57</v>
      </c>
      <c r="E25" s="8">
        <v>81.486000000000004</v>
      </c>
      <c r="F25" s="29">
        <v>131.9</v>
      </c>
      <c r="G25" s="8">
        <v>131.904</v>
      </c>
      <c r="H25" s="8">
        <f t="shared" si="0"/>
        <v>16.023681804938764</v>
      </c>
      <c r="I25" s="89">
        <f t="shared" si="1"/>
        <v>-9.3772987757369535</v>
      </c>
      <c r="J25" s="61">
        <f t="shared" si="2"/>
        <v>-3.1211987757369535</v>
      </c>
      <c r="K25" s="61"/>
      <c r="L25" s="89">
        <f t="shared" si="3"/>
        <v>-6.2599229065722808</v>
      </c>
      <c r="M25" s="69">
        <v>-6.2561</v>
      </c>
      <c r="O25" s="8">
        <f t="shared" si="4"/>
        <v>16.02356832842505</v>
      </c>
      <c r="P25" s="68">
        <f t="shared" si="5"/>
        <v>-9.3773058575622734</v>
      </c>
      <c r="Q25" s="61">
        <f t="shared" si="6"/>
        <v>-3.1212058575622734</v>
      </c>
      <c r="R25" s="61"/>
      <c r="S25" s="72">
        <f t="shared" si="7"/>
        <v>-6.2599176795010232</v>
      </c>
      <c r="U25" s="87">
        <f t="shared" si="8"/>
        <v>2.774060658935817</v>
      </c>
      <c r="V25" s="61">
        <f t="shared" si="9"/>
        <v>9.0301606589358165</v>
      </c>
      <c r="W25" s="61"/>
      <c r="X25" s="89">
        <f t="shared" si="10"/>
        <v>-6.3582102277716501</v>
      </c>
    </row>
    <row r="26" spans="1:24" x14ac:dyDescent="0.3">
      <c r="A26" s="1">
        <v>1990.75</v>
      </c>
      <c r="B26" s="27">
        <v>189866.33333333334</v>
      </c>
      <c r="C26" s="30">
        <v>947.45299999999997</v>
      </c>
      <c r="D26" s="28">
        <v>480.947</v>
      </c>
      <c r="E26" s="8">
        <v>81.715000000000003</v>
      </c>
      <c r="F26" s="29">
        <v>132.167</v>
      </c>
      <c r="G26" s="8">
        <v>132.16900000000001</v>
      </c>
      <c r="H26" s="8">
        <f t="shared" si="0"/>
        <v>15.233537269856331</v>
      </c>
      <c r="I26" s="89">
        <f t="shared" si="1"/>
        <v>-9.4305761981319165</v>
      </c>
      <c r="J26" s="61">
        <f t="shared" si="2"/>
        <v>-3.1241761981319165</v>
      </c>
      <c r="K26" s="61"/>
      <c r="L26" s="89">
        <f t="shared" si="3"/>
        <v>-6.3132003289672438</v>
      </c>
      <c r="M26" s="69">
        <v>-6.3064</v>
      </c>
      <c r="O26" s="8">
        <f t="shared" si="4"/>
        <v>15.23348220499126</v>
      </c>
      <c r="P26" s="68">
        <f t="shared" si="5"/>
        <v>-9.4305798128514411</v>
      </c>
      <c r="Q26" s="61">
        <f t="shared" si="6"/>
        <v>-3.1241798128514411</v>
      </c>
      <c r="R26" s="61"/>
      <c r="S26" s="72">
        <f t="shared" si="7"/>
        <v>-6.3131916347901909</v>
      </c>
      <c r="U26" s="87">
        <f t="shared" si="8"/>
        <v>2.7234957819408341</v>
      </c>
      <c r="V26" s="61">
        <f t="shared" si="9"/>
        <v>9.0298957819408336</v>
      </c>
      <c r="W26" s="61"/>
      <c r="X26" s="89">
        <f t="shared" si="10"/>
        <v>-6.408775104766633</v>
      </c>
    </row>
    <row r="27" spans="1:24" x14ac:dyDescent="0.3">
      <c r="A27" s="1">
        <v>1991</v>
      </c>
      <c r="B27" s="27">
        <v>190271.66666666666</v>
      </c>
      <c r="C27" s="30">
        <v>924.56899999999996</v>
      </c>
      <c r="D27" s="28">
        <v>471.69099999999997</v>
      </c>
      <c r="E27" s="8">
        <v>82.486000000000004</v>
      </c>
      <c r="F27" s="29">
        <v>133.298</v>
      </c>
      <c r="G27" s="8">
        <v>133.298</v>
      </c>
      <c r="H27" s="8">
        <f t="shared" si="0"/>
        <v>14.747419303295015</v>
      </c>
      <c r="I27" s="89">
        <f t="shared" si="1"/>
        <v>-9.4651400494885873</v>
      </c>
      <c r="J27" s="61">
        <f t="shared" si="2"/>
        <v>-3.1247400494885875</v>
      </c>
      <c r="K27" s="61"/>
      <c r="L27" s="89">
        <f t="shared" si="3"/>
        <v>-6.3477641803239147</v>
      </c>
      <c r="M27" s="69">
        <v>-6.3403999999999998</v>
      </c>
      <c r="O27" s="8">
        <f t="shared" si="4"/>
        <v>14.747419303295015</v>
      </c>
      <c r="P27" s="68">
        <f t="shared" si="5"/>
        <v>-9.4651400494885873</v>
      </c>
      <c r="Q27" s="61">
        <f t="shared" si="6"/>
        <v>-3.1247400494885875</v>
      </c>
      <c r="R27" s="61"/>
      <c r="S27" s="72">
        <f t="shared" si="7"/>
        <v>-6.3477518714273371</v>
      </c>
      <c r="U27" s="87">
        <f t="shared" si="8"/>
        <v>2.6910681049896334</v>
      </c>
      <c r="V27" s="61">
        <f t="shared" si="9"/>
        <v>9.0314681049896333</v>
      </c>
      <c r="W27" s="61"/>
      <c r="X27" s="89">
        <f t="shared" si="10"/>
        <v>-6.4412027817178332</v>
      </c>
    </row>
    <row r="28" spans="1:24" x14ac:dyDescent="0.3">
      <c r="A28" s="1">
        <v>1991.25</v>
      </c>
      <c r="B28" s="27">
        <v>190655.66666666666</v>
      </c>
      <c r="C28" s="30">
        <v>926.54100000000005</v>
      </c>
      <c r="D28" s="28">
        <v>475.24799999999999</v>
      </c>
      <c r="E28" s="8">
        <v>82.662000000000006</v>
      </c>
      <c r="F28" s="29">
        <v>133.63300000000001</v>
      </c>
      <c r="G28" s="8">
        <v>133.631</v>
      </c>
      <c r="H28" s="8">
        <f t="shared" si="0"/>
        <v>14.765157077360771</v>
      </c>
      <c r="I28" s="89">
        <f t="shared" si="1"/>
        <v>-9.4659541340887827</v>
      </c>
      <c r="J28" s="61">
        <f t="shared" si="2"/>
        <v>-3.1253541340887825</v>
      </c>
      <c r="K28" s="61"/>
      <c r="L28" s="89">
        <f t="shared" si="3"/>
        <v>-6.34857826492411</v>
      </c>
      <c r="M28" s="69">
        <v>-6.3406000000000002</v>
      </c>
      <c r="O28" s="8">
        <f t="shared" si="4"/>
        <v>14.765210304038188</v>
      </c>
      <c r="P28" s="68">
        <f t="shared" si="5"/>
        <v>-9.4659505292113533</v>
      </c>
      <c r="Q28" s="61">
        <f t="shared" si="6"/>
        <v>-3.125350529211353</v>
      </c>
      <c r="R28" s="61"/>
      <c r="S28" s="72">
        <f t="shared" si="7"/>
        <v>-6.348562351150103</v>
      </c>
      <c r="U28" s="87">
        <f t="shared" si="8"/>
        <v>2.6922737585105136</v>
      </c>
      <c r="V28" s="61">
        <f t="shared" si="9"/>
        <v>9.0328737585105134</v>
      </c>
      <c r="W28" s="61"/>
      <c r="X28" s="89">
        <f t="shared" si="10"/>
        <v>-6.4399971281969535</v>
      </c>
    </row>
    <row r="29" spans="1:24" x14ac:dyDescent="0.3">
      <c r="A29" s="1">
        <v>1991.5</v>
      </c>
      <c r="B29" s="27">
        <v>191121.33333333334</v>
      </c>
      <c r="C29" s="30">
        <v>947.476</v>
      </c>
      <c r="D29" s="28">
        <v>484.33600000000001</v>
      </c>
      <c r="E29" s="8">
        <v>82.888999999999996</v>
      </c>
      <c r="F29" s="29">
        <v>134.12799999999999</v>
      </c>
      <c r="G29" s="8">
        <v>134.125</v>
      </c>
      <c r="H29" s="8">
        <f t="shared" si="0"/>
        <v>15.041658729858762</v>
      </c>
      <c r="I29" s="89">
        <f t="shared" si="1"/>
        <v>-9.449840158065081</v>
      </c>
      <c r="J29" s="61">
        <f t="shared" si="2"/>
        <v>-3.1249401580650806</v>
      </c>
      <c r="K29" s="61"/>
      <c r="L29" s="89">
        <f t="shared" si="3"/>
        <v>-6.3324642889004084</v>
      </c>
      <c r="M29" s="69">
        <v>-6.3249000000000004</v>
      </c>
      <c r="O29" s="8">
        <f t="shared" si="4"/>
        <v>15.041739497764429</v>
      </c>
      <c r="P29" s="68">
        <f t="shared" si="5"/>
        <v>-9.449834788465207</v>
      </c>
      <c r="Q29" s="61">
        <f t="shared" si="6"/>
        <v>-3.1249347884652066</v>
      </c>
      <c r="R29" s="61"/>
      <c r="S29" s="72">
        <f t="shared" si="7"/>
        <v>-6.3324466104039567</v>
      </c>
      <c r="U29" s="87">
        <f t="shared" si="8"/>
        <v>2.7108289699298509</v>
      </c>
      <c r="V29" s="61">
        <f t="shared" si="9"/>
        <v>9.0357289699298509</v>
      </c>
      <c r="W29" s="61"/>
      <c r="X29" s="89">
        <f t="shared" si="10"/>
        <v>-6.4214419167776153</v>
      </c>
    </row>
    <row r="30" spans="1:24" x14ac:dyDescent="0.3">
      <c r="A30" s="1">
        <v>1991.75</v>
      </c>
      <c r="B30" s="27">
        <v>191650.66666666666</v>
      </c>
      <c r="C30" s="30">
        <v>978.78800000000001</v>
      </c>
      <c r="D30" s="28">
        <v>477.45600000000002</v>
      </c>
      <c r="E30" s="8">
        <v>82.694999999999993</v>
      </c>
      <c r="F30" s="29">
        <v>134.416</v>
      </c>
      <c r="G30" s="8">
        <v>134.41399999999999</v>
      </c>
      <c r="H30" s="8">
        <f t="shared" si="0"/>
        <v>15.388197818117394</v>
      </c>
      <c r="I30" s="89">
        <f t="shared" si="1"/>
        <v>-9.4298287092091311</v>
      </c>
      <c r="J30" s="61">
        <f t="shared" si="2"/>
        <v>-3.120028709209131</v>
      </c>
      <c r="K30" s="61"/>
      <c r="L30" s="89">
        <f t="shared" si="3"/>
        <v>-6.3124528400444584</v>
      </c>
      <c r="M30" s="69">
        <v>-6.3098000000000001</v>
      </c>
      <c r="O30" s="8">
        <f t="shared" si="4"/>
        <v>15.388250670902577</v>
      </c>
      <c r="P30" s="68">
        <f t="shared" si="5"/>
        <v>-9.4298252745837736</v>
      </c>
      <c r="Q30" s="61">
        <f t="shared" si="6"/>
        <v>-3.1200252745837735</v>
      </c>
      <c r="R30" s="61"/>
      <c r="S30" s="72">
        <f t="shared" si="7"/>
        <v>-6.3124370965225234</v>
      </c>
      <c r="U30" s="87">
        <f t="shared" si="8"/>
        <v>2.7336042747822296</v>
      </c>
      <c r="V30" s="61">
        <f t="shared" si="9"/>
        <v>9.0434042747822296</v>
      </c>
      <c r="W30" s="61"/>
      <c r="X30" s="89">
        <f t="shared" si="10"/>
        <v>-6.3986666119252371</v>
      </c>
    </row>
    <row r="31" spans="1:24" x14ac:dyDescent="0.3">
      <c r="A31" s="1">
        <v>1992</v>
      </c>
      <c r="B31" s="27">
        <v>192074.66666666666</v>
      </c>
      <c r="C31" s="30">
        <v>956.81700000000001</v>
      </c>
      <c r="D31" s="28">
        <v>496.18</v>
      </c>
      <c r="E31" s="8">
        <v>82.361000000000004</v>
      </c>
      <c r="F31" s="29">
        <v>134.41</v>
      </c>
      <c r="G31" s="8">
        <v>134.40899999999999</v>
      </c>
      <c r="H31" s="8">
        <f t="shared" si="0"/>
        <v>15.308896109635363</v>
      </c>
      <c r="I31" s="89">
        <f t="shared" si="1"/>
        <v>-9.437205359802217</v>
      </c>
      <c r="J31" s="61">
        <f t="shared" si="2"/>
        <v>-3.1257053598022173</v>
      </c>
      <c r="K31" s="61"/>
      <c r="L31" s="89">
        <f t="shared" si="3"/>
        <v>-6.3198294906375443</v>
      </c>
      <c r="M31" s="69">
        <v>-6.3114999999999997</v>
      </c>
      <c r="O31" s="8">
        <f t="shared" si="4"/>
        <v>15.308923574617678</v>
      </c>
      <c r="P31" s="68">
        <f t="shared" si="5"/>
        <v>-9.437203565750087</v>
      </c>
      <c r="Q31" s="61">
        <f t="shared" si="6"/>
        <v>-3.1257035657500873</v>
      </c>
      <c r="R31" s="61"/>
      <c r="S31" s="72">
        <f t="shared" si="7"/>
        <v>-6.3198153876888368</v>
      </c>
      <c r="U31" s="87">
        <f t="shared" si="8"/>
        <v>2.728435898551036</v>
      </c>
      <c r="V31" s="61">
        <f t="shared" si="9"/>
        <v>9.0399358985510361</v>
      </c>
      <c r="W31" s="61"/>
      <c r="X31" s="89">
        <f t="shared" si="10"/>
        <v>-6.4038349881564312</v>
      </c>
    </row>
    <row r="32" spans="1:24" x14ac:dyDescent="0.3">
      <c r="A32" s="1">
        <v>1992.25</v>
      </c>
      <c r="B32" s="27">
        <v>192506.66666666666</v>
      </c>
      <c r="C32" s="30">
        <v>1013.0839999999999</v>
      </c>
      <c r="D32" s="28">
        <v>500.98899999999998</v>
      </c>
      <c r="E32" s="8">
        <v>82.536000000000001</v>
      </c>
      <c r="F32" s="29">
        <v>134.77699999999999</v>
      </c>
      <c r="G32" s="8">
        <v>134.774</v>
      </c>
      <c r="H32" s="8">
        <f t="shared" si="0"/>
        <v>15.991619780516483</v>
      </c>
      <c r="I32" s="89">
        <f t="shared" si="1"/>
        <v>-9.3958212428349999</v>
      </c>
      <c r="J32" s="61">
        <f t="shared" si="2"/>
        <v>-3.1210212428349999</v>
      </c>
      <c r="K32" s="61"/>
      <c r="L32" s="89">
        <f t="shared" si="3"/>
        <v>-6.2784453736703272</v>
      </c>
      <c r="M32" s="69">
        <v>-6.2747999999999999</v>
      </c>
      <c r="O32" s="8">
        <f t="shared" si="4"/>
        <v>15.991702522807508</v>
      </c>
      <c r="P32" s="68">
        <f t="shared" si="5"/>
        <v>-9.395816068745189</v>
      </c>
      <c r="Q32" s="61">
        <f t="shared" si="6"/>
        <v>-3.1210160687451891</v>
      </c>
      <c r="R32" s="61"/>
      <c r="S32" s="72">
        <f t="shared" si="7"/>
        <v>-6.2784278906839388</v>
      </c>
      <c r="U32" s="87">
        <f t="shared" si="8"/>
        <v>2.7720699953997432</v>
      </c>
      <c r="V32" s="61">
        <f t="shared" si="9"/>
        <v>9.0468699953997422</v>
      </c>
      <c r="W32" s="61"/>
      <c r="X32" s="89">
        <f t="shared" si="10"/>
        <v>-6.3602008913077235</v>
      </c>
    </row>
    <row r="33" spans="1:24" x14ac:dyDescent="0.3">
      <c r="A33" s="1">
        <v>1992.5</v>
      </c>
      <c r="B33" s="27">
        <v>193024.33333333334</v>
      </c>
      <c r="C33" s="30">
        <v>1024.162</v>
      </c>
      <c r="D33" s="28">
        <v>512.09199999999998</v>
      </c>
      <c r="E33" s="8">
        <v>82.781000000000006</v>
      </c>
      <c r="F33" s="29">
        <v>134.88800000000001</v>
      </c>
      <c r="G33" s="8">
        <v>134.88300000000001</v>
      </c>
      <c r="H33" s="8">
        <f t="shared" si="0"/>
        <v>16.168368952799739</v>
      </c>
      <c r="I33" s="89">
        <f t="shared" si="1"/>
        <v>-9.387514739605443</v>
      </c>
      <c r="J33" s="61">
        <f t="shared" si="2"/>
        <v>-3.1223147396054429</v>
      </c>
      <c r="K33" s="61"/>
      <c r="L33" s="89">
        <f t="shared" si="3"/>
        <v>-6.2701388704407703</v>
      </c>
      <c r="M33" s="69">
        <v>-6.2652000000000001</v>
      </c>
      <c r="O33" s="8">
        <f t="shared" si="4"/>
        <v>16.168509683051131</v>
      </c>
      <c r="P33" s="68">
        <f t="shared" si="5"/>
        <v>-9.3875060355958215</v>
      </c>
      <c r="Q33" s="61">
        <f t="shared" si="6"/>
        <v>-3.1223060355958214</v>
      </c>
      <c r="R33" s="61"/>
      <c r="S33" s="72">
        <f t="shared" si="7"/>
        <v>-6.2701178575345713</v>
      </c>
      <c r="U33" s="87">
        <f t="shared" si="8"/>
        <v>2.7830655037911782</v>
      </c>
      <c r="V33" s="61">
        <f t="shared" si="9"/>
        <v>9.0482655037911783</v>
      </c>
      <c r="W33" s="61"/>
      <c r="X33" s="89">
        <f t="shared" si="10"/>
        <v>-6.3492053829162884</v>
      </c>
    </row>
    <row r="34" spans="1:24" x14ac:dyDescent="0.3">
      <c r="A34" s="1">
        <v>1992.75</v>
      </c>
      <c r="B34" s="27">
        <v>193615.66666666666</v>
      </c>
      <c r="C34" s="30">
        <v>1057.962</v>
      </c>
      <c r="D34" s="28">
        <v>523.06399999999996</v>
      </c>
      <c r="E34" s="8">
        <v>82.980999999999995</v>
      </c>
      <c r="F34" s="29">
        <v>135.09899999999999</v>
      </c>
      <c r="G34" s="8">
        <v>135.09</v>
      </c>
      <c r="H34" s="8">
        <f t="shared" si="0"/>
        <v>16.621157563930929</v>
      </c>
      <c r="I34" s="89">
        <f t="shared" si="1"/>
        <v>-9.3629539375609721</v>
      </c>
      <c r="J34" s="61">
        <f t="shared" si="2"/>
        <v>-3.121353937560972</v>
      </c>
      <c r="K34" s="61"/>
      <c r="L34" s="89">
        <f t="shared" si="3"/>
        <v>-6.2455780683962994</v>
      </c>
      <c r="M34" s="69">
        <v>-6.2416</v>
      </c>
      <c r="O34" s="8">
        <f t="shared" si="4"/>
        <v>16.62141550589595</v>
      </c>
      <c r="P34" s="68">
        <f t="shared" si="5"/>
        <v>-9.3629384187884348</v>
      </c>
      <c r="Q34" s="61">
        <f t="shared" si="6"/>
        <v>-3.1213384187884348</v>
      </c>
      <c r="R34" s="61"/>
      <c r="S34" s="72">
        <f t="shared" si="7"/>
        <v>-6.2455502407271846</v>
      </c>
      <c r="U34" s="87">
        <f t="shared" si="8"/>
        <v>2.8106919546271145</v>
      </c>
      <c r="V34" s="61">
        <f t="shared" si="9"/>
        <v>9.0522919546271154</v>
      </c>
      <c r="W34" s="61"/>
      <c r="X34" s="89">
        <f t="shared" si="10"/>
        <v>-6.3215789320803522</v>
      </c>
    </row>
    <row r="35" spans="1:24" x14ac:dyDescent="0.3">
      <c r="A35" s="1">
        <v>1993</v>
      </c>
      <c r="B35" s="27">
        <v>194106</v>
      </c>
      <c r="C35" s="30">
        <v>1083.829</v>
      </c>
      <c r="D35" s="28">
        <v>527.85199999999998</v>
      </c>
      <c r="E35" s="8">
        <v>83.052000000000007</v>
      </c>
      <c r="F35" s="29">
        <v>135.03</v>
      </c>
      <c r="G35" s="8">
        <v>135.01499999999999</v>
      </c>
      <c r="H35" s="8">
        <f t="shared" ref="H35:H66" si="11">D35/F35+C35/E35</f>
        <v>16.959150931937689</v>
      </c>
      <c r="I35" s="89">
        <f t="shared" ref="I35:I66" si="12">LN(H35/B35)</f>
        <v>-9.3453521144452285</v>
      </c>
      <c r="J35" s="61">
        <f t="shared" si="2"/>
        <v>-3.1200521144452287</v>
      </c>
      <c r="K35" s="61"/>
      <c r="L35" s="89">
        <f t="shared" si="3"/>
        <v>-6.2279762452805558</v>
      </c>
      <c r="M35" s="69">
        <v>-6.2252999999999998</v>
      </c>
      <c r="O35" s="8">
        <f t="shared" si="4"/>
        <v>16.959585233250394</v>
      </c>
      <c r="P35" s="68">
        <f t="shared" si="5"/>
        <v>-9.3453265061023583</v>
      </c>
      <c r="Q35" s="61">
        <f t="shared" si="6"/>
        <v>-3.1200265061023584</v>
      </c>
      <c r="R35" s="61"/>
      <c r="S35" s="72">
        <f t="shared" si="7"/>
        <v>-6.227938328041108</v>
      </c>
      <c r="U35" s="87">
        <f t="shared" si="8"/>
        <v>2.8308331744780628</v>
      </c>
      <c r="V35" s="61">
        <f t="shared" si="9"/>
        <v>9.0561331744780631</v>
      </c>
      <c r="W35" s="61"/>
      <c r="X35" s="89">
        <f t="shared" si="10"/>
        <v>-6.3014377122294043</v>
      </c>
    </row>
    <row r="36" spans="1:24" x14ac:dyDescent="0.3">
      <c r="A36" s="1">
        <v>1993.25</v>
      </c>
      <c r="B36" s="27">
        <v>194555.33333333334</v>
      </c>
      <c r="C36" s="30">
        <v>1094.479</v>
      </c>
      <c r="D36" s="28">
        <v>547.84199999999998</v>
      </c>
      <c r="E36" s="8">
        <v>83.388000000000005</v>
      </c>
      <c r="F36" s="29">
        <v>135.74199999999999</v>
      </c>
      <c r="G36" s="8">
        <v>135.72300000000001</v>
      </c>
      <c r="H36" s="8">
        <f t="shared" si="11"/>
        <v>17.161044261286882</v>
      </c>
      <c r="I36" s="89">
        <f t="shared" si="12"/>
        <v>-9.3358299451310529</v>
      </c>
      <c r="J36" s="61">
        <f t="shared" si="2"/>
        <v>-3.1224299451310529</v>
      </c>
      <c r="K36" s="61"/>
      <c r="L36" s="89">
        <f t="shared" si="3"/>
        <v>-6.2184540759663802</v>
      </c>
      <c r="M36" s="69">
        <v>-6.2134</v>
      </c>
      <c r="O36" s="8">
        <f t="shared" si="4"/>
        <v>17.161609251897783</v>
      </c>
      <c r="P36" s="68">
        <f t="shared" si="5"/>
        <v>-9.3357970228157221</v>
      </c>
      <c r="Q36" s="61">
        <f t="shared" si="6"/>
        <v>-3.1223970228157221</v>
      </c>
      <c r="R36" s="61"/>
      <c r="S36" s="72">
        <f t="shared" si="7"/>
        <v>-6.2184088447544719</v>
      </c>
      <c r="U36" s="87">
        <f t="shared" si="8"/>
        <v>2.8426748689109398</v>
      </c>
      <c r="V36" s="61">
        <f t="shared" si="9"/>
        <v>9.0560748689109403</v>
      </c>
      <c r="W36" s="61"/>
      <c r="X36" s="89">
        <f t="shared" si="10"/>
        <v>-6.2895960177965264</v>
      </c>
    </row>
    <row r="37" spans="1:24" x14ac:dyDescent="0.3">
      <c r="A37" s="1">
        <v>1993.5</v>
      </c>
      <c r="B37" s="27">
        <v>195068</v>
      </c>
      <c r="C37" s="30">
        <v>1095.8520000000001</v>
      </c>
      <c r="D37" s="28">
        <v>556.63800000000003</v>
      </c>
      <c r="E37" s="8">
        <v>84.063999999999993</v>
      </c>
      <c r="F37" s="29">
        <v>136.40299999999999</v>
      </c>
      <c r="G37" s="8">
        <v>136.381</v>
      </c>
      <c r="H37" s="8">
        <f t="shared" si="11"/>
        <v>17.116759008768778</v>
      </c>
      <c r="I37" s="89">
        <f t="shared" si="12"/>
        <v>-9.3410454521499471</v>
      </c>
      <c r="J37" s="61">
        <f t="shared" si="2"/>
        <v>-3.124245452149947</v>
      </c>
      <c r="K37" s="61"/>
      <c r="L37" s="89">
        <f t="shared" si="3"/>
        <v>-6.2236695829852744</v>
      </c>
      <c r="M37" s="69">
        <v>-6.2168000000000001</v>
      </c>
      <c r="O37" s="8">
        <f t="shared" si="4"/>
        <v>17.117417299498303</v>
      </c>
      <c r="P37" s="68">
        <f t="shared" si="5"/>
        <v>-9.3410069940475129</v>
      </c>
      <c r="Q37" s="61">
        <f t="shared" si="6"/>
        <v>-3.1242069940475128</v>
      </c>
      <c r="R37" s="61"/>
      <c r="S37" s="72">
        <f t="shared" si="7"/>
        <v>-6.2236188159862627</v>
      </c>
      <c r="U37" s="87">
        <f t="shared" si="8"/>
        <v>2.8400965006591172</v>
      </c>
      <c r="V37" s="61">
        <f t="shared" si="9"/>
        <v>9.0568965006591178</v>
      </c>
      <c r="W37" s="61"/>
      <c r="X37" s="89">
        <f t="shared" si="10"/>
        <v>-6.2921743860483499</v>
      </c>
    </row>
    <row r="38" spans="1:24" x14ac:dyDescent="0.3">
      <c r="A38" s="1">
        <v>1993.75</v>
      </c>
      <c r="B38" s="27">
        <v>195621</v>
      </c>
      <c r="C38" s="30">
        <v>1153.1420000000001</v>
      </c>
      <c r="D38" s="28">
        <v>573.79600000000005</v>
      </c>
      <c r="E38" s="8">
        <v>84.042000000000002</v>
      </c>
      <c r="F38" s="29">
        <v>137.304</v>
      </c>
      <c r="G38" s="8">
        <v>137.28100000000001</v>
      </c>
      <c r="H38" s="8">
        <f t="shared" si="11"/>
        <v>17.900039261713566</v>
      </c>
      <c r="I38" s="89">
        <f t="shared" si="12"/>
        <v>-9.2991314865470383</v>
      </c>
      <c r="J38" s="61">
        <f t="shared" si="2"/>
        <v>-3.1215314865470383</v>
      </c>
      <c r="K38" s="61"/>
      <c r="L38" s="89">
        <f t="shared" si="3"/>
        <v>-6.1817556173823656</v>
      </c>
      <c r="M38" s="69">
        <v>-6.1776</v>
      </c>
      <c r="O38" s="8">
        <f t="shared" si="4"/>
        <v>17.900739412738467</v>
      </c>
      <c r="P38" s="68">
        <f t="shared" si="5"/>
        <v>-9.2990923728153874</v>
      </c>
      <c r="Q38" s="61">
        <f t="shared" si="6"/>
        <v>-3.1214923728153874</v>
      </c>
      <c r="R38" s="61"/>
      <c r="S38" s="72">
        <f t="shared" si="7"/>
        <v>-6.1817041947541371</v>
      </c>
      <c r="U38" s="87">
        <f t="shared" si="8"/>
        <v>2.8848420199677745</v>
      </c>
      <c r="V38" s="61">
        <f t="shared" si="9"/>
        <v>9.062442019967774</v>
      </c>
      <c r="W38" s="61"/>
      <c r="X38" s="89">
        <f t="shared" si="10"/>
        <v>-6.2474288667396927</v>
      </c>
    </row>
    <row r="39" spans="1:24" x14ac:dyDescent="0.3">
      <c r="A39" s="1">
        <v>1994</v>
      </c>
      <c r="B39" s="27">
        <v>196085.33333333334</v>
      </c>
      <c r="C39" s="30">
        <v>1201.675</v>
      </c>
      <c r="D39" s="28">
        <v>588.82399999999996</v>
      </c>
      <c r="E39" s="8">
        <v>84.366</v>
      </c>
      <c r="F39" s="29">
        <v>137.62100000000001</v>
      </c>
      <c r="G39" s="8">
        <v>137.6</v>
      </c>
      <c r="H39" s="8">
        <f t="shared" si="11"/>
        <v>18.522184594079807</v>
      </c>
      <c r="I39" s="89">
        <f t="shared" si="12"/>
        <v>-9.2673360367094109</v>
      </c>
      <c r="J39" s="61">
        <f t="shared" si="2"/>
        <v>-3.1204360367094113</v>
      </c>
      <c r="K39" s="61"/>
      <c r="L39" s="89">
        <f t="shared" si="3"/>
        <v>-6.1499601675447382</v>
      </c>
      <c r="M39" s="69">
        <v>-6.1468999999999996</v>
      </c>
      <c r="O39" s="8">
        <f t="shared" si="4"/>
        <v>18.522837576748927</v>
      </c>
      <c r="P39" s="68">
        <f t="shared" si="5"/>
        <v>-9.2673007832458723</v>
      </c>
      <c r="Q39" s="61">
        <f t="shared" si="6"/>
        <v>-3.1204007832458727</v>
      </c>
      <c r="R39" s="61"/>
      <c r="S39" s="72">
        <f t="shared" si="7"/>
        <v>-6.149912605184622</v>
      </c>
      <c r="U39" s="87">
        <f t="shared" si="8"/>
        <v>2.9190044343686159</v>
      </c>
      <c r="V39" s="61">
        <f t="shared" si="9"/>
        <v>9.0659044343686155</v>
      </c>
      <c r="W39" s="61"/>
      <c r="X39" s="89">
        <f t="shared" si="10"/>
        <v>-6.2132664523388508</v>
      </c>
    </row>
    <row r="40" spans="1:24" x14ac:dyDescent="0.3">
      <c r="A40" s="1">
        <v>1994.25</v>
      </c>
      <c r="B40" s="27">
        <v>196522</v>
      </c>
      <c r="C40" s="30">
        <v>1264.9480000000001</v>
      </c>
      <c r="D40" s="28">
        <v>598.721</v>
      </c>
      <c r="E40" s="8">
        <v>84.644999999999996</v>
      </c>
      <c r="F40" s="29">
        <v>138.44200000000001</v>
      </c>
      <c r="G40" s="8">
        <v>138.42400000000001</v>
      </c>
      <c r="H40" s="8">
        <f t="shared" si="11"/>
        <v>19.268861375528303</v>
      </c>
      <c r="I40" s="89">
        <f t="shared" si="12"/>
        <v>-9.2300392705646424</v>
      </c>
      <c r="J40" s="61">
        <f t="shared" si="2"/>
        <v>-3.1167392705646426</v>
      </c>
      <c r="K40" s="61"/>
      <c r="L40" s="89">
        <f t="shared" si="3"/>
        <v>-6.1126634013999697</v>
      </c>
      <c r="M40" s="69">
        <v>-6.1132999999999997</v>
      </c>
      <c r="O40" s="8">
        <f t="shared" si="4"/>
        <v>19.26942373982029</v>
      </c>
      <c r="P40" s="68">
        <f t="shared" si="5"/>
        <v>-9.2300100858570016</v>
      </c>
      <c r="Q40" s="61">
        <f t="shared" si="6"/>
        <v>-3.1167100858570018</v>
      </c>
      <c r="R40" s="61"/>
      <c r="S40" s="72">
        <f t="shared" si="7"/>
        <v>-6.1126219077957513</v>
      </c>
      <c r="U40" s="87">
        <f t="shared" si="8"/>
        <v>2.9585195774550099</v>
      </c>
      <c r="V40" s="61">
        <f t="shared" si="9"/>
        <v>9.0718195774550097</v>
      </c>
      <c r="W40" s="61"/>
      <c r="X40" s="89">
        <f t="shared" si="10"/>
        <v>-6.1737513092524567</v>
      </c>
    </row>
    <row r="41" spans="1:24" x14ac:dyDescent="0.3">
      <c r="A41" s="1">
        <v>1994.5</v>
      </c>
      <c r="B41" s="27">
        <v>197050</v>
      </c>
      <c r="C41" s="30">
        <v>1251.749</v>
      </c>
      <c r="D41" s="28">
        <v>609.30999999999995</v>
      </c>
      <c r="E41" s="8">
        <v>85.153000000000006</v>
      </c>
      <c r="F41" s="29">
        <v>139.41800000000001</v>
      </c>
      <c r="G41" s="8">
        <v>139.405</v>
      </c>
      <c r="H41" s="8">
        <f t="shared" si="11"/>
        <v>19.070381416126548</v>
      </c>
      <c r="I41" s="89">
        <f t="shared" si="12"/>
        <v>-9.243076362365187</v>
      </c>
      <c r="J41" s="61">
        <f t="shared" si="2"/>
        <v>-3.1192763623651869</v>
      </c>
      <c r="K41" s="61"/>
      <c r="L41" s="89">
        <f t="shared" si="3"/>
        <v>-6.1257004932005144</v>
      </c>
      <c r="M41" s="69">
        <v>-6.1238000000000001</v>
      </c>
      <c r="O41" s="8">
        <f t="shared" si="4"/>
        <v>19.070788969468797</v>
      </c>
      <c r="P41" s="68">
        <f t="shared" si="5"/>
        <v>-9.2430549915819533</v>
      </c>
      <c r="Q41" s="61">
        <f t="shared" si="6"/>
        <v>-3.1192549915819532</v>
      </c>
      <c r="R41" s="61"/>
      <c r="S41" s="72">
        <f t="shared" si="7"/>
        <v>-6.1256668135207031</v>
      </c>
      <c r="U41" s="87">
        <f t="shared" si="8"/>
        <v>2.9481577910411958</v>
      </c>
      <c r="V41" s="61">
        <f t="shared" si="9"/>
        <v>9.0719577910411964</v>
      </c>
      <c r="W41" s="61"/>
      <c r="X41" s="89">
        <f t="shared" si="10"/>
        <v>-6.1841130956662713</v>
      </c>
    </row>
    <row r="42" spans="1:24" x14ac:dyDescent="0.3">
      <c r="A42" s="1">
        <v>1994.75</v>
      </c>
      <c r="B42" s="27">
        <v>197600.66666666666</v>
      </c>
      <c r="C42" s="30">
        <v>1307.566</v>
      </c>
      <c r="D42" s="28">
        <v>631.83000000000004</v>
      </c>
      <c r="E42" s="8">
        <v>85.435000000000002</v>
      </c>
      <c r="F42" s="29">
        <v>139.65600000000001</v>
      </c>
      <c r="G42" s="8">
        <v>139.649</v>
      </c>
      <c r="H42" s="8">
        <f t="shared" si="11"/>
        <v>19.82899282719141</v>
      </c>
      <c r="I42" s="89">
        <f t="shared" si="12"/>
        <v>-9.206858287226023</v>
      </c>
      <c r="J42" s="61">
        <f t="shared" si="2"/>
        <v>-3.1186582872260233</v>
      </c>
      <c r="K42" s="61"/>
      <c r="L42" s="89">
        <f t="shared" si="3"/>
        <v>-6.0894824180613503</v>
      </c>
      <c r="M42" s="69">
        <v>-6.0881999999999996</v>
      </c>
      <c r="O42" s="8">
        <f t="shared" si="4"/>
        <v>19.829219605156407</v>
      </c>
      <c r="P42" s="68">
        <f t="shared" si="5"/>
        <v>-9.2068468506054035</v>
      </c>
      <c r="Q42" s="61">
        <f t="shared" si="6"/>
        <v>-3.1186468506054039</v>
      </c>
      <c r="R42" s="61"/>
      <c r="S42" s="72">
        <f t="shared" si="7"/>
        <v>-6.0894586725441533</v>
      </c>
      <c r="U42" s="87">
        <f t="shared" si="8"/>
        <v>2.9871565875039727</v>
      </c>
      <c r="V42" s="61">
        <f t="shared" si="9"/>
        <v>9.0753565875039719</v>
      </c>
      <c r="W42" s="61"/>
      <c r="X42" s="89">
        <f t="shared" si="10"/>
        <v>-6.1451142992034935</v>
      </c>
    </row>
    <row r="43" spans="1:24" x14ac:dyDescent="0.3">
      <c r="A43" s="1">
        <v>1995</v>
      </c>
      <c r="B43" s="27">
        <v>197882</v>
      </c>
      <c r="C43" s="30">
        <v>1327.586</v>
      </c>
      <c r="D43" s="28">
        <v>621.25199999999995</v>
      </c>
      <c r="E43" s="8">
        <v>85.841999999999999</v>
      </c>
      <c r="F43" s="29">
        <v>140.214</v>
      </c>
      <c r="G43" s="8">
        <v>140.215</v>
      </c>
      <c r="H43" s="8">
        <f t="shared" si="11"/>
        <v>19.896201378960569</v>
      </c>
      <c r="I43" s="89">
        <f t="shared" si="12"/>
        <v>-9.2048973443960787</v>
      </c>
      <c r="J43" s="61">
        <f t="shared" si="2"/>
        <v>-3.1158973443960782</v>
      </c>
      <c r="K43" s="61"/>
      <c r="L43" s="89">
        <f t="shared" si="3"/>
        <v>-6.087521475231406</v>
      </c>
      <c r="M43" s="69">
        <v>-6.0890000000000004</v>
      </c>
      <c r="O43" s="8">
        <f t="shared" si="4"/>
        <v>19.896169779334418</v>
      </c>
      <c r="P43" s="68">
        <f t="shared" si="5"/>
        <v>-9.2048989326214219</v>
      </c>
      <c r="Q43" s="61">
        <f t="shared" si="6"/>
        <v>-3.1158989326214215</v>
      </c>
      <c r="R43" s="61"/>
      <c r="S43" s="72">
        <f t="shared" si="7"/>
        <v>-6.0875107545601717</v>
      </c>
      <c r="U43" s="87">
        <f t="shared" si="8"/>
        <v>2.9905272398047842</v>
      </c>
      <c r="V43" s="61">
        <f t="shared" si="9"/>
        <v>9.0795272398047846</v>
      </c>
      <c r="W43" s="61"/>
      <c r="X43" s="89">
        <f t="shared" si="10"/>
        <v>-6.1417436469026825</v>
      </c>
    </row>
    <row r="44" spans="1:24" x14ac:dyDescent="0.3">
      <c r="A44" s="1">
        <v>1995.25</v>
      </c>
      <c r="B44" s="27">
        <v>198295.66666666666</v>
      </c>
      <c r="C44" s="30">
        <v>1303.9880000000001</v>
      </c>
      <c r="D44" s="28">
        <v>626.91399999999999</v>
      </c>
      <c r="E44" s="8">
        <v>86.103999999999999</v>
      </c>
      <c r="F44" s="29">
        <v>140.06100000000001</v>
      </c>
      <c r="G44" s="8">
        <v>140.06800000000001</v>
      </c>
      <c r="H44" s="8">
        <f t="shared" si="11"/>
        <v>19.62034396345496</v>
      </c>
      <c r="I44" s="89">
        <f t="shared" si="12"/>
        <v>-9.220947476606586</v>
      </c>
      <c r="J44" s="61">
        <f t="shared" si="2"/>
        <v>-3.1188474766065859</v>
      </c>
      <c r="K44" s="61"/>
      <c r="L44" s="89">
        <f t="shared" si="3"/>
        <v>-6.1035716074419133</v>
      </c>
      <c r="M44" s="69">
        <v>-6.1021000000000001</v>
      </c>
      <c r="O44" s="8">
        <f t="shared" si="4"/>
        <v>19.620120271761074</v>
      </c>
      <c r="P44" s="68">
        <f t="shared" si="5"/>
        <v>-9.2209588776793439</v>
      </c>
      <c r="Q44" s="61">
        <f t="shared" si="6"/>
        <v>-3.1188588776793438</v>
      </c>
      <c r="R44" s="61"/>
      <c r="S44" s="72">
        <f t="shared" si="7"/>
        <v>-6.1035706996180936</v>
      </c>
      <c r="U44" s="87">
        <f t="shared" si="8"/>
        <v>2.9765555841776066</v>
      </c>
      <c r="V44" s="61">
        <f t="shared" si="9"/>
        <v>9.0786555841776071</v>
      </c>
      <c r="W44" s="61"/>
      <c r="X44" s="89">
        <f t="shared" si="10"/>
        <v>-6.1557153025298597</v>
      </c>
    </row>
    <row r="45" spans="1:24" x14ac:dyDescent="0.3">
      <c r="A45" s="1">
        <v>1995.5</v>
      </c>
      <c r="B45" s="27">
        <v>198807</v>
      </c>
      <c r="C45" s="30">
        <v>1303.248</v>
      </c>
      <c r="D45" s="28">
        <v>642.54300000000001</v>
      </c>
      <c r="E45" s="8">
        <v>86.572000000000003</v>
      </c>
      <c r="F45" s="29">
        <v>139.61000000000001</v>
      </c>
      <c r="G45" s="8">
        <v>139.62100000000001</v>
      </c>
      <c r="H45" s="8">
        <f t="shared" si="11"/>
        <v>19.65633430337023</v>
      </c>
      <c r="I45" s="89">
        <f t="shared" si="12"/>
        <v>-9.2216901410770973</v>
      </c>
      <c r="J45" s="61">
        <f t="shared" si="2"/>
        <v>-3.1220901410770976</v>
      </c>
      <c r="K45" s="61"/>
      <c r="L45" s="89">
        <f t="shared" si="3"/>
        <v>-6.1043142719124246</v>
      </c>
      <c r="M45" s="69">
        <v>-6.0995999999999997</v>
      </c>
      <c r="O45" s="8">
        <f t="shared" si="4"/>
        <v>19.65597170352823</v>
      </c>
      <c r="P45" s="68">
        <f t="shared" si="5"/>
        <v>-9.2217085882189131</v>
      </c>
      <c r="Q45" s="61">
        <f t="shared" si="6"/>
        <v>-3.1221085882189135</v>
      </c>
      <c r="R45" s="61"/>
      <c r="S45" s="72">
        <f t="shared" si="7"/>
        <v>-6.1043204101576629</v>
      </c>
      <c r="U45" s="87">
        <f t="shared" si="8"/>
        <v>2.9783811956334008</v>
      </c>
      <c r="V45" s="61">
        <f t="shared" si="9"/>
        <v>9.0779811956334004</v>
      </c>
      <c r="W45" s="61"/>
      <c r="X45" s="89">
        <f t="shared" si="10"/>
        <v>-6.1538896910740659</v>
      </c>
    </row>
    <row r="46" spans="1:24" x14ac:dyDescent="0.3">
      <c r="A46" s="1">
        <v>1995.75</v>
      </c>
      <c r="B46" s="27">
        <v>199351.66666666666</v>
      </c>
      <c r="C46" s="30">
        <v>1335.135</v>
      </c>
      <c r="D46" s="28">
        <v>652.24199999999996</v>
      </c>
      <c r="E46" s="8">
        <v>86.540999999999997</v>
      </c>
      <c r="F46" s="29">
        <v>139.30000000000001</v>
      </c>
      <c r="G46" s="8">
        <v>139.31200000000001</v>
      </c>
      <c r="H46" s="8">
        <f t="shared" si="11"/>
        <v>20.11005696141121</v>
      </c>
      <c r="I46" s="89">
        <f t="shared" si="12"/>
        <v>-9.2016056770071213</v>
      </c>
      <c r="J46" s="61">
        <f t="shared" si="2"/>
        <v>-3.1215056770071214</v>
      </c>
      <c r="K46" s="61"/>
      <c r="L46" s="89">
        <f t="shared" si="3"/>
        <v>-6.0842298078424486</v>
      </c>
      <c r="M46" s="69">
        <v>-6.0800999999999998</v>
      </c>
      <c r="O46" s="8">
        <f t="shared" si="4"/>
        <v>20.109653640849352</v>
      </c>
      <c r="P46" s="68">
        <f t="shared" si="5"/>
        <v>-9.2016257328730564</v>
      </c>
      <c r="Q46" s="61">
        <f t="shared" si="6"/>
        <v>-3.1215257328730566</v>
      </c>
      <c r="R46" s="61"/>
      <c r="S46" s="72">
        <f t="shared" si="7"/>
        <v>-6.0842375548118062</v>
      </c>
      <c r="U46" s="87">
        <f t="shared" si="8"/>
        <v>3.0011999804064704</v>
      </c>
      <c r="V46" s="61">
        <f t="shared" si="9"/>
        <v>9.0812999804064702</v>
      </c>
      <c r="W46" s="61"/>
      <c r="X46" s="89">
        <f t="shared" si="10"/>
        <v>-6.1310709063009963</v>
      </c>
    </row>
    <row r="47" spans="1:24" x14ac:dyDescent="0.3">
      <c r="A47" s="1">
        <v>1996</v>
      </c>
      <c r="B47" s="27">
        <v>199776</v>
      </c>
      <c r="C47" s="30">
        <v>1355.3530000000001</v>
      </c>
      <c r="D47" s="28">
        <v>659.82500000000005</v>
      </c>
      <c r="E47" s="8">
        <v>86.462999999999994</v>
      </c>
      <c r="F47" s="29">
        <v>139.405</v>
      </c>
      <c r="G47" s="8">
        <v>139.41800000000001</v>
      </c>
      <c r="H47" s="8">
        <f t="shared" si="11"/>
        <v>20.408677556137484</v>
      </c>
      <c r="I47" s="89">
        <f t="shared" si="12"/>
        <v>-9.1889918370567454</v>
      </c>
      <c r="J47" s="61">
        <f t="shared" si="2"/>
        <v>-3.1204918370567452</v>
      </c>
      <c r="K47" s="61"/>
      <c r="L47" s="89">
        <f t="shared" si="3"/>
        <v>-6.0716159678920727</v>
      </c>
      <c r="M47" s="69">
        <v>-6.0685000000000002</v>
      </c>
      <c r="O47" s="8">
        <f t="shared" si="4"/>
        <v>20.408236214482088</v>
      </c>
      <c r="P47" s="68">
        <f t="shared" si="5"/>
        <v>-9.1890134624867272</v>
      </c>
      <c r="Q47" s="61">
        <f t="shared" si="6"/>
        <v>-3.120513462486727</v>
      </c>
      <c r="R47" s="61"/>
      <c r="S47" s="72">
        <f t="shared" si="7"/>
        <v>-6.071625284425477</v>
      </c>
      <c r="U47" s="87">
        <f t="shared" si="8"/>
        <v>3.0159385553747442</v>
      </c>
      <c r="V47" s="61">
        <f t="shared" si="9"/>
        <v>9.084438555374744</v>
      </c>
      <c r="W47" s="61"/>
      <c r="X47" s="89">
        <f t="shared" si="10"/>
        <v>-6.1163323313327229</v>
      </c>
    </row>
    <row r="48" spans="1:24" x14ac:dyDescent="0.3">
      <c r="A48" s="1">
        <v>1996.25</v>
      </c>
      <c r="B48" s="27">
        <v>200279.33333333334</v>
      </c>
      <c r="C48" s="30">
        <v>1418.3879999999999</v>
      </c>
      <c r="D48" s="28">
        <v>676.33199999999999</v>
      </c>
      <c r="E48" s="8">
        <v>86.334999999999994</v>
      </c>
      <c r="F48" s="29">
        <v>138.48599999999999</v>
      </c>
      <c r="G48" s="8">
        <v>138.499</v>
      </c>
      <c r="H48" s="8">
        <f t="shared" si="11"/>
        <v>21.31264467610896</v>
      </c>
      <c r="I48" s="89">
        <f t="shared" si="12"/>
        <v>-9.1481677944226281</v>
      </c>
      <c r="J48" s="61">
        <f t="shared" si="2"/>
        <v>-3.1192677944226279</v>
      </c>
      <c r="K48" s="61"/>
      <c r="L48" s="89">
        <f t="shared" si="3"/>
        <v>-6.0307919252579554</v>
      </c>
      <c r="M48" s="69">
        <v>-6.0289000000000001</v>
      </c>
      <c r="O48" s="8">
        <f t="shared" si="4"/>
        <v>21.312186269596005</v>
      </c>
      <c r="P48" s="68">
        <f t="shared" si="5"/>
        <v>-9.1481893033179258</v>
      </c>
      <c r="Q48" s="61">
        <f t="shared" si="6"/>
        <v>-3.1192893033179256</v>
      </c>
      <c r="R48" s="61"/>
      <c r="S48" s="72">
        <f t="shared" si="7"/>
        <v>-6.0308011252566756</v>
      </c>
      <c r="U48" s="87">
        <f t="shared" si="8"/>
        <v>3.0592790344472243</v>
      </c>
      <c r="V48" s="61">
        <f t="shared" si="9"/>
        <v>9.088179034447224</v>
      </c>
      <c r="W48" s="61"/>
      <c r="X48" s="89">
        <f t="shared" si="10"/>
        <v>-6.0729918522602429</v>
      </c>
    </row>
    <row r="49" spans="1:24" x14ac:dyDescent="0.3">
      <c r="A49" s="1">
        <v>1996.5</v>
      </c>
      <c r="B49" s="27">
        <v>200849.66666666666</v>
      </c>
      <c r="C49" s="30">
        <v>1474.35</v>
      </c>
      <c r="D49" s="28">
        <v>679.38199999999995</v>
      </c>
      <c r="E49" s="8">
        <v>85.841999999999999</v>
      </c>
      <c r="F49" s="29">
        <v>138.125</v>
      </c>
      <c r="G49" s="8">
        <v>138.13900000000001</v>
      </c>
      <c r="H49" s="8">
        <f t="shared" si="11"/>
        <v>22.093761728002651</v>
      </c>
      <c r="I49" s="89">
        <f t="shared" si="12"/>
        <v>-9.1150166862470616</v>
      </c>
      <c r="J49" s="61">
        <f t="shared" si="2"/>
        <v>-3.1162166862470615</v>
      </c>
      <c r="K49" s="61"/>
      <c r="L49" s="89">
        <f t="shared" si="3"/>
        <v>-5.9976408170823889</v>
      </c>
      <c r="M49" s="69">
        <v>-5.9988000000000001</v>
      </c>
      <c r="O49" s="8">
        <f t="shared" si="4"/>
        <v>22.093263241420228</v>
      </c>
      <c r="P49" s="68">
        <f t="shared" si="5"/>
        <v>-9.1150392488243241</v>
      </c>
      <c r="Q49" s="61">
        <f t="shared" si="6"/>
        <v>-3.116239248824324</v>
      </c>
      <c r="R49" s="61"/>
      <c r="S49" s="72">
        <f t="shared" si="7"/>
        <v>-5.9976510707630739</v>
      </c>
      <c r="U49" s="87">
        <f t="shared" si="8"/>
        <v>3.095272731348417</v>
      </c>
      <c r="V49" s="61">
        <f t="shared" si="9"/>
        <v>9.0940727313484171</v>
      </c>
      <c r="W49" s="61"/>
      <c r="X49" s="89">
        <f t="shared" si="10"/>
        <v>-6.0369981553590497</v>
      </c>
    </row>
    <row r="50" spans="1:24" x14ac:dyDescent="0.3">
      <c r="A50" s="1">
        <v>1996.75</v>
      </c>
      <c r="B50" s="27">
        <v>201457.33333333334</v>
      </c>
      <c r="C50" s="30">
        <v>1480.1279999999999</v>
      </c>
      <c r="D50" s="28">
        <v>689.64099999999996</v>
      </c>
      <c r="E50" s="8">
        <v>86.292000000000002</v>
      </c>
      <c r="F50" s="29">
        <v>137.52699999999999</v>
      </c>
      <c r="G50" s="8">
        <v>137.54300000000001</v>
      </c>
      <c r="H50" s="8">
        <f t="shared" si="11"/>
        <v>22.167138027566764</v>
      </c>
      <c r="I50" s="89">
        <f t="shared" si="12"/>
        <v>-9.1147219695345587</v>
      </c>
      <c r="J50" s="61">
        <f t="shared" si="2"/>
        <v>-3.1188219695345589</v>
      </c>
      <c r="K50" s="61"/>
      <c r="L50" s="89">
        <f t="shared" si="3"/>
        <v>-5.997346100369886</v>
      </c>
      <c r="M50" s="69">
        <v>-5.9958999999999998</v>
      </c>
      <c r="O50" s="8">
        <f t="shared" si="4"/>
        <v>22.166554694502722</v>
      </c>
      <c r="P50" s="68">
        <f t="shared" si="5"/>
        <v>-9.1147482850985586</v>
      </c>
      <c r="Q50" s="61">
        <f t="shared" si="6"/>
        <v>-3.1188482850985588</v>
      </c>
      <c r="R50" s="61"/>
      <c r="S50" s="72">
        <f t="shared" si="7"/>
        <v>-5.9973601070373084</v>
      </c>
      <c r="U50" s="87">
        <f t="shared" si="8"/>
        <v>3.0985846076051233</v>
      </c>
      <c r="V50" s="61">
        <f t="shared" si="9"/>
        <v>9.0944846076051231</v>
      </c>
      <c r="W50" s="61"/>
      <c r="X50" s="89">
        <f t="shared" si="10"/>
        <v>-6.0336862791023433</v>
      </c>
    </row>
    <row r="51" spans="1:24" x14ac:dyDescent="0.3">
      <c r="A51" s="1">
        <v>1997</v>
      </c>
      <c r="B51" s="27">
        <v>202395.66666666666</v>
      </c>
      <c r="C51" s="30">
        <v>1522.404</v>
      </c>
      <c r="D51" s="28">
        <v>705.59100000000001</v>
      </c>
      <c r="E51" s="8">
        <v>87.001000000000005</v>
      </c>
      <c r="F51" s="29">
        <v>136.99700000000001</v>
      </c>
      <c r="G51" s="8">
        <v>137.01599999999999</v>
      </c>
      <c r="H51" s="8">
        <f t="shared" si="11"/>
        <v>22.649107470112725</v>
      </c>
      <c r="I51" s="89">
        <f t="shared" si="12"/>
        <v>-9.0978593605569866</v>
      </c>
      <c r="J51" s="61">
        <f t="shared" si="2"/>
        <v>-3.1203593605569866</v>
      </c>
      <c r="K51" s="61"/>
      <c r="L51" s="89">
        <f t="shared" si="3"/>
        <v>-5.9804834913923139</v>
      </c>
      <c r="M51" s="69">
        <v>-5.9775</v>
      </c>
      <c r="O51" s="8">
        <f t="shared" si="4"/>
        <v>22.648393262801147</v>
      </c>
      <c r="P51" s="68">
        <f t="shared" si="5"/>
        <v>-9.0978908946284083</v>
      </c>
      <c r="Q51" s="61">
        <f t="shared" si="6"/>
        <v>-3.1203908946284082</v>
      </c>
      <c r="R51" s="61"/>
      <c r="S51" s="72">
        <f t="shared" si="7"/>
        <v>-5.980502716567158</v>
      </c>
      <c r="U51" s="87">
        <f t="shared" si="8"/>
        <v>3.1200889117881774</v>
      </c>
      <c r="V51" s="61">
        <f t="shared" si="9"/>
        <v>9.0975889117881774</v>
      </c>
      <c r="W51" s="61"/>
      <c r="X51" s="89">
        <f t="shared" si="10"/>
        <v>-6.0121819749192893</v>
      </c>
    </row>
    <row r="52" spans="1:24" x14ac:dyDescent="0.3">
      <c r="A52" s="1">
        <v>1997.25</v>
      </c>
      <c r="B52" s="27">
        <v>202835.33333333334</v>
      </c>
      <c r="C52" s="30">
        <v>1590.2180000000001</v>
      </c>
      <c r="D52" s="28">
        <v>696.58699999999999</v>
      </c>
      <c r="E52" s="8">
        <v>85.635999999999996</v>
      </c>
      <c r="F52" s="29">
        <v>135.67699999999999</v>
      </c>
      <c r="G52" s="8">
        <v>135.69999999999999</v>
      </c>
      <c r="H52" s="8">
        <f t="shared" si="11"/>
        <v>23.703660337676393</v>
      </c>
      <c r="I52" s="89">
        <f t="shared" si="12"/>
        <v>-9.0545202821618016</v>
      </c>
      <c r="J52" s="61">
        <f t="shared" si="2"/>
        <v>-3.1109202821618016</v>
      </c>
      <c r="K52" s="61"/>
      <c r="L52" s="89">
        <f t="shared" si="3"/>
        <v>-5.9371444129971289</v>
      </c>
      <c r="M52" s="69">
        <v>-5.9436</v>
      </c>
      <c r="O52" s="8">
        <f t="shared" si="4"/>
        <v>23.702790141598797</v>
      </c>
      <c r="P52" s="68">
        <f t="shared" si="5"/>
        <v>-9.0545569942998725</v>
      </c>
      <c r="Q52" s="61">
        <f t="shared" si="6"/>
        <v>-3.1109569942998725</v>
      </c>
      <c r="R52" s="61"/>
      <c r="S52" s="72">
        <f t="shared" si="7"/>
        <v>-5.9371688162386222</v>
      </c>
      <c r="U52" s="87">
        <f t="shared" si="8"/>
        <v>3.165592768705368</v>
      </c>
      <c r="V52" s="61">
        <f t="shared" si="9"/>
        <v>9.109192768705368</v>
      </c>
      <c r="W52" s="61"/>
      <c r="X52" s="89">
        <f t="shared" si="10"/>
        <v>-5.9666781180020987</v>
      </c>
    </row>
    <row r="53" spans="1:24" x14ac:dyDescent="0.3">
      <c r="A53" s="1">
        <v>1997.5</v>
      </c>
      <c r="B53" s="27">
        <v>203366.66666666666</v>
      </c>
      <c r="C53" s="30">
        <v>1625.251</v>
      </c>
      <c r="D53" s="28">
        <v>722.779</v>
      </c>
      <c r="E53" s="8">
        <v>86.313999999999993</v>
      </c>
      <c r="F53" s="29">
        <v>134.767</v>
      </c>
      <c r="G53" s="8">
        <v>134.798</v>
      </c>
      <c r="H53" s="8">
        <f t="shared" si="11"/>
        <v>24.192692768305868</v>
      </c>
      <c r="I53" s="89">
        <f t="shared" si="12"/>
        <v>-9.0367152326286924</v>
      </c>
      <c r="J53" s="61">
        <f t="shared" si="2"/>
        <v>-3.1161152326286921</v>
      </c>
      <c r="K53" s="61"/>
      <c r="L53" s="89">
        <f t="shared" si="3"/>
        <v>-5.9193393634640197</v>
      </c>
      <c r="M53" s="69">
        <v>-5.9206000000000003</v>
      </c>
      <c r="O53" s="8">
        <f t="shared" si="4"/>
        <v>24.191459378909897</v>
      </c>
      <c r="P53" s="68">
        <f t="shared" si="5"/>
        <v>-9.0367662158263506</v>
      </c>
      <c r="Q53" s="61">
        <f t="shared" si="6"/>
        <v>-3.1161662158263503</v>
      </c>
      <c r="R53" s="61"/>
      <c r="S53" s="72">
        <f t="shared" si="7"/>
        <v>-5.9193780377651004</v>
      </c>
      <c r="U53" s="87">
        <f t="shared" si="8"/>
        <v>3.1859996526454837</v>
      </c>
      <c r="V53" s="61">
        <f t="shared" si="9"/>
        <v>9.1065996526454835</v>
      </c>
      <c r="W53" s="61"/>
      <c r="X53" s="89">
        <f t="shared" si="10"/>
        <v>-5.9462712340619834</v>
      </c>
    </row>
    <row r="54" spans="1:24" x14ac:dyDescent="0.3">
      <c r="A54" s="1">
        <v>1997.75</v>
      </c>
      <c r="B54" s="27">
        <v>203935.33333333334</v>
      </c>
      <c r="C54" s="30">
        <v>1644.529</v>
      </c>
      <c r="D54" s="28">
        <v>737.16099999999994</v>
      </c>
      <c r="E54" s="8">
        <v>86.054000000000002</v>
      </c>
      <c r="F54" s="29">
        <v>134.01599999999999</v>
      </c>
      <c r="G54" s="8">
        <v>134.05500000000001</v>
      </c>
      <c r="H54" s="8">
        <f t="shared" si="11"/>
        <v>24.610975370897528</v>
      </c>
      <c r="I54" s="89">
        <f t="shared" si="12"/>
        <v>-9.0223657323792033</v>
      </c>
      <c r="J54" s="61">
        <f t="shared" si="2"/>
        <v>-3.1165657323792031</v>
      </c>
      <c r="K54" s="61"/>
      <c r="L54" s="89">
        <f t="shared" si="3"/>
        <v>-5.9049898632145306</v>
      </c>
      <c r="M54" s="69">
        <v>-5.9058000000000002</v>
      </c>
      <c r="O54" s="8">
        <f t="shared" si="4"/>
        <v>24.609375122911757</v>
      </c>
      <c r="P54" s="68">
        <f t="shared" si="5"/>
        <v>-9.0224307562146819</v>
      </c>
      <c r="Q54" s="61">
        <f t="shared" si="6"/>
        <v>-3.1166307562146818</v>
      </c>
      <c r="R54" s="61"/>
      <c r="S54" s="72">
        <f t="shared" si="7"/>
        <v>-5.9050425781534317</v>
      </c>
      <c r="U54" s="87">
        <f t="shared" si="8"/>
        <v>3.2031274728945709</v>
      </c>
      <c r="V54" s="61">
        <f t="shared" si="9"/>
        <v>9.1089274728945711</v>
      </c>
      <c r="W54" s="61"/>
      <c r="X54" s="89">
        <f t="shared" si="10"/>
        <v>-5.9291434138128958</v>
      </c>
    </row>
    <row r="55" spans="1:24" x14ac:dyDescent="0.3">
      <c r="A55" s="1">
        <v>1998</v>
      </c>
      <c r="B55" s="27">
        <v>204395</v>
      </c>
      <c r="C55" s="30">
        <v>1712.3240000000001</v>
      </c>
      <c r="D55" s="28">
        <v>737.702</v>
      </c>
      <c r="E55" s="8">
        <v>85.858000000000004</v>
      </c>
      <c r="F55" s="29">
        <v>133.03100000000001</v>
      </c>
      <c r="G55" s="8">
        <v>133.08199999999999</v>
      </c>
      <c r="H55" s="8">
        <f t="shared" si="11"/>
        <v>25.489013495500473</v>
      </c>
      <c r="I55" s="89">
        <f t="shared" si="12"/>
        <v>-8.9895621591619346</v>
      </c>
      <c r="J55" s="61">
        <f t="shared" si="2"/>
        <v>-3.1142621591619344</v>
      </c>
      <c r="K55" s="61"/>
      <c r="L55" s="89">
        <f t="shared" si="3"/>
        <v>-5.8721862899972619</v>
      </c>
      <c r="M55" s="69">
        <v>-5.8753000000000002</v>
      </c>
      <c r="O55" s="8">
        <f t="shared" si="4"/>
        <v>25.486888397501708</v>
      </c>
      <c r="P55" s="68">
        <f t="shared" si="5"/>
        <v>-8.9896455357348284</v>
      </c>
      <c r="Q55" s="61">
        <f t="shared" si="6"/>
        <v>-3.1143455357348282</v>
      </c>
      <c r="R55" s="61"/>
      <c r="S55" s="72">
        <f t="shared" si="7"/>
        <v>-5.8722573576735781</v>
      </c>
      <c r="U55" s="87">
        <f t="shared" si="8"/>
        <v>3.2381641394381324</v>
      </c>
      <c r="V55" s="61">
        <f t="shared" si="9"/>
        <v>9.1134641394381326</v>
      </c>
      <c r="W55" s="61"/>
      <c r="X55" s="89">
        <f t="shared" si="10"/>
        <v>-5.8941067472693343</v>
      </c>
    </row>
    <row r="56" spans="1:24" x14ac:dyDescent="0.3">
      <c r="A56" s="1">
        <v>1998.25</v>
      </c>
      <c r="B56" s="27">
        <v>204905</v>
      </c>
      <c r="C56" s="30">
        <v>1695.7729999999999</v>
      </c>
      <c r="D56" s="28">
        <v>769.23800000000006</v>
      </c>
      <c r="E56" s="8">
        <v>85.555999999999997</v>
      </c>
      <c r="F56" s="29">
        <v>132.03800000000001</v>
      </c>
      <c r="G56" s="8">
        <v>132.095</v>
      </c>
      <c r="H56" s="8">
        <f t="shared" si="11"/>
        <v>25.646503870153946</v>
      </c>
      <c r="I56" s="89">
        <f t="shared" si="12"/>
        <v>-8.9858944751082692</v>
      </c>
      <c r="J56" s="61">
        <f t="shared" si="2"/>
        <v>-3.1184944751082693</v>
      </c>
      <c r="K56" s="61"/>
      <c r="L56" s="89">
        <f t="shared" si="3"/>
        <v>-5.8685186059435965</v>
      </c>
      <c r="M56" s="69">
        <v>-5.8673999999999999</v>
      </c>
      <c r="O56" s="8">
        <f t="shared" si="4"/>
        <v>25.643989957007392</v>
      </c>
      <c r="P56" s="68">
        <f t="shared" si="5"/>
        <v>-8.9859925015830004</v>
      </c>
      <c r="Q56" s="61">
        <f t="shared" si="6"/>
        <v>-3.1185925015830005</v>
      </c>
      <c r="R56" s="61"/>
      <c r="S56" s="72">
        <f t="shared" si="7"/>
        <v>-5.8686043235217502</v>
      </c>
      <c r="U56" s="87">
        <f t="shared" si="8"/>
        <v>3.2443092344936515</v>
      </c>
      <c r="V56" s="61">
        <f t="shared" si="9"/>
        <v>9.1117092344936523</v>
      </c>
      <c r="W56" s="61"/>
      <c r="X56" s="89">
        <f t="shared" si="10"/>
        <v>-5.8879616522138152</v>
      </c>
    </row>
    <row r="57" spans="1:24" x14ac:dyDescent="0.3">
      <c r="A57" s="1">
        <v>1998.5</v>
      </c>
      <c r="B57" s="27">
        <v>205482.66666666666</v>
      </c>
      <c r="C57" s="30">
        <v>1741.623</v>
      </c>
      <c r="D57" s="28">
        <v>785.04399999999998</v>
      </c>
      <c r="E57" s="8">
        <v>85.667000000000002</v>
      </c>
      <c r="F57" s="29">
        <v>131.029</v>
      </c>
      <c r="G57" s="8">
        <v>131.08600000000001</v>
      </c>
      <c r="H57" s="8">
        <f t="shared" si="11"/>
        <v>26.32152642128187</v>
      </c>
      <c r="I57" s="89">
        <f t="shared" si="12"/>
        <v>-8.9627298627351237</v>
      </c>
      <c r="J57" s="61">
        <f t="shared" si="2"/>
        <v>-3.1194298627351236</v>
      </c>
      <c r="K57" s="61"/>
      <c r="L57" s="89">
        <f t="shared" si="3"/>
        <v>-5.845353993570451</v>
      </c>
      <c r="M57" s="69">
        <v>-5.8433000000000002</v>
      </c>
      <c r="O57" s="8">
        <f t="shared" si="4"/>
        <v>26.318921197005963</v>
      </c>
      <c r="P57" s="68">
        <f t="shared" si="5"/>
        <v>-8.9628288445787785</v>
      </c>
      <c r="Q57" s="61">
        <f t="shared" si="6"/>
        <v>-3.1195288445787783</v>
      </c>
      <c r="R57" s="61"/>
      <c r="S57" s="72">
        <f t="shared" si="7"/>
        <v>-5.8454406665175282</v>
      </c>
      <c r="U57" s="87">
        <f t="shared" si="8"/>
        <v>3.2702881176613867</v>
      </c>
      <c r="V57" s="61">
        <f t="shared" si="9"/>
        <v>9.1135881176613864</v>
      </c>
      <c r="W57" s="61"/>
      <c r="X57" s="89">
        <f t="shared" si="10"/>
        <v>-5.8619827690460795</v>
      </c>
    </row>
    <row r="58" spans="1:24" x14ac:dyDescent="0.3">
      <c r="A58" s="1">
        <v>1998.75</v>
      </c>
      <c r="B58" s="27">
        <v>206097.66666666666</v>
      </c>
      <c r="C58" s="30">
        <v>1796.9639999999999</v>
      </c>
      <c r="D58" s="28">
        <v>825.18899999999996</v>
      </c>
      <c r="E58" s="8">
        <v>85.742999999999995</v>
      </c>
      <c r="F58" s="29">
        <v>130.054</v>
      </c>
      <c r="G58" s="8">
        <v>130.10499999999999</v>
      </c>
      <c r="H58" s="8">
        <f t="shared" si="11"/>
        <v>27.302531306179162</v>
      </c>
      <c r="I58" s="89">
        <f t="shared" si="12"/>
        <v>-8.9291260257188547</v>
      </c>
      <c r="J58" s="61">
        <f t="shared" si="2"/>
        <v>-3.1198260257188544</v>
      </c>
      <c r="K58" s="61"/>
      <c r="L58" s="89">
        <f t="shared" si="3"/>
        <v>-5.811750156554182</v>
      </c>
      <c r="M58" s="69">
        <v>-5.8093000000000004</v>
      </c>
      <c r="O58" s="8">
        <f t="shared" si="4"/>
        <v>27.300044133691443</v>
      </c>
      <c r="P58" s="68">
        <f t="shared" si="5"/>
        <v>-8.9292171266410882</v>
      </c>
      <c r="Q58" s="61">
        <f t="shared" si="6"/>
        <v>-3.1199171266410879</v>
      </c>
      <c r="R58" s="61"/>
      <c r="S58" s="72">
        <f t="shared" si="7"/>
        <v>-5.811828948579838</v>
      </c>
      <c r="U58" s="87">
        <f t="shared" si="8"/>
        <v>3.3068883188083413</v>
      </c>
      <c r="V58" s="61">
        <f t="shared" si="9"/>
        <v>9.1161883188083408</v>
      </c>
      <c r="W58" s="61"/>
      <c r="X58" s="89">
        <f t="shared" si="10"/>
        <v>-5.8253825678991253</v>
      </c>
    </row>
    <row r="59" spans="1:24" x14ac:dyDescent="0.3">
      <c r="A59" s="1">
        <v>1999</v>
      </c>
      <c r="B59" s="27">
        <v>206876</v>
      </c>
      <c r="C59" s="30">
        <v>1853.0630000000001</v>
      </c>
      <c r="D59" s="28">
        <v>819.94799999999998</v>
      </c>
      <c r="E59" s="8">
        <v>86.057000000000002</v>
      </c>
      <c r="F59" s="29">
        <v>128.96100000000001</v>
      </c>
      <c r="G59" s="8">
        <v>128.999</v>
      </c>
      <c r="H59" s="8">
        <f t="shared" si="11"/>
        <v>27.891080597580896</v>
      </c>
      <c r="I59" s="89">
        <f t="shared" si="12"/>
        <v>-8.9115679130666283</v>
      </c>
      <c r="J59" s="61">
        <f t="shared" si="2"/>
        <v>-3.1184679130666284</v>
      </c>
      <c r="K59" s="61"/>
      <c r="L59" s="89">
        <f t="shared" si="3"/>
        <v>-5.7941920439019556</v>
      </c>
      <c r="M59" s="69">
        <v>-5.7930999999999999</v>
      </c>
      <c r="O59" s="8">
        <f t="shared" si="4"/>
        <v>27.889207651945032</v>
      </c>
      <c r="P59" s="68">
        <f t="shared" si="5"/>
        <v>-8.911635067457377</v>
      </c>
      <c r="Q59" s="61">
        <f t="shared" si="6"/>
        <v>-3.1185350674573771</v>
      </c>
      <c r="R59" s="61"/>
      <c r="S59" s="72">
        <f t="shared" si="7"/>
        <v>-5.7942468893961268</v>
      </c>
      <c r="U59" s="87">
        <f t="shared" si="8"/>
        <v>3.3282397914812627</v>
      </c>
      <c r="V59" s="61">
        <f t="shared" si="9"/>
        <v>9.1213397914812617</v>
      </c>
      <c r="W59" s="61"/>
      <c r="X59" s="89">
        <f t="shared" si="10"/>
        <v>-5.804031095226204</v>
      </c>
    </row>
    <row r="60" spans="1:24" x14ac:dyDescent="0.3">
      <c r="A60" s="1">
        <v>1999.25</v>
      </c>
      <c r="B60" s="27">
        <v>207431.66666666666</v>
      </c>
      <c r="C60" s="30">
        <v>1848.3409999999999</v>
      </c>
      <c r="D60" s="28">
        <v>854.80499999999995</v>
      </c>
      <c r="E60" s="8">
        <v>85.784000000000006</v>
      </c>
      <c r="F60" s="29">
        <v>128.31899999999999</v>
      </c>
      <c r="G60" s="8">
        <v>128.346</v>
      </c>
      <c r="H60" s="8">
        <f t="shared" si="11"/>
        <v>28.208016084627758</v>
      </c>
      <c r="I60" s="89">
        <f t="shared" si="12"/>
        <v>-8.9029510512765153</v>
      </c>
      <c r="J60" s="61">
        <f t="shared" si="2"/>
        <v>-3.1223510512765156</v>
      </c>
      <c r="K60" s="61"/>
      <c r="L60" s="89">
        <f t="shared" si="3"/>
        <v>-5.7855751821118426</v>
      </c>
      <c r="M60" s="69">
        <v>-5.7805999999999997</v>
      </c>
      <c r="O60" s="8">
        <f t="shared" si="4"/>
        <v>28.206614699470354</v>
      </c>
      <c r="P60" s="68">
        <f t="shared" si="5"/>
        <v>-8.9030007328976897</v>
      </c>
      <c r="Q60" s="61">
        <f t="shared" si="6"/>
        <v>-3.1224007328976899</v>
      </c>
      <c r="R60" s="61"/>
      <c r="S60" s="72">
        <f t="shared" si="7"/>
        <v>-5.7856125548364394</v>
      </c>
      <c r="U60" s="87">
        <f t="shared" si="8"/>
        <v>3.339556514249284</v>
      </c>
      <c r="V60" s="61">
        <f t="shared" si="9"/>
        <v>9.1201565142492846</v>
      </c>
      <c r="W60" s="61"/>
      <c r="X60" s="89">
        <f t="shared" si="10"/>
        <v>-5.7927143724581827</v>
      </c>
    </row>
    <row r="61" spans="1:24" x14ac:dyDescent="0.3">
      <c r="A61" s="1">
        <v>1999.5</v>
      </c>
      <c r="B61" s="27">
        <v>208043.66666666666</v>
      </c>
      <c r="C61" s="30">
        <v>1893.7349999999999</v>
      </c>
      <c r="D61" s="28">
        <v>871.19100000000003</v>
      </c>
      <c r="E61" s="8">
        <v>85.543000000000006</v>
      </c>
      <c r="F61" s="29">
        <v>127.72799999999999</v>
      </c>
      <c r="G61" s="8">
        <v>127.744</v>
      </c>
      <c r="H61" s="8">
        <f t="shared" si="11"/>
        <v>28.958487350046237</v>
      </c>
      <c r="I61" s="89">
        <f t="shared" si="12"/>
        <v>-8.8796399387819829</v>
      </c>
      <c r="J61" s="61">
        <f t="shared" si="2"/>
        <v>-3.1205399387819828</v>
      </c>
      <c r="K61" s="61"/>
      <c r="L61" s="89">
        <f t="shared" si="3"/>
        <v>-5.7622640696173102</v>
      </c>
      <c r="M61" s="69">
        <v>-5.7591000000000001</v>
      </c>
      <c r="O61" s="8">
        <f t="shared" si="4"/>
        <v>28.957633057258295</v>
      </c>
      <c r="P61" s="68">
        <f t="shared" si="5"/>
        <v>-8.8796694398183789</v>
      </c>
      <c r="Q61" s="61">
        <f t="shared" si="6"/>
        <v>-3.1205694398183788</v>
      </c>
      <c r="R61" s="61"/>
      <c r="S61" s="72">
        <f t="shared" si="7"/>
        <v>-5.7622812617571286</v>
      </c>
      <c r="U61" s="87">
        <f t="shared" si="8"/>
        <v>3.3658338327290553</v>
      </c>
      <c r="V61" s="61">
        <f t="shared" si="9"/>
        <v>9.1249338327290559</v>
      </c>
      <c r="W61" s="61"/>
      <c r="X61" s="89">
        <f t="shared" si="10"/>
        <v>-5.7664370539784109</v>
      </c>
    </row>
    <row r="62" spans="1:24" x14ac:dyDescent="0.3">
      <c r="A62" s="1">
        <v>1999.75</v>
      </c>
      <c r="B62" s="27">
        <v>208660.33333333334</v>
      </c>
      <c r="C62" s="30">
        <v>1953.097</v>
      </c>
      <c r="D62" s="28">
        <v>876.32899999999995</v>
      </c>
      <c r="E62" s="8">
        <v>85.921999999999997</v>
      </c>
      <c r="F62" s="29">
        <v>126.96899999999999</v>
      </c>
      <c r="G62" s="8">
        <v>126.977</v>
      </c>
      <c r="H62" s="8">
        <f t="shared" si="11"/>
        <v>29.632959828737413</v>
      </c>
      <c r="I62" s="89">
        <f t="shared" si="12"/>
        <v>-8.8595757599480827</v>
      </c>
      <c r="J62" s="61">
        <f t="shared" si="2"/>
        <v>-3.1210757599480825</v>
      </c>
      <c r="K62" s="61"/>
      <c r="L62" s="89">
        <f t="shared" si="3"/>
        <v>-5.74219989078341</v>
      </c>
      <c r="M62" s="69">
        <v>-5.7385000000000002</v>
      </c>
      <c r="O62" s="8">
        <f t="shared" si="4"/>
        <v>29.632524983808622</v>
      </c>
      <c r="P62" s="68">
        <f t="shared" si="5"/>
        <v>-8.8595904344227847</v>
      </c>
      <c r="Q62" s="61">
        <f t="shared" si="6"/>
        <v>-3.1210904344227846</v>
      </c>
      <c r="R62" s="61"/>
      <c r="S62" s="72">
        <f t="shared" si="7"/>
        <v>-5.7422022563615345</v>
      </c>
      <c r="U62" s="87">
        <f t="shared" si="8"/>
        <v>3.3888725750930266</v>
      </c>
      <c r="V62" s="61">
        <f t="shared" si="9"/>
        <v>9.1273725750930268</v>
      </c>
      <c r="W62" s="61"/>
      <c r="X62" s="89">
        <f t="shared" si="10"/>
        <v>-5.74339831161444</v>
      </c>
    </row>
    <row r="63" spans="1:24" x14ac:dyDescent="0.3">
      <c r="A63" s="1">
        <v>2000</v>
      </c>
      <c r="B63" s="27">
        <v>211586</v>
      </c>
      <c r="C63" s="30">
        <v>1950.65</v>
      </c>
      <c r="D63" s="28">
        <v>920.875</v>
      </c>
      <c r="E63" s="8">
        <v>86.423000000000002</v>
      </c>
      <c r="F63" s="29">
        <v>126.378</v>
      </c>
      <c r="G63" s="8">
        <v>126.379</v>
      </c>
      <c r="H63" s="8">
        <f t="shared" si="11"/>
        <v>29.857630850518017</v>
      </c>
      <c r="I63" s="89">
        <f t="shared" si="12"/>
        <v>-8.8659463671548995</v>
      </c>
      <c r="J63" s="61">
        <f t="shared" si="2"/>
        <v>-3.1244463671548992</v>
      </c>
      <c r="K63" s="61"/>
      <c r="L63" s="89">
        <f t="shared" si="3"/>
        <v>-5.7485704979902268</v>
      </c>
      <c r="M63" s="69">
        <v>-5.7415000000000003</v>
      </c>
      <c r="O63" s="8">
        <f t="shared" si="4"/>
        <v>29.857573193219487</v>
      </c>
      <c r="P63" s="68">
        <f t="shared" si="5"/>
        <v>-8.8659482982308937</v>
      </c>
      <c r="Q63" s="61">
        <f t="shared" si="6"/>
        <v>-3.1244482982308934</v>
      </c>
      <c r="R63" s="61"/>
      <c r="S63" s="72">
        <f t="shared" si="7"/>
        <v>-5.7485601201696435</v>
      </c>
      <c r="U63" s="87">
        <f t="shared" si="8"/>
        <v>3.3964385159756598</v>
      </c>
      <c r="V63" s="61">
        <f t="shared" si="9"/>
        <v>9.1379385159756605</v>
      </c>
      <c r="W63" s="61"/>
      <c r="X63" s="89">
        <f t="shared" si="10"/>
        <v>-5.7358323707318064</v>
      </c>
    </row>
    <row r="64" spans="1:24" x14ac:dyDescent="0.3">
      <c r="A64" s="1">
        <v>2000.25</v>
      </c>
      <c r="B64" s="27">
        <v>212242</v>
      </c>
      <c r="C64" s="30">
        <v>2075.7860000000001</v>
      </c>
      <c r="D64" s="28">
        <v>901.93100000000004</v>
      </c>
      <c r="E64" s="8">
        <v>86.825999999999993</v>
      </c>
      <c r="F64" s="29">
        <v>126.111</v>
      </c>
      <c r="G64" s="8">
        <v>126.11</v>
      </c>
      <c r="H64" s="8">
        <f t="shared" si="11"/>
        <v>31.059306115632072</v>
      </c>
      <c r="I64" s="89">
        <f t="shared" si="12"/>
        <v>-8.8295839347183591</v>
      </c>
      <c r="J64" s="61">
        <f t="shared" si="2"/>
        <v>-3.1190839347183594</v>
      </c>
      <c r="K64" s="61"/>
      <c r="L64" s="89">
        <f t="shared" si="3"/>
        <v>-5.7122080655536864</v>
      </c>
      <c r="M64" s="69">
        <v>-5.7104999999999997</v>
      </c>
      <c r="O64" s="8">
        <f t="shared" si="4"/>
        <v>31.059362827090897</v>
      </c>
      <c r="P64" s="68">
        <f t="shared" si="5"/>
        <v>-8.8295821088112767</v>
      </c>
      <c r="Q64" s="61">
        <f t="shared" si="6"/>
        <v>-3.119082108811277</v>
      </c>
      <c r="R64" s="61"/>
      <c r="S64" s="72">
        <f t="shared" si="7"/>
        <v>-5.7121939307500265</v>
      </c>
      <c r="U64" s="87">
        <f t="shared" si="8"/>
        <v>3.4359003032503299</v>
      </c>
      <c r="V64" s="61">
        <f t="shared" si="9"/>
        <v>9.1464003032503296</v>
      </c>
      <c r="W64" s="61"/>
      <c r="X64" s="89">
        <f t="shared" si="10"/>
        <v>-5.6963705834571368</v>
      </c>
    </row>
    <row r="65" spans="1:24" x14ac:dyDescent="0.3">
      <c r="A65" s="1">
        <v>2000.5</v>
      </c>
      <c r="B65" s="27">
        <v>212918.66666666666</v>
      </c>
      <c r="C65" s="30">
        <v>2059.9690000000001</v>
      </c>
      <c r="D65" s="28">
        <v>911.65800000000002</v>
      </c>
      <c r="E65" s="8">
        <v>87.019000000000005</v>
      </c>
      <c r="F65" s="29">
        <v>125.339</v>
      </c>
      <c r="G65" s="8">
        <v>125.34099999999999</v>
      </c>
      <c r="H65" s="8">
        <f t="shared" si="11"/>
        <v>30.946172876457339</v>
      </c>
      <c r="I65" s="89">
        <f t="shared" si="12"/>
        <v>-8.8364161886912793</v>
      </c>
      <c r="J65" s="61">
        <f t="shared" si="2"/>
        <v>-3.1191161886912795</v>
      </c>
      <c r="K65" s="61"/>
      <c r="L65" s="89">
        <f t="shared" si="3"/>
        <v>-5.7190403195266066</v>
      </c>
      <c r="M65" s="69">
        <v>-5.7172999999999998</v>
      </c>
      <c r="O65" s="8">
        <f t="shared" si="4"/>
        <v>30.946056816458384</v>
      </c>
      <c r="P65" s="68">
        <f t="shared" si="5"/>
        <v>-8.8364199390812566</v>
      </c>
      <c r="Q65" s="61">
        <f t="shared" si="6"/>
        <v>-3.1191199390812567</v>
      </c>
      <c r="R65" s="61"/>
      <c r="S65" s="72">
        <f t="shared" si="7"/>
        <v>-5.7190317610200063</v>
      </c>
      <c r="U65" s="87">
        <f t="shared" si="8"/>
        <v>3.4322455860529466</v>
      </c>
      <c r="V65" s="61">
        <f t="shared" si="9"/>
        <v>9.1495455860529464</v>
      </c>
      <c r="W65" s="61"/>
      <c r="X65" s="89">
        <f t="shared" si="10"/>
        <v>-5.7000253006545201</v>
      </c>
    </row>
    <row r="66" spans="1:24" x14ac:dyDescent="0.3">
      <c r="A66" s="1">
        <v>2000.75</v>
      </c>
      <c r="B66" s="27">
        <v>213560.33333333334</v>
      </c>
      <c r="C66" s="30">
        <v>2067.2269999999999</v>
      </c>
      <c r="D66" s="28">
        <v>915.82299999999998</v>
      </c>
      <c r="E66" s="8">
        <v>87.158000000000001</v>
      </c>
      <c r="F66" s="29">
        <v>125.03700000000001</v>
      </c>
      <c r="G66" s="8">
        <v>125.048</v>
      </c>
      <c r="H66" s="8">
        <f t="shared" si="11"/>
        <v>31.042571506500607</v>
      </c>
      <c r="I66" s="89">
        <f t="shared" si="12"/>
        <v>-8.8363151266450224</v>
      </c>
      <c r="J66" s="61">
        <f t="shared" si="2"/>
        <v>-3.118515126645022</v>
      </c>
      <c r="K66" s="61"/>
      <c r="L66" s="89">
        <f t="shared" si="3"/>
        <v>-5.7189392574803497</v>
      </c>
      <c r="M66" s="69">
        <v>-5.7178000000000004</v>
      </c>
      <c r="O66" s="8">
        <f t="shared" si="4"/>
        <v>31.041927205306656</v>
      </c>
      <c r="P66" s="68">
        <f t="shared" si="5"/>
        <v>-8.8363358822670328</v>
      </c>
      <c r="Q66" s="61">
        <f t="shared" si="6"/>
        <v>-3.1185358822670324</v>
      </c>
      <c r="R66" s="61"/>
      <c r="S66" s="72">
        <f t="shared" si="7"/>
        <v>-5.7189477042057826</v>
      </c>
      <c r="U66" s="87">
        <f t="shared" si="8"/>
        <v>3.435338781187478</v>
      </c>
      <c r="V66" s="61">
        <f t="shared" si="9"/>
        <v>9.1531387811874794</v>
      </c>
      <c r="W66" s="61"/>
      <c r="X66" s="89">
        <f t="shared" si="10"/>
        <v>-5.6969321055199886</v>
      </c>
    </row>
    <row r="67" spans="1:24" x14ac:dyDescent="0.3">
      <c r="A67" s="1">
        <v>2001</v>
      </c>
      <c r="B67" s="27">
        <v>214101</v>
      </c>
      <c r="C67" s="30">
        <v>1971.3330000000001</v>
      </c>
      <c r="D67" s="28">
        <v>926.81100000000004</v>
      </c>
      <c r="E67" s="8">
        <v>87.064999999999998</v>
      </c>
      <c r="F67" s="29">
        <v>124.476</v>
      </c>
      <c r="G67" s="8">
        <v>124.501</v>
      </c>
      <c r="H67" s="8">
        <f t="shared" ref="H67:H98" si="13">D67/F67+C67/E67</f>
        <v>30.087783876808803</v>
      </c>
      <c r="I67" s="89">
        <f t="shared" ref="I67:I98" si="14">LN(H67/B67)</f>
        <v>-8.870083907175383</v>
      </c>
      <c r="J67" s="61">
        <f t="shared" si="2"/>
        <v>-3.1225839071753834</v>
      </c>
      <c r="K67" s="61"/>
      <c r="L67" s="89">
        <f t="shared" si="3"/>
        <v>-5.7527080380107103</v>
      </c>
      <c r="M67" s="69">
        <v>-5.7474999999999996</v>
      </c>
      <c r="O67" s="8">
        <f t="shared" si="4"/>
        <v>30.086288768260282</v>
      </c>
      <c r="P67" s="68">
        <f t="shared" si="5"/>
        <v>-8.8701335999577751</v>
      </c>
      <c r="Q67" s="61">
        <f t="shared" si="6"/>
        <v>-3.1226335999577755</v>
      </c>
      <c r="R67" s="61"/>
      <c r="S67" s="72">
        <f t="shared" si="7"/>
        <v>-5.7527454218965248</v>
      </c>
      <c r="U67" s="87">
        <f t="shared" si="8"/>
        <v>3.40406954532371</v>
      </c>
      <c r="V67" s="61">
        <f t="shared" si="9"/>
        <v>9.15156954532371</v>
      </c>
      <c r="W67" s="61"/>
      <c r="X67" s="89">
        <f t="shared" si="10"/>
        <v>-5.7282013413837571</v>
      </c>
    </row>
    <row r="68" spans="1:24" x14ac:dyDescent="0.3">
      <c r="A68" s="1">
        <v>2001.25</v>
      </c>
      <c r="B68" s="27">
        <v>214735.66666666666</v>
      </c>
      <c r="C68" s="30">
        <v>1973.0329999999999</v>
      </c>
      <c r="D68" s="28">
        <v>919.47900000000004</v>
      </c>
      <c r="E68" s="8">
        <v>87.016000000000005</v>
      </c>
      <c r="F68" s="29">
        <v>123.593</v>
      </c>
      <c r="G68" s="8">
        <v>123.623</v>
      </c>
      <c r="H68" s="8">
        <f t="shared" si="13"/>
        <v>30.1139420511727</v>
      </c>
      <c r="I68" s="89">
        <f t="shared" si="14"/>
        <v>-8.8721748377588927</v>
      </c>
      <c r="J68" s="61">
        <f t="shared" ref="J68:J116" si="15">I68-M68</f>
        <v>-3.1190748377588928</v>
      </c>
      <c r="K68" s="61"/>
      <c r="L68" s="89">
        <f t="shared" ref="L68:L131" si="16">I68-$K$3</f>
        <v>-5.75479896859422</v>
      </c>
      <c r="M68" s="69">
        <v>-5.7530999999999999</v>
      </c>
      <c r="O68" s="8">
        <f t="shared" ref="O68:O131" si="17">C68/E68+D68/G68</f>
        <v>30.112136665810652</v>
      </c>
      <c r="P68" s="68">
        <f t="shared" ref="P68:P131" si="18">LN(O68/B68)</f>
        <v>-8.8722347913670649</v>
      </c>
      <c r="Q68" s="61">
        <f t="shared" ref="Q68:Q116" si="19">P68-M68</f>
        <v>-3.1191347913670651</v>
      </c>
      <c r="R68" s="61"/>
      <c r="S68" s="72">
        <f t="shared" ref="S68:S131" si="20">P68-$R$3</f>
        <v>-5.7548466133058147</v>
      </c>
      <c r="U68" s="87">
        <f t="shared" ref="U68:U131" si="21">LN(O68)</f>
        <v>3.4049283019756484</v>
      </c>
      <c r="V68" s="61">
        <f t="shared" ref="V68:V116" si="22">U68-M68</f>
        <v>9.1580283019756479</v>
      </c>
      <c r="W68" s="61"/>
      <c r="X68" s="89">
        <f t="shared" ref="X68:X131" si="23">U68-$W$3</f>
        <v>-5.7273425847318187</v>
      </c>
    </row>
    <row r="69" spans="1:24" x14ac:dyDescent="0.3">
      <c r="A69" s="1">
        <v>2001.5</v>
      </c>
      <c r="B69" s="27">
        <v>215421.66666666666</v>
      </c>
      <c r="C69" s="30">
        <v>1944.9090000000001</v>
      </c>
      <c r="D69" s="28">
        <v>923.88800000000003</v>
      </c>
      <c r="E69" s="8">
        <v>87.673000000000002</v>
      </c>
      <c r="F69" s="29">
        <v>122.776</v>
      </c>
      <c r="G69" s="8">
        <v>122.806</v>
      </c>
      <c r="H69" s="8">
        <f t="shared" si="13"/>
        <v>29.708659738748509</v>
      </c>
      <c r="I69" s="89">
        <f t="shared" si="14"/>
        <v>-8.8889140496944794</v>
      </c>
      <c r="J69" s="61">
        <f t="shared" si="15"/>
        <v>-3.1240140496944795</v>
      </c>
      <c r="K69" s="61"/>
      <c r="L69" s="89">
        <f t="shared" si="16"/>
        <v>-5.7715381805298067</v>
      </c>
      <c r="M69" s="69">
        <v>-5.7648999999999999</v>
      </c>
      <c r="O69" s="8">
        <f t="shared" si="17"/>
        <v>29.706821476302753</v>
      </c>
      <c r="P69" s="68">
        <f t="shared" si="18"/>
        <v>-8.8889759279258342</v>
      </c>
      <c r="Q69" s="61">
        <f t="shared" si="19"/>
        <v>-3.1240759279258343</v>
      </c>
      <c r="R69" s="61"/>
      <c r="S69" s="72">
        <f t="shared" si="20"/>
        <v>-5.771587749864584</v>
      </c>
      <c r="U69" s="87">
        <f t="shared" si="21"/>
        <v>3.3913766987731861</v>
      </c>
      <c r="V69" s="61">
        <f t="shared" si="22"/>
        <v>9.156276698773187</v>
      </c>
      <c r="W69" s="61"/>
      <c r="X69" s="89">
        <f t="shared" si="23"/>
        <v>-5.7408941879342805</v>
      </c>
    </row>
    <row r="70" spans="1:24" x14ac:dyDescent="0.3">
      <c r="A70" s="1">
        <v>2001.75</v>
      </c>
      <c r="B70" s="27">
        <v>216111.66666666666</v>
      </c>
      <c r="C70" s="30">
        <v>1850.0909999999999</v>
      </c>
      <c r="D70" s="28">
        <v>995.88199999999995</v>
      </c>
      <c r="E70" s="8">
        <v>87.744</v>
      </c>
      <c r="F70" s="29">
        <v>122.17100000000001</v>
      </c>
      <c r="G70" s="8">
        <v>122.19199999999999</v>
      </c>
      <c r="H70" s="8">
        <f t="shared" si="13"/>
        <v>29.236641527449677</v>
      </c>
      <c r="I70" s="89">
        <f t="shared" si="14"/>
        <v>-8.9081277589468026</v>
      </c>
      <c r="J70" s="61">
        <f t="shared" si="15"/>
        <v>-3.1336277589468029</v>
      </c>
      <c r="K70" s="61"/>
      <c r="L70" s="89">
        <f t="shared" si="16"/>
        <v>-5.79075188978213</v>
      </c>
      <c r="M70" s="69">
        <v>-5.7744999999999997</v>
      </c>
      <c r="O70" s="8">
        <f t="shared" si="17"/>
        <v>29.235240597965564</v>
      </c>
      <c r="P70" s="68">
        <f t="shared" si="18"/>
        <v>-8.9081756770035998</v>
      </c>
      <c r="Q70" s="61">
        <f t="shared" si="19"/>
        <v>-3.1336756770036001</v>
      </c>
      <c r="R70" s="61"/>
      <c r="S70" s="72">
        <f t="shared" si="20"/>
        <v>-5.7907874989423496</v>
      </c>
      <c r="U70" s="87">
        <f t="shared" si="21"/>
        <v>3.3753748513856476</v>
      </c>
      <c r="V70" s="61">
        <f t="shared" si="22"/>
        <v>9.1498748513856469</v>
      </c>
      <c r="W70" s="61"/>
      <c r="X70" s="89">
        <f t="shared" si="23"/>
        <v>-5.7568960353218195</v>
      </c>
    </row>
    <row r="71" spans="1:24" x14ac:dyDescent="0.3">
      <c r="A71" s="1">
        <v>2002</v>
      </c>
      <c r="B71" s="27">
        <v>216664</v>
      </c>
      <c r="C71" s="30">
        <v>1912.6590000000001</v>
      </c>
      <c r="D71" s="28">
        <v>976.24900000000002</v>
      </c>
      <c r="E71" s="8">
        <v>88.111999999999995</v>
      </c>
      <c r="F71" s="29">
        <v>121.1</v>
      </c>
      <c r="G71" s="8">
        <v>121.10599999999999</v>
      </c>
      <c r="H71" s="8">
        <f t="shared" si="13"/>
        <v>29.76864524986366</v>
      </c>
      <c r="I71" s="89">
        <f t="shared" si="14"/>
        <v>-8.8926473786700786</v>
      </c>
      <c r="J71" s="61">
        <f t="shared" si="15"/>
        <v>-3.1342473786700786</v>
      </c>
      <c r="K71" s="61"/>
      <c r="L71" s="89">
        <f t="shared" si="16"/>
        <v>-5.7752715095054059</v>
      </c>
      <c r="M71" s="69">
        <v>-5.7584</v>
      </c>
      <c r="O71" s="8">
        <f t="shared" si="17"/>
        <v>29.768245855391985</v>
      </c>
      <c r="P71" s="68">
        <f t="shared" si="18"/>
        <v>-8.8926607953757291</v>
      </c>
      <c r="Q71" s="61">
        <f t="shared" si="19"/>
        <v>-3.1342607953757291</v>
      </c>
      <c r="R71" s="61"/>
      <c r="S71" s="72">
        <f t="shared" si="20"/>
        <v>-5.7752726173144788</v>
      </c>
      <c r="U71" s="87">
        <f t="shared" si="21"/>
        <v>3.3934422500599331</v>
      </c>
      <c r="V71" s="61">
        <f t="shared" si="22"/>
        <v>9.1518422500599321</v>
      </c>
      <c r="W71" s="61"/>
      <c r="X71" s="89">
        <f t="shared" si="23"/>
        <v>-5.7388286366475336</v>
      </c>
    </row>
    <row r="72" spans="1:24" x14ac:dyDescent="0.3">
      <c r="A72" s="1">
        <v>2002.25</v>
      </c>
      <c r="B72" s="27">
        <v>217203.66666666666</v>
      </c>
      <c r="C72" s="30">
        <v>1933.2819999999999</v>
      </c>
      <c r="D72" s="28">
        <v>977.39700000000005</v>
      </c>
      <c r="E72" s="8">
        <v>87.623000000000005</v>
      </c>
      <c r="F72" s="29">
        <v>120.491</v>
      </c>
      <c r="G72" s="8">
        <v>120.492</v>
      </c>
      <c r="H72" s="8">
        <f t="shared" si="13"/>
        <v>30.175420542529622</v>
      </c>
      <c r="I72" s="89">
        <f t="shared" si="14"/>
        <v>-8.8815630447489529</v>
      </c>
      <c r="J72" s="61">
        <f t="shared" si="15"/>
        <v>-3.1306630447489532</v>
      </c>
      <c r="K72" s="61"/>
      <c r="L72" s="89">
        <f t="shared" si="16"/>
        <v>-5.7641871755842802</v>
      </c>
      <c r="M72" s="69">
        <v>-5.7508999999999997</v>
      </c>
      <c r="O72" s="8">
        <f t="shared" si="17"/>
        <v>30.175353220348207</v>
      </c>
      <c r="P72" s="68">
        <f t="shared" si="18"/>
        <v>-8.8815652757785557</v>
      </c>
      <c r="Q72" s="61">
        <f t="shared" si="19"/>
        <v>-3.130665275778556</v>
      </c>
      <c r="R72" s="61"/>
      <c r="S72" s="72">
        <f t="shared" si="20"/>
        <v>-5.7641770977173055</v>
      </c>
      <c r="U72" s="87">
        <f t="shared" si="21"/>
        <v>3.407025472643276</v>
      </c>
      <c r="V72" s="61">
        <f t="shared" si="22"/>
        <v>9.1579254726432762</v>
      </c>
      <c r="W72" s="61"/>
      <c r="X72" s="89">
        <f t="shared" si="23"/>
        <v>-5.7252454140641902</v>
      </c>
    </row>
    <row r="73" spans="1:24" x14ac:dyDescent="0.3">
      <c r="A73" s="1">
        <v>2002.5</v>
      </c>
      <c r="B73" s="27">
        <v>217867.66666666666</v>
      </c>
      <c r="C73" s="30">
        <v>1933.1969999999999</v>
      </c>
      <c r="D73" s="28">
        <v>1001.72</v>
      </c>
      <c r="E73" s="8">
        <v>87.748999999999995</v>
      </c>
      <c r="F73" s="29">
        <v>119.889</v>
      </c>
      <c r="G73" s="8">
        <v>119.896</v>
      </c>
      <c r="H73" s="8">
        <f t="shared" si="13"/>
        <v>30.386381515522324</v>
      </c>
      <c r="I73" s="89">
        <f t="shared" si="14"/>
        <v>-8.8776485922349053</v>
      </c>
      <c r="J73" s="61">
        <f t="shared" si="15"/>
        <v>-3.1334485922349051</v>
      </c>
      <c r="K73" s="61"/>
      <c r="L73" s="89">
        <f t="shared" si="16"/>
        <v>-5.7602727230702326</v>
      </c>
      <c r="M73" s="69">
        <v>-5.7442000000000002</v>
      </c>
      <c r="O73" s="8">
        <f t="shared" si="17"/>
        <v>30.385893694678828</v>
      </c>
      <c r="P73" s="68">
        <f t="shared" si="18"/>
        <v>-8.8776646462938267</v>
      </c>
      <c r="Q73" s="61">
        <f t="shared" si="19"/>
        <v>-3.1334646462938265</v>
      </c>
      <c r="R73" s="61"/>
      <c r="S73" s="72">
        <f t="shared" si="20"/>
        <v>-5.7602764682325764</v>
      </c>
      <c r="U73" s="87">
        <f t="shared" si="21"/>
        <v>3.4139784775187403</v>
      </c>
      <c r="V73" s="61">
        <f t="shared" si="22"/>
        <v>9.1581784775187405</v>
      </c>
      <c r="W73" s="61"/>
      <c r="X73" s="89">
        <f t="shared" si="23"/>
        <v>-5.7182924091887264</v>
      </c>
    </row>
    <row r="74" spans="1:24" x14ac:dyDescent="0.3">
      <c r="A74" s="1">
        <v>2002.75</v>
      </c>
      <c r="B74" s="27">
        <v>218543</v>
      </c>
      <c r="C74" s="30">
        <v>1942.5309999999999</v>
      </c>
      <c r="D74" s="28">
        <v>986.10500000000002</v>
      </c>
      <c r="E74" s="8">
        <v>88.227000000000004</v>
      </c>
      <c r="F74" s="29">
        <v>119.092</v>
      </c>
      <c r="G74" s="8">
        <v>119.113</v>
      </c>
      <c r="H74" s="8">
        <f t="shared" si="13"/>
        <v>30.29761611415519</v>
      </c>
      <c r="I74" s="89">
        <f t="shared" si="14"/>
        <v>-8.8836690371748883</v>
      </c>
      <c r="J74" s="61">
        <f t="shared" si="15"/>
        <v>-3.1304690371748887</v>
      </c>
      <c r="K74" s="61"/>
      <c r="L74" s="89">
        <f t="shared" si="16"/>
        <v>-5.7662931680102156</v>
      </c>
      <c r="M74" s="69">
        <v>-5.7531999999999996</v>
      </c>
      <c r="O74" s="8">
        <f t="shared" si="17"/>
        <v>30.296156289467639</v>
      </c>
      <c r="P74" s="68">
        <f t="shared" si="18"/>
        <v>-8.8837172211591469</v>
      </c>
      <c r="Q74" s="61">
        <f t="shared" si="19"/>
        <v>-3.1305172211591472</v>
      </c>
      <c r="R74" s="61"/>
      <c r="S74" s="72">
        <f t="shared" si="20"/>
        <v>-5.7663290430978966</v>
      </c>
      <c r="U74" s="87">
        <f t="shared" si="21"/>
        <v>3.4110208493354492</v>
      </c>
      <c r="V74" s="61">
        <f t="shared" si="22"/>
        <v>9.1642208493354484</v>
      </c>
      <c r="W74" s="61"/>
      <c r="X74" s="89">
        <f t="shared" si="23"/>
        <v>-5.7212500373720179</v>
      </c>
    </row>
    <row r="75" spans="1:24" x14ac:dyDescent="0.3">
      <c r="A75" s="1">
        <v>2003</v>
      </c>
      <c r="B75" s="27">
        <v>220109.33333333334</v>
      </c>
      <c r="C75" s="30">
        <v>1960.221</v>
      </c>
      <c r="D75" s="28">
        <v>974.53300000000002</v>
      </c>
      <c r="E75" s="8">
        <v>88.350999999999999</v>
      </c>
      <c r="F75" s="29">
        <v>117.56100000000001</v>
      </c>
      <c r="G75" s="8">
        <v>117.607</v>
      </c>
      <c r="H75" s="8">
        <f t="shared" si="13"/>
        <v>30.476338121577243</v>
      </c>
      <c r="I75" s="89">
        <f t="shared" si="14"/>
        <v>-8.8849290883501144</v>
      </c>
      <c r="J75" s="61">
        <f t="shared" si="15"/>
        <v>-3.1313290883501148</v>
      </c>
      <c r="K75" s="61"/>
      <c r="L75" s="89">
        <f t="shared" si="16"/>
        <v>-5.7675532191854417</v>
      </c>
      <c r="M75" s="69">
        <v>-5.7535999999999996</v>
      </c>
      <c r="O75" s="8">
        <f t="shared" si="17"/>
        <v>30.473095786175779</v>
      </c>
      <c r="P75" s="68">
        <f t="shared" si="18"/>
        <v>-8.8850354826247333</v>
      </c>
      <c r="Q75" s="61">
        <f t="shared" si="19"/>
        <v>-3.1314354826247337</v>
      </c>
      <c r="R75" s="61"/>
      <c r="S75" s="72">
        <f t="shared" si="20"/>
        <v>-5.7676473045634831</v>
      </c>
      <c r="U75" s="87">
        <f t="shared" si="21"/>
        <v>3.4168441889581938</v>
      </c>
      <c r="V75" s="61">
        <f t="shared" si="22"/>
        <v>9.1704441889581929</v>
      </c>
      <c r="W75" s="61"/>
      <c r="X75" s="89">
        <f t="shared" si="23"/>
        <v>-5.7154266977492725</v>
      </c>
    </row>
    <row r="76" spans="1:24" x14ac:dyDescent="0.3">
      <c r="A76" s="1">
        <v>2003.25</v>
      </c>
      <c r="B76" s="27">
        <v>220774</v>
      </c>
      <c r="C76" s="30">
        <v>1972.386</v>
      </c>
      <c r="D76" s="28">
        <v>1007.819</v>
      </c>
      <c r="E76" s="8">
        <v>88.29</v>
      </c>
      <c r="F76" s="29">
        <v>116.283</v>
      </c>
      <c r="G76" s="8">
        <v>116.34</v>
      </c>
      <c r="H76" s="8">
        <f t="shared" si="13"/>
        <v>31.00680774555569</v>
      </c>
      <c r="I76" s="89">
        <f t="shared" si="14"/>
        <v>-8.8706880477574774</v>
      </c>
      <c r="J76" s="61">
        <f t="shared" si="15"/>
        <v>-3.1325880477574772</v>
      </c>
      <c r="K76" s="61"/>
      <c r="L76" s="89">
        <f t="shared" si="16"/>
        <v>-5.7533121785928047</v>
      </c>
      <c r="M76" s="69">
        <v>-5.7381000000000002</v>
      </c>
      <c r="O76" s="8">
        <f t="shared" si="17"/>
        <v>31.002561431510195</v>
      </c>
      <c r="P76" s="68">
        <f t="shared" si="18"/>
        <v>-8.8708250049337387</v>
      </c>
      <c r="Q76" s="61">
        <f t="shared" si="19"/>
        <v>-3.1327250049337385</v>
      </c>
      <c r="R76" s="61"/>
      <c r="S76" s="72">
        <f t="shared" si="20"/>
        <v>-5.7534368268724885</v>
      </c>
      <c r="U76" s="87">
        <f t="shared" si="21"/>
        <v>3.434069827894648</v>
      </c>
      <c r="V76" s="61">
        <f t="shared" si="22"/>
        <v>9.1721698278946491</v>
      </c>
      <c r="W76" s="61"/>
      <c r="X76" s="89">
        <f t="shared" si="23"/>
        <v>-5.6982010588128187</v>
      </c>
    </row>
    <row r="77" spans="1:24" x14ac:dyDescent="0.3">
      <c r="A77" s="1">
        <v>2003.5</v>
      </c>
      <c r="B77" s="27">
        <v>221512.66666666666</v>
      </c>
      <c r="C77" s="30">
        <v>2044.3040000000001</v>
      </c>
      <c r="D77" s="28">
        <v>1041.7760000000001</v>
      </c>
      <c r="E77" s="8">
        <v>88.292000000000002</v>
      </c>
      <c r="F77" s="29">
        <v>115.107</v>
      </c>
      <c r="G77" s="8">
        <v>115.164</v>
      </c>
      <c r="H77" s="8">
        <f t="shared" si="13"/>
        <v>32.204399266294047</v>
      </c>
      <c r="I77" s="89">
        <f t="shared" si="14"/>
        <v>-8.8361319862912051</v>
      </c>
      <c r="J77" s="61">
        <f t="shared" si="15"/>
        <v>-3.1325319862912053</v>
      </c>
      <c r="K77" s="61"/>
      <c r="L77" s="89">
        <f t="shared" si="16"/>
        <v>-5.7187561171265324</v>
      </c>
      <c r="M77" s="69">
        <v>-5.7035999999999998</v>
      </c>
      <c r="O77" s="8">
        <f t="shared" si="17"/>
        <v>32.199919754052495</v>
      </c>
      <c r="P77" s="68">
        <f t="shared" si="18"/>
        <v>-8.836271092249218</v>
      </c>
      <c r="Q77" s="61">
        <f t="shared" si="19"/>
        <v>-3.1326710922492182</v>
      </c>
      <c r="R77" s="61"/>
      <c r="S77" s="72">
        <f t="shared" si="20"/>
        <v>-5.7188829141879678</v>
      </c>
      <c r="U77" s="87">
        <f t="shared" si="21"/>
        <v>3.4719639604370864</v>
      </c>
      <c r="V77" s="61">
        <f t="shared" si="22"/>
        <v>9.1755639604370867</v>
      </c>
      <c r="W77" s="61"/>
      <c r="X77" s="89">
        <f t="shared" si="23"/>
        <v>-5.6603069262703798</v>
      </c>
    </row>
    <row r="78" spans="1:24" x14ac:dyDescent="0.3">
      <c r="A78" s="1">
        <v>2003.75</v>
      </c>
      <c r="B78" s="27">
        <v>222275.66666666666</v>
      </c>
      <c r="C78" s="30">
        <v>2131.3110000000001</v>
      </c>
      <c r="D78" s="28">
        <v>1047.0740000000001</v>
      </c>
      <c r="E78" s="8">
        <v>89.049000000000007</v>
      </c>
      <c r="F78" s="29">
        <v>114.056</v>
      </c>
      <c r="G78" s="8">
        <v>114.101</v>
      </c>
      <c r="H78" s="8">
        <f t="shared" si="13"/>
        <v>33.114487388542251</v>
      </c>
      <c r="I78" s="89">
        <f t="shared" si="14"/>
        <v>-8.811702760191384</v>
      </c>
      <c r="J78" s="61">
        <f t="shared" si="15"/>
        <v>-3.1319027601913838</v>
      </c>
      <c r="K78" s="61"/>
      <c r="L78" s="89">
        <f t="shared" si="16"/>
        <v>-5.6943268910267113</v>
      </c>
      <c r="M78" s="69">
        <v>-5.6798000000000002</v>
      </c>
      <c r="O78" s="8">
        <f t="shared" si="17"/>
        <v>33.110866773909976</v>
      </c>
      <c r="P78" s="68">
        <f t="shared" si="18"/>
        <v>-8.8118121024419978</v>
      </c>
      <c r="Q78" s="61">
        <f t="shared" si="19"/>
        <v>-3.1320121024419976</v>
      </c>
      <c r="R78" s="61"/>
      <c r="S78" s="72">
        <f t="shared" si="20"/>
        <v>-5.6944239243807475</v>
      </c>
      <c r="U78" s="87">
        <f t="shared" si="21"/>
        <v>3.4998615298305142</v>
      </c>
      <c r="V78" s="61">
        <f t="shared" si="22"/>
        <v>9.1796615298305149</v>
      </c>
      <c r="W78" s="61"/>
      <c r="X78" s="89">
        <f t="shared" si="23"/>
        <v>-5.632409356876952</v>
      </c>
    </row>
    <row r="79" spans="1:24" x14ac:dyDescent="0.3">
      <c r="A79" s="1">
        <v>2004</v>
      </c>
      <c r="B79" s="27">
        <v>222356</v>
      </c>
      <c r="C79" s="30">
        <v>2154.0520000000001</v>
      </c>
      <c r="D79" s="28">
        <v>1064.229</v>
      </c>
      <c r="E79" s="8">
        <v>89.820999999999998</v>
      </c>
      <c r="F79" s="29">
        <v>113.956</v>
      </c>
      <c r="G79" s="8">
        <v>113.98</v>
      </c>
      <c r="H79" s="8">
        <f t="shared" si="13"/>
        <v>33.320554475503229</v>
      </c>
      <c r="I79" s="89">
        <f t="shared" si="14"/>
        <v>-8.8058605219770403</v>
      </c>
      <c r="J79" s="61">
        <f t="shared" si="15"/>
        <v>-3.1314605219770399</v>
      </c>
      <c r="K79" s="61"/>
      <c r="L79" s="89">
        <f t="shared" si="16"/>
        <v>-5.6884846528123676</v>
      </c>
      <c r="M79" s="69">
        <v>-5.6744000000000003</v>
      </c>
      <c r="O79" s="8">
        <f t="shared" si="17"/>
        <v>33.318588036490567</v>
      </c>
      <c r="P79" s="68">
        <f t="shared" si="18"/>
        <v>-8.805919539513555</v>
      </c>
      <c r="Q79" s="61">
        <f t="shared" si="19"/>
        <v>-3.1315195395135547</v>
      </c>
      <c r="R79" s="61"/>
      <c r="S79" s="72">
        <f t="shared" si="20"/>
        <v>-5.6885313614523048</v>
      </c>
      <c r="U79" s="87">
        <f t="shared" si="21"/>
        <v>3.5061154405451349</v>
      </c>
      <c r="V79" s="61">
        <f t="shared" si="22"/>
        <v>9.1805154405451361</v>
      </c>
      <c r="W79" s="61"/>
      <c r="X79" s="89">
        <f t="shared" si="23"/>
        <v>-5.6261554461623318</v>
      </c>
    </row>
    <row r="80" spans="1:24" x14ac:dyDescent="0.3">
      <c r="A80" s="1">
        <v>2004.25</v>
      </c>
      <c r="B80" s="27">
        <v>222973.33333333334</v>
      </c>
      <c r="C80" s="30">
        <v>2262.607</v>
      </c>
      <c r="D80" s="28">
        <v>1065.972</v>
      </c>
      <c r="E80" s="8">
        <v>90.724000000000004</v>
      </c>
      <c r="F80" s="29">
        <v>113.861</v>
      </c>
      <c r="G80" s="8">
        <v>113.869</v>
      </c>
      <c r="H80" s="8">
        <f t="shared" si="13"/>
        <v>34.301500433861214</v>
      </c>
      <c r="I80" s="89">
        <f t="shared" si="14"/>
        <v>-8.7796183641843744</v>
      </c>
      <c r="J80" s="61">
        <f t="shared" si="15"/>
        <v>-3.1293183641843747</v>
      </c>
      <c r="K80" s="61"/>
      <c r="L80" s="89">
        <f t="shared" si="16"/>
        <v>-5.6622424950197017</v>
      </c>
      <c r="M80" s="69">
        <v>-5.6502999999999997</v>
      </c>
      <c r="O80" s="8">
        <f t="shared" si="17"/>
        <v>34.300842692301629</v>
      </c>
      <c r="P80" s="68">
        <f t="shared" si="18"/>
        <v>-8.7796375396681743</v>
      </c>
      <c r="Q80" s="61">
        <f t="shared" si="19"/>
        <v>-3.1293375396681746</v>
      </c>
      <c r="R80" s="61"/>
      <c r="S80" s="72">
        <f t="shared" si="20"/>
        <v>-5.662249361606924</v>
      </c>
      <c r="U80" s="87">
        <f t="shared" si="21"/>
        <v>3.5351699221587758</v>
      </c>
      <c r="V80" s="61">
        <f t="shared" si="22"/>
        <v>9.1854699221587754</v>
      </c>
      <c r="W80" s="61"/>
      <c r="X80" s="89">
        <f t="shared" si="23"/>
        <v>-5.5971009645486909</v>
      </c>
    </row>
    <row r="81" spans="1:24" x14ac:dyDescent="0.3">
      <c r="A81" s="1">
        <v>2004.5</v>
      </c>
      <c r="B81" s="27">
        <v>223680</v>
      </c>
      <c r="C81" s="30">
        <v>2318.2719999999999</v>
      </c>
      <c r="D81" s="28">
        <v>1085.046</v>
      </c>
      <c r="E81" s="8">
        <v>91.536000000000001</v>
      </c>
      <c r="F81" s="29">
        <v>112.991</v>
      </c>
      <c r="G81" s="8">
        <v>112.991</v>
      </c>
      <c r="H81" s="8">
        <f t="shared" si="13"/>
        <v>34.929283375905477</v>
      </c>
      <c r="I81" s="89">
        <f t="shared" si="14"/>
        <v>-8.7646461954254402</v>
      </c>
      <c r="J81" s="61">
        <f t="shared" si="15"/>
        <v>-3.1276461954254406</v>
      </c>
      <c r="K81" s="61"/>
      <c r="L81" s="89">
        <f t="shared" si="16"/>
        <v>-5.6472703262607675</v>
      </c>
      <c r="M81" s="69">
        <v>-5.6369999999999996</v>
      </c>
      <c r="O81" s="8">
        <f t="shared" si="17"/>
        <v>34.929283375905477</v>
      </c>
      <c r="P81" s="68">
        <f t="shared" si="18"/>
        <v>-8.7646461954254402</v>
      </c>
      <c r="Q81" s="61">
        <f t="shared" si="19"/>
        <v>-3.1276461954254406</v>
      </c>
      <c r="R81" s="61"/>
      <c r="S81" s="72">
        <f t="shared" si="20"/>
        <v>-5.64725801736419</v>
      </c>
      <c r="U81" s="87">
        <f t="shared" si="21"/>
        <v>3.5533255426021428</v>
      </c>
      <c r="V81" s="61">
        <f t="shared" si="22"/>
        <v>9.1903255426021424</v>
      </c>
      <c r="W81" s="61"/>
      <c r="X81" s="89">
        <f t="shared" si="23"/>
        <v>-5.5789453441053238</v>
      </c>
    </row>
    <row r="82" spans="1:24" x14ac:dyDescent="0.3">
      <c r="A82" s="1">
        <v>2004.75</v>
      </c>
      <c r="B82" s="27">
        <v>224418</v>
      </c>
      <c r="C82" s="30">
        <v>2390.0819999999999</v>
      </c>
      <c r="D82" s="28">
        <v>1107.05</v>
      </c>
      <c r="E82" s="8">
        <v>92.442999999999998</v>
      </c>
      <c r="F82" s="29">
        <v>113.146</v>
      </c>
      <c r="G82" s="8">
        <v>113.143</v>
      </c>
      <c r="H82" s="8">
        <f t="shared" si="13"/>
        <v>35.638917426105984</v>
      </c>
      <c r="I82" s="89">
        <f t="shared" si="14"/>
        <v>-8.7478274364257391</v>
      </c>
      <c r="J82" s="61">
        <f t="shared" si="15"/>
        <v>-3.1257274364257395</v>
      </c>
      <c r="K82" s="61"/>
      <c r="L82" s="89">
        <f t="shared" si="16"/>
        <v>-5.6304515672610664</v>
      </c>
      <c r="M82" s="69">
        <v>-5.6220999999999997</v>
      </c>
      <c r="O82" s="8">
        <f t="shared" si="17"/>
        <v>35.639176856942441</v>
      </c>
      <c r="P82" s="68">
        <f t="shared" si="18"/>
        <v>-8.747820157026954</v>
      </c>
      <c r="Q82" s="61">
        <f t="shared" si="19"/>
        <v>-3.1257201570269544</v>
      </c>
      <c r="R82" s="61"/>
      <c r="S82" s="72">
        <f t="shared" si="20"/>
        <v>-5.6304319789657038</v>
      </c>
      <c r="U82" s="87">
        <f t="shared" si="21"/>
        <v>3.5734455062905046</v>
      </c>
      <c r="V82" s="61">
        <f t="shared" si="22"/>
        <v>9.1955455062905038</v>
      </c>
      <c r="W82" s="61"/>
      <c r="X82" s="89">
        <f t="shared" si="23"/>
        <v>-5.5588253804169625</v>
      </c>
    </row>
    <row r="83" spans="1:24" x14ac:dyDescent="0.3">
      <c r="A83" s="1">
        <v>2005</v>
      </c>
      <c r="B83" s="27">
        <v>225038</v>
      </c>
      <c r="C83" s="30">
        <v>2486.0680000000002</v>
      </c>
      <c r="D83" s="28">
        <v>1109.9639999999999</v>
      </c>
      <c r="E83" s="8">
        <v>93.525999999999996</v>
      </c>
      <c r="F83" s="29">
        <v>112.901</v>
      </c>
      <c r="G83" s="8">
        <v>112.90300000000001</v>
      </c>
      <c r="H83" s="8">
        <f t="shared" si="13"/>
        <v>36.412874431483047</v>
      </c>
      <c r="I83" s="89">
        <f t="shared" si="14"/>
        <v>-8.7291021505347022</v>
      </c>
      <c r="J83" s="61">
        <f t="shared" si="15"/>
        <v>-3.1268021505347026</v>
      </c>
      <c r="K83" s="61"/>
      <c r="L83" s="89">
        <f t="shared" si="16"/>
        <v>-5.6117262813700295</v>
      </c>
      <c r="M83" s="69">
        <v>-5.6022999999999996</v>
      </c>
      <c r="O83" s="8">
        <f t="shared" si="17"/>
        <v>36.412700276615034</v>
      </c>
      <c r="P83" s="68">
        <f t="shared" si="18"/>
        <v>-8.7291069333288984</v>
      </c>
      <c r="Q83" s="61">
        <f t="shared" si="19"/>
        <v>-3.1268069333288988</v>
      </c>
      <c r="R83" s="61"/>
      <c r="S83" s="72">
        <f t="shared" si="20"/>
        <v>-5.6117187552676482</v>
      </c>
      <c r="U83" s="87">
        <f t="shared" si="21"/>
        <v>3.5949176224864252</v>
      </c>
      <c r="V83" s="61">
        <f t="shared" si="22"/>
        <v>9.1972176224864253</v>
      </c>
      <c r="W83" s="61"/>
      <c r="X83" s="89">
        <f t="shared" si="23"/>
        <v>-5.537353264221041</v>
      </c>
    </row>
    <row r="84" spans="1:24" x14ac:dyDescent="0.3">
      <c r="A84" s="1">
        <v>2005.25</v>
      </c>
      <c r="B84" s="27">
        <v>225674</v>
      </c>
      <c r="C84" s="30">
        <v>2476.4740000000002</v>
      </c>
      <c r="D84" s="28">
        <v>1137.9179999999999</v>
      </c>
      <c r="E84" s="8">
        <v>94.421000000000006</v>
      </c>
      <c r="F84" s="29">
        <v>112.741</v>
      </c>
      <c r="G84" s="8">
        <v>112.745</v>
      </c>
      <c r="H84" s="8">
        <f t="shared" si="13"/>
        <v>36.32120490618582</v>
      </c>
      <c r="I84" s="89">
        <f t="shared" si="14"/>
        <v>-8.7344450310929371</v>
      </c>
      <c r="J84" s="61">
        <f t="shared" si="15"/>
        <v>-3.1292450310929372</v>
      </c>
      <c r="K84" s="61"/>
      <c r="L84" s="89">
        <f t="shared" si="16"/>
        <v>-5.6170691619282644</v>
      </c>
      <c r="M84" s="69">
        <v>-5.6052</v>
      </c>
      <c r="O84" s="8">
        <f t="shared" si="17"/>
        <v>36.320846816522277</v>
      </c>
      <c r="P84" s="68">
        <f t="shared" si="18"/>
        <v>-8.7344548901113725</v>
      </c>
      <c r="Q84" s="61">
        <f t="shared" si="19"/>
        <v>-3.1292548901113726</v>
      </c>
      <c r="R84" s="61"/>
      <c r="S84" s="72">
        <f t="shared" si="20"/>
        <v>-5.6170667120501223</v>
      </c>
      <c r="U84" s="87">
        <f t="shared" si="21"/>
        <v>3.5923918688941741</v>
      </c>
      <c r="V84" s="61">
        <f t="shared" si="22"/>
        <v>9.1975918688941736</v>
      </c>
      <c r="W84" s="61"/>
      <c r="X84" s="89">
        <f t="shared" si="23"/>
        <v>-5.5398790178132931</v>
      </c>
    </row>
    <row r="85" spans="1:24" x14ac:dyDescent="0.3">
      <c r="A85" s="1">
        <v>2005.5</v>
      </c>
      <c r="B85" s="27">
        <v>226422.33333333334</v>
      </c>
      <c r="C85" s="30">
        <v>2531.076</v>
      </c>
      <c r="D85" s="28">
        <v>1151.8140000000001</v>
      </c>
      <c r="E85" s="8">
        <v>95.244</v>
      </c>
      <c r="F85" s="29">
        <v>111.928</v>
      </c>
      <c r="G85" s="8">
        <v>111.93300000000001</v>
      </c>
      <c r="H85" s="8">
        <f t="shared" si="13"/>
        <v>36.865319373177925</v>
      </c>
      <c r="I85" s="89">
        <f t="shared" si="14"/>
        <v>-8.7228860111902762</v>
      </c>
      <c r="J85" s="61">
        <f t="shared" si="15"/>
        <v>-3.1249860111902761</v>
      </c>
      <c r="K85" s="61"/>
      <c r="L85" s="89">
        <f t="shared" si="16"/>
        <v>-5.6055101420256035</v>
      </c>
      <c r="M85" s="69">
        <v>-5.5979000000000001</v>
      </c>
      <c r="O85" s="8">
        <f t="shared" si="17"/>
        <v>36.864859693324732</v>
      </c>
      <c r="P85" s="68">
        <f t="shared" si="18"/>
        <v>-8.7228984804358145</v>
      </c>
      <c r="Q85" s="61">
        <f t="shared" si="19"/>
        <v>-3.1249984804358144</v>
      </c>
      <c r="R85" s="61"/>
      <c r="S85" s="72">
        <f t="shared" si="20"/>
        <v>-5.6055103023745643</v>
      </c>
      <c r="U85" s="87">
        <f t="shared" si="21"/>
        <v>3.6072587854754596</v>
      </c>
      <c r="V85" s="61">
        <f t="shared" si="22"/>
        <v>9.2051587854754597</v>
      </c>
      <c r="W85" s="61"/>
      <c r="X85" s="89">
        <f t="shared" si="23"/>
        <v>-5.525012101232007</v>
      </c>
    </row>
    <row r="86" spans="1:24" x14ac:dyDescent="0.3">
      <c r="A86" s="1">
        <v>2005.75</v>
      </c>
      <c r="B86" s="27">
        <v>227196</v>
      </c>
      <c r="C86" s="30">
        <v>2645.2629999999999</v>
      </c>
      <c r="D86" s="28">
        <v>1114.7449999999999</v>
      </c>
      <c r="E86" s="8">
        <v>96.406999999999996</v>
      </c>
      <c r="F86" s="29">
        <v>111.667</v>
      </c>
      <c r="G86" s="8">
        <v>111.673</v>
      </c>
      <c r="H86" s="8">
        <f t="shared" si="13"/>
        <v>37.421256375510495</v>
      </c>
      <c r="I86" s="89">
        <f t="shared" si="14"/>
        <v>-8.7113294647844768</v>
      </c>
      <c r="J86" s="61">
        <f t="shared" si="15"/>
        <v>-3.122429464784477</v>
      </c>
      <c r="K86" s="61"/>
      <c r="L86" s="89">
        <f t="shared" si="16"/>
        <v>-5.5939535956198041</v>
      </c>
      <c r="M86" s="69">
        <v>-5.5888999999999998</v>
      </c>
      <c r="O86" s="8">
        <f t="shared" si="17"/>
        <v>37.420720018759333</v>
      </c>
      <c r="P86" s="68">
        <f t="shared" si="18"/>
        <v>-8.7113437978306365</v>
      </c>
      <c r="Q86" s="61">
        <f t="shared" si="19"/>
        <v>-3.1224437978306367</v>
      </c>
      <c r="R86" s="61"/>
      <c r="S86" s="72">
        <f t="shared" si="20"/>
        <v>-5.5939556197693863</v>
      </c>
      <c r="U86" s="87">
        <f t="shared" si="21"/>
        <v>3.622224562209714</v>
      </c>
      <c r="V86" s="61">
        <f t="shared" si="22"/>
        <v>9.2111245622097133</v>
      </c>
      <c r="W86" s="61"/>
      <c r="X86" s="89">
        <f t="shared" si="23"/>
        <v>-5.5100463244977522</v>
      </c>
    </row>
    <row r="87" spans="1:24" x14ac:dyDescent="0.3">
      <c r="A87" s="1">
        <v>2006</v>
      </c>
      <c r="B87" s="27">
        <v>227763.66666666666</v>
      </c>
      <c r="C87" s="30">
        <v>2709.74</v>
      </c>
      <c r="D87" s="28">
        <v>1154.1279999999999</v>
      </c>
      <c r="E87" s="8">
        <v>97.311999999999998</v>
      </c>
      <c r="F87" s="29">
        <v>111.19799999999999</v>
      </c>
      <c r="G87" s="8">
        <v>111.203</v>
      </c>
      <c r="H87" s="8">
        <f t="shared" si="13"/>
        <v>38.224933325174902</v>
      </c>
      <c r="I87" s="89">
        <f t="shared" si="14"/>
        <v>-8.6925758130989284</v>
      </c>
      <c r="J87" s="61">
        <f t="shared" si="15"/>
        <v>-3.1223758130989285</v>
      </c>
      <c r="K87" s="61"/>
      <c r="L87" s="89">
        <f t="shared" si="16"/>
        <v>-5.5751999439342557</v>
      </c>
      <c r="M87" s="69">
        <v>-5.5701999999999998</v>
      </c>
      <c r="O87" s="8">
        <f t="shared" si="17"/>
        <v>38.224466654509797</v>
      </c>
      <c r="P87" s="68">
        <f t="shared" si="18"/>
        <v>-8.6925880217144371</v>
      </c>
      <c r="Q87" s="61">
        <f t="shared" si="19"/>
        <v>-3.1223880217144373</v>
      </c>
      <c r="R87" s="61"/>
      <c r="S87" s="72">
        <f t="shared" si="20"/>
        <v>-5.5751998436531869</v>
      </c>
      <c r="U87" s="87">
        <f t="shared" si="21"/>
        <v>3.6434757989253663</v>
      </c>
      <c r="V87" s="61">
        <f t="shared" si="22"/>
        <v>9.2136757989253653</v>
      </c>
      <c r="W87" s="61"/>
      <c r="X87" s="89">
        <f t="shared" si="23"/>
        <v>-5.4887950877821003</v>
      </c>
    </row>
    <row r="88" spans="1:24" x14ac:dyDescent="0.3">
      <c r="A88" s="1">
        <v>2006.25</v>
      </c>
      <c r="B88" s="27">
        <v>228432.66666666666</v>
      </c>
      <c r="C88" s="30">
        <v>2709.252</v>
      </c>
      <c r="D88" s="28">
        <v>1149.249</v>
      </c>
      <c r="E88" s="8">
        <v>97.926000000000002</v>
      </c>
      <c r="F88" s="29">
        <v>110.681</v>
      </c>
      <c r="G88" s="8">
        <v>110.687</v>
      </c>
      <c r="H88" s="8">
        <f t="shared" si="13"/>
        <v>38.049754743679998</v>
      </c>
      <c r="I88" s="89">
        <f t="shared" si="14"/>
        <v>-8.7001021318173297</v>
      </c>
      <c r="J88" s="61">
        <f t="shared" si="15"/>
        <v>-3.1220021318173297</v>
      </c>
      <c r="K88" s="61"/>
      <c r="L88" s="89">
        <f t="shared" si="16"/>
        <v>-5.582726262652657</v>
      </c>
      <c r="M88" s="69">
        <v>-5.5781000000000001</v>
      </c>
      <c r="O88" s="8">
        <f t="shared" si="17"/>
        <v>38.04919188976158</v>
      </c>
      <c r="P88" s="68">
        <f t="shared" si="18"/>
        <v>-8.7001169245035186</v>
      </c>
      <c r="Q88" s="61">
        <f t="shared" si="19"/>
        <v>-3.1220169245035185</v>
      </c>
      <c r="R88" s="61"/>
      <c r="S88" s="72">
        <f t="shared" si="20"/>
        <v>-5.5827287464422684</v>
      </c>
      <c r="U88" s="87">
        <f t="shared" si="21"/>
        <v>3.6388798459681442</v>
      </c>
      <c r="V88" s="61">
        <f t="shared" si="22"/>
        <v>9.2169798459681438</v>
      </c>
      <c r="W88" s="61"/>
      <c r="X88" s="89">
        <f t="shared" si="23"/>
        <v>-5.4933910407393221</v>
      </c>
    </row>
    <row r="89" spans="1:24" x14ac:dyDescent="0.3">
      <c r="A89" s="1">
        <v>2006.5</v>
      </c>
      <c r="B89" s="27">
        <v>229166.33333333334</v>
      </c>
      <c r="C89" s="30">
        <v>2709.42</v>
      </c>
      <c r="D89" s="28">
        <v>1160.5319999999999</v>
      </c>
      <c r="E89" s="8">
        <v>98.311000000000007</v>
      </c>
      <c r="F89" s="29">
        <v>110.188</v>
      </c>
      <c r="G89" s="8">
        <v>110.19499999999999</v>
      </c>
      <c r="H89" s="8">
        <f t="shared" si="13"/>
        <v>38.0919733142008</v>
      </c>
      <c r="I89" s="89">
        <f t="shared" si="14"/>
        <v>-8.7021997795384642</v>
      </c>
      <c r="J89" s="61">
        <f t="shared" si="15"/>
        <v>-3.1177997795384647</v>
      </c>
      <c r="K89" s="61"/>
      <c r="L89" s="89">
        <f t="shared" si="16"/>
        <v>-5.5848239103737916</v>
      </c>
      <c r="M89" s="69">
        <v>-5.5843999999999996</v>
      </c>
      <c r="O89" s="8">
        <f t="shared" si="17"/>
        <v>38.091304263591674</v>
      </c>
      <c r="P89" s="68">
        <f t="shared" si="18"/>
        <v>-8.7022173437764554</v>
      </c>
      <c r="Q89" s="61">
        <f t="shared" si="19"/>
        <v>-3.1178173437764558</v>
      </c>
      <c r="R89" s="61"/>
      <c r="S89" s="72">
        <f t="shared" si="20"/>
        <v>-5.5848291657152052</v>
      </c>
      <c r="U89" s="87">
        <f t="shared" si="21"/>
        <v>3.639986021531787</v>
      </c>
      <c r="V89" s="61">
        <f t="shared" si="22"/>
        <v>9.224386021531787</v>
      </c>
      <c r="W89" s="61"/>
      <c r="X89" s="89">
        <f t="shared" si="23"/>
        <v>-5.4922848651756802</v>
      </c>
    </row>
    <row r="90" spans="1:24" x14ac:dyDescent="0.3">
      <c r="A90" s="1">
        <v>2006.75</v>
      </c>
      <c r="B90" s="27">
        <v>229896</v>
      </c>
      <c r="C90" s="30">
        <v>2675.4059999999999</v>
      </c>
      <c r="D90" s="28">
        <v>1169.422</v>
      </c>
      <c r="E90" s="8">
        <v>98.998000000000005</v>
      </c>
      <c r="F90" s="29">
        <v>109.485</v>
      </c>
      <c r="G90" s="8">
        <v>109.495</v>
      </c>
      <c r="H90" s="8">
        <f t="shared" si="13"/>
        <v>37.705965121478528</v>
      </c>
      <c r="I90" s="89">
        <f t="shared" si="14"/>
        <v>-8.7155640037593773</v>
      </c>
      <c r="J90" s="61">
        <f t="shared" si="15"/>
        <v>-3.1153640037593773</v>
      </c>
      <c r="K90" s="61"/>
      <c r="L90" s="89">
        <f t="shared" si="16"/>
        <v>-5.5981881345947047</v>
      </c>
      <c r="M90" s="69">
        <v>-5.6002000000000001</v>
      </c>
      <c r="O90" s="8">
        <f t="shared" si="17"/>
        <v>37.7049896325398</v>
      </c>
      <c r="P90" s="68">
        <f t="shared" si="18"/>
        <v>-8.7155898750387415</v>
      </c>
      <c r="Q90" s="61">
        <f t="shared" si="19"/>
        <v>-3.1153898750387414</v>
      </c>
      <c r="R90" s="61"/>
      <c r="S90" s="72">
        <f t="shared" si="20"/>
        <v>-5.5982016969774913</v>
      </c>
      <c r="U90" s="87">
        <f t="shared" si="21"/>
        <v>3.6297924366920955</v>
      </c>
      <c r="V90" s="61">
        <f t="shared" si="22"/>
        <v>9.2299924366920951</v>
      </c>
      <c r="W90" s="61"/>
      <c r="X90" s="89">
        <f t="shared" si="23"/>
        <v>-5.5024784500153707</v>
      </c>
    </row>
    <row r="91" spans="1:24" x14ac:dyDescent="0.3">
      <c r="A91" s="1">
        <v>2007</v>
      </c>
      <c r="B91" s="27">
        <v>230839.33333333334</v>
      </c>
      <c r="C91" s="30">
        <v>2664.2950000000001</v>
      </c>
      <c r="D91" s="28">
        <v>1179.0219999999999</v>
      </c>
      <c r="E91" s="8">
        <v>99.27</v>
      </c>
      <c r="F91" s="29">
        <v>108.914</v>
      </c>
      <c r="G91" s="8">
        <v>108.929</v>
      </c>
      <c r="H91" s="8">
        <f t="shared" si="13"/>
        <v>37.664130403076378</v>
      </c>
      <c r="I91" s="89">
        <f t="shared" si="14"/>
        <v>-8.7207690274719329</v>
      </c>
      <c r="J91" s="61">
        <f t="shared" si="15"/>
        <v>-3.1134690274719325</v>
      </c>
      <c r="K91" s="61"/>
      <c r="L91" s="89">
        <f t="shared" si="16"/>
        <v>-5.6033931583072603</v>
      </c>
      <c r="M91" s="69">
        <v>-5.6073000000000004</v>
      </c>
      <c r="O91" s="8">
        <f t="shared" si="17"/>
        <v>37.662639717865211</v>
      </c>
      <c r="P91" s="68">
        <f t="shared" si="18"/>
        <v>-8.7208086066337351</v>
      </c>
      <c r="Q91" s="61">
        <f t="shared" si="19"/>
        <v>-3.1135086066337347</v>
      </c>
      <c r="R91" s="61"/>
      <c r="S91" s="72">
        <f t="shared" si="20"/>
        <v>-5.6034204285724849</v>
      </c>
      <c r="U91" s="87">
        <f t="shared" si="21"/>
        <v>3.6286686141837627</v>
      </c>
      <c r="V91" s="61">
        <f t="shared" si="22"/>
        <v>9.2359686141837631</v>
      </c>
      <c r="W91" s="61"/>
      <c r="X91" s="89">
        <f t="shared" si="23"/>
        <v>-5.5036022725237039</v>
      </c>
    </row>
    <row r="92" spans="1:24" x14ac:dyDescent="0.3">
      <c r="A92" s="1">
        <v>2007.25</v>
      </c>
      <c r="B92" s="27">
        <v>231482</v>
      </c>
      <c r="C92" s="30">
        <v>2699.2170000000001</v>
      </c>
      <c r="D92" s="28">
        <v>1185.692</v>
      </c>
      <c r="E92" s="8">
        <v>99.474000000000004</v>
      </c>
      <c r="F92" s="29">
        <v>108.39400000000001</v>
      </c>
      <c r="G92" s="8">
        <v>108.408</v>
      </c>
      <c r="H92" s="8">
        <f t="shared" si="13"/>
        <v>38.073623117331096</v>
      </c>
      <c r="I92" s="89">
        <f t="shared" si="14"/>
        <v>-8.7127356599597192</v>
      </c>
      <c r="J92" s="61">
        <f t="shared" si="15"/>
        <v>-3.1165356599597196</v>
      </c>
      <c r="K92" s="61"/>
      <c r="L92" s="89">
        <f t="shared" si="16"/>
        <v>-5.5953597907950465</v>
      </c>
      <c r="M92" s="69">
        <v>-5.5961999999999996</v>
      </c>
      <c r="O92" s="8">
        <f t="shared" si="17"/>
        <v>38.072210471311998</v>
      </c>
      <c r="P92" s="68">
        <f t="shared" si="18"/>
        <v>-8.7127727636580481</v>
      </c>
      <c r="Q92" s="61">
        <f t="shared" si="19"/>
        <v>-3.1165727636580485</v>
      </c>
      <c r="R92" s="61"/>
      <c r="S92" s="72">
        <f t="shared" si="20"/>
        <v>-5.5953845855967979</v>
      </c>
      <c r="U92" s="87">
        <f t="shared" si="21"/>
        <v>3.6394846320476977</v>
      </c>
      <c r="V92" s="61">
        <f t="shared" si="22"/>
        <v>9.2356846320476969</v>
      </c>
      <c r="W92" s="61"/>
      <c r="X92" s="89">
        <f t="shared" si="23"/>
        <v>-5.4927862546597694</v>
      </c>
    </row>
    <row r="93" spans="1:24" x14ac:dyDescent="0.3">
      <c r="A93" s="1">
        <v>2007.5</v>
      </c>
      <c r="B93" s="27">
        <v>232210</v>
      </c>
      <c r="C93" s="30">
        <v>2685.9690000000001</v>
      </c>
      <c r="D93" s="28">
        <v>1191.8589999999999</v>
      </c>
      <c r="E93" s="8">
        <v>99.995000000000005</v>
      </c>
      <c r="F93" s="29">
        <v>107.64700000000001</v>
      </c>
      <c r="G93" s="8">
        <v>107.654</v>
      </c>
      <c r="H93" s="8">
        <f t="shared" si="13"/>
        <v>37.932953309532508</v>
      </c>
      <c r="I93" s="89">
        <f t="shared" si="14"/>
        <v>-8.7195771988689295</v>
      </c>
      <c r="J93" s="61">
        <f t="shared" si="15"/>
        <v>-3.1192771988689296</v>
      </c>
      <c r="K93" s="61"/>
      <c r="L93" s="89">
        <f t="shared" si="16"/>
        <v>-5.6022013297042568</v>
      </c>
      <c r="M93" s="69">
        <v>-5.6002999999999998</v>
      </c>
      <c r="O93" s="8">
        <f t="shared" si="17"/>
        <v>37.932233378626037</v>
      </c>
      <c r="P93" s="68">
        <f t="shared" si="18"/>
        <v>-8.7195961780855615</v>
      </c>
      <c r="Q93" s="61">
        <f t="shared" si="19"/>
        <v>-3.1192961780855617</v>
      </c>
      <c r="R93" s="61"/>
      <c r="S93" s="72">
        <f t="shared" si="20"/>
        <v>-5.6022080000243113</v>
      </c>
      <c r="U93" s="87">
        <f t="shared" si="21"/>
        <v>3.6358012355551756</v>
      </c>
      <c r="V93" s="61">
        <f t="shared" si="22"/>
        <v>9.236101235555175</v>
      </c>
      <c r="W93" s="61"/>
      <c r="X93" s="89">
        <f t="shared" si="23"/>
        <v>-5.4964696511522906</v>
      </c>
    </row>
    <row r="94" spans="1:24" x14ac:dyDescent="0.3">
      <c r="A94" s="1">
        <v>2007.75</v>
      </c>
      <c r="B94" s="27">
        <v>232936.66666666666</v>
      </c>
      <c r="C94" s="30">
        <v>2642.56</v>
      </c>
      <c r="D94" s="28">
        <v>1195.5989999999999</v>
      </c>
      <c r="E94" s="8">
        <v>99.603999999999999</v>
      </c>
      <c r="F94" s="29">
        <v>107.19499999999999</v>
      </c>
      <c r="G94" s="8">
        <v>107.19</v>
      </c>
      <c r="H94" s="8">
        <f t="shared" si="13"/>
        <v>37.684157384517</v>
      </c>
      <c r="I94" s="89">
        <f t="shared" si="14"/>
        <v>-8.7292821011118615</v>
      </c>
      <c r="J94" s="61">
        <f t="shared" si="15"/>
        <v>-3.1132821011118619</v>
      </c>
      <c r="K94" s="61"/>
      <c r="L94" s="89">
        <f t="shared" si="16"/>
        <v>-5.6119062319471889</v>
      </c>
      <c r="M94" s="69">
        <v>-5.6159999999999997</v>
      </c>
      <c r="O94" s="8">
        <f t="shared" si="17"/>
        <v>37.684677652077653</v>
      </c>
      <c r="P94" s="68">
        <f t="shared" si="18"/>
        <v>-8.729268295204939</v>
      </c>
      <c r="Q94" s="61">
        <f t="shared" si="19"/>
        <v>-3.1132682952049393</v>
      </c>
      <c r="R94" s="61"/>
      <c r="S94" s="72">
        <f t="shared" si="20"/>
        <v>-5.6118801171436887</v>
      </c>
      <c r="U94" s="87">
        <f t="shared" si="21"/>
        <v>3.6292535835127344</v>
      </c>
      <c r="V94" s="61">
        <f t="shared" si="22"/>
        <v>9.245253583512735</v>
      </c>
      <c r="W94" s="61"/>
      <c r="X94" s="89">
        <f t="shared" si="23"/>
        <v>-5.5030173031947323</v>
      </c>
    </row>
    <row r="95" spans="1:24" x14ac:dyDescent="0.3">
      <c r="A95" s="1">
        <v>2008</v>
      </c>
      <c r="B95" s="27">
        <v>232806.66666666666</v>
      </c>
      <c r="C95" s="30">
        <v>2563.701</v>
      </c>
      <c r="D95" s="28">
        <v>1153.509</v>
      </c>
      <c r="E95" s="8">
        <v>99.242999999999995</v>
      </c>
      <c r="F95" s="29">
        <v>106.89400000000001</v>
      </c>
      <c r="G95" s="8">
        <v>106.872</v>
      </c>
      <c r="H95" s="8">
        <f t="shared" si="13"/>
        <v>36.623710738423533</v>
      </c>
      <c r="I95" s="89">
        <f t="shared" si="14"/>
        <v>-8.7572677662773302</v>
      </c>
      <c r="J95" s="61">
        <f t="shared" si="15"/>
        <v>-3.1091677662773298</v>
      </c>
      <c r="K95" s="61"/>
      <c r="L95" s="89">
        <f t="shared" si="16"/>
        <v>-5.6398918971126575</v>
      </c>
      <c r="M95" s="69">
        <v>-5.6481000000000003</v>
      </c>
      <c r="O95" s="8">
        <f t="shared" si="17"/>
        <v>36.625932136556692</v>
      </c>
      <c r="P95" s="68">
        <f t="shared" si="18"/>
        <v>-8.7572071134728482</v>
      </c>
      <c r="Q95" s="61">
        <f t="shared" si="19"/>
        <v>-3.1091071134728478</v>
      </c>
      <c r="R95" s="61"/>
      <c r="S95" s="72">
        <f t="shared" si="20"/>
        <v>-5.639818935411598</v>
      </c>
      <c r="U95" s="87">
        <f t="shared" si="21"/>
        <v>3.6007565178408512</v>
      </c>
      <c r="V95" s="61">
        <f t="shared" si="22"/>
        <v>9.2488565178408511</v>
      </c>
      <c r="W95" s="61"/>
      <c r="X95" s="89">
        <f t="shared" si="23"/>
        <v>-5.5315143688666151</v>
      </c>
    </row>
    <row r="96" spans="1:24" x14ac:dyDescent="0.3">
      <c r="A96" s="1">
        <v>2008.25</v>
      </c>
      <c r="B96" s="27">
        <v>233410</v>
      </c>
      <c r="C96" s="30">
        <v>2540.5949999999998</v>
      </c>
      <c r="D96" s="28">
        <v>1137.729</v>
      </c>
      <c r="E96" s="8">
        <v>100.16500000000001</v>
      </c>
      <c r="F96" s="29">
        <v>106.197</v>
      </c>
      <c r="G96" s="8">
        <v>106.166</v>
      </c>
      <c r="H96" s="8">
        <f t="shared" si="13"/>
        <v>36.077480970207453</v>
      </c>
      <c r="I96" s="89">
        <f t="shared" si="14"/>
        <v>-8.7748829679600995</v>
      </c>
      <c r="J96" s="61">
        <f t="shared" si="15"/>
        <v>-3.1107829679600991</v>
      </c>
      <c r="K96" s="61"/>
      <c r="L96" s="89">
        <f t="shared" si="16"/>
        <v>-5.6575070987954268</v>
      </c>
      <c r="M96" s="69">
        <v>-5.6641000000000004</v>
      </c>
      <c r="O96" s="8">
        <f t="shared" si="17"/>
        <v>36.080609230043486</v>
      </c>
      <c r="P96" s="68">
        <f t="shared" si="18"/>
        <v>-8.7747962622330125</v>
      </c>
      <c r="Q96" s="61">
        <f t="shared" si="19"/>
        <v>-3.1106962622330121</v>
      </c>
      <c r="R96" s="61"/>
      <c r="S96" s="72">
        <f t="shared" si="20"/>
        <v>-5.6574080841717622</v>
      </c>
      <c r="U96" s="87">
        <f t="shared" si="21"/>
        <v>3.5857555805852197</v>
      </c>
      <c r="V96" s="61">
        <f t="shared" si="22"/>
        <v>9.2498555805852192</v>
      </c>
      <c r="W96" s="61"/>
      <c r="X96" s="89">
        <f t="shared" si="23"/>
        <v>-5.546515306122247</v>
      </c>
    </row>
    <row r="97" spans="1:24" x14ac:dyDescent="0.3">
      <c r="A97" s="1">
        <v>2008.5</v>
      </c>
      <c r="B97" s="27">
        <v>234110.33333333334</v>
      </c>
      <c r="C97" s="30">
        <v>2498.2420000000002</v>
      </c>
      <c r="D97" s="28">
        <v>1095.819</v>
      </c>
      <c r="E97" s="8">
        <v>100.511</v>
      </c>
      <c r="F97" s="29">
        <v>105.85599999999999</v>
      </c>
      <c r="G97" s="8">
        <v>105.824</v>
      </c>
      <c r="H97" s="8">
        <f t="shared" si="13"/>
        <v>35.207387019730177</v>
      </c>
      <c r="I97" s="89">
        <f t="shared" si="14"/>
        <v>-8.8022918740835561</v>
      </c>
      <c r="J97" s="61">
        <f t="shared" si="15"/>
        <v>-3.1060918740835559</v>
      </c>
      <c r="K97" s="61"/>
      <c r="L97" s="89">
        <f t="shared" si="16"/>
        <v>-5.6849160049188834</v>
      </c>
      <c r="M97" s="69">
        <v>-5.6962000000000002</v>
      </c>
      <c r="O97" s="8">
        <f t="shared" si="17"/>
        <v>35.210517342729581</v>
      </c>
      <c r="P97" s="68">
        <f t="shared" si="18"/>
        <v>-8.8022029670639625</v>
      </c>
      <c r="Q97" s="61">
        <f t="shared" si="19"/>
        <v>-3.1060029670639624</v>
      </c>
      <c r="R97" s="61"/>
      <c r="S97" s="72">
        <f t="shared" si="20"/>
        <v>-5.6848147890027123</v>
      </c>
      <c r="U97" s="87">
        <f t="shared" si="21"/>
        <v>3.5613448261214895</v>
      </c>
      <c r="V97" s="61">
        <f t="shared" si="22"/>
        <v>9.2575448261214888</v>
      </c>
      <c r="W97" s="61"/>
      <c r="X97" s="89">
        <f t="shared" si="23"/>
        <v>-5.5709260605859772</v>
      </c>
    </row>
    <row r="98" spans="1:24" x14ac:dyDescent="0.3">
      <c r="A98" s="1">
        <v>2008.75</v>
      </c>
      <c r="B98" s="27">
        <v>234825</v>
      </c>
      <c r="C98" s="30">
        <v>2307.915</v>
      </c>
      <c r="D98" s="28">
        <v>1007.986</v>
      </c>
      <c r="E98" s="8">
        <v>102.73699999999999</v>
      </c>
      <c r="F98" s="29">
        <v>105.101</v>
      </c>
      <c r="G98" s="8">
        <v>105.077</v>
      </c>
      <c r="H98" s="8">
        <f t="shared" si="13"/>
        <v>32.054943435865056</v>
      </c>
      <c r="I98" s="89">
        <f t="shared" si="14"/>
        <v>-8.8991444220213687</v>
      </c>
      <c r="J98" s="61">
        <f t="shared" si="15"/>
        <v>-3.1125444220213687</v>
      </c>
      <c r="K98" s="61"/>
      <c r="L98" s="89">
        <f t="shared" si="16"/>
        <v>-5.781768552856696</v>
      </c>
      <c r="M98" s="69">
        <v>-5.7866</v>
      </c>
      <c r="O98" s="8">
        <f t="shared" si="17"/>
        <v>32.057133976070745</v>
      </c>
      <c r="P98" s="68">
        <f t="shared" si="18"/>
        <v>-8.8990760873083179</v>
      </c>
      <c r="Q98" s="61">
        <f t="shared" si="19"/>
        <v>-3.1124760873083179</v>
      </c>
      <c r="R98" s="61"/>
      <c r="S98" s="72">
        <f t="shared" si="20"/>
        <v>-5.7816879092470677</v>
      </c>
      <c r="U98" s="87">
        <f t="shared" si="21"/>
        <v>3.4675197475543982</v>
      </c>
      <c r="V98" s="61">
        <f t="shared" si="22"/>
        <v>9.2541197475543981</v>
      </c>
      <c r="W98" s="61"/>
      <c r="X98" s="89">
        <f t="shared" si="23"/>
        <v>-5.6647511391530685</v>
      </c>
    </row>
    <row r="99" spans="1:24" x14ac:dyDescent="0.3">
      <c r="A99" s="1">
        <v>2009</v>
      </c>
      <c r="B99" s="27">
        <v>234912.66666666666</v>
      </c>
      <c r="C99" s="30">
        <v>2014.8779999999999</v>
      </c>
      <c r="D99" s="28">
        <v>1004.48</v>
      </c>
      <c r="E99" s="8">
        <v>101.411</v>
      </c>
      <c r="F99" s="29">
        <v>104.536</v>
      </c>
      <c r="G99" s="8">
        <v>104.52800000000001</v>
      </c>
      <c r="H99" s="8">
        <f t="shared" ref="H99:H130" si="24">D99/F99+C99/E99</f>
        <v>29.477374910405242</v>
      </c>
      <c r="I99" s="89">
        <f t="shared" ref="I99:I130" si="25">LN(H99/B99)</f>
        <v>-8.9833460759508057</v>
      </c>
      <c r="J99" s="61">
        <f t="shared" si="15"/>
        <v>-3.1144460759508057</v>
      </c>
      <c r="K99" s="61"/>
      <c r="L99" s="89">
        <f t="shared" si="16"/>
        <v>-5.865970206786133</v>
      </c>
      <c r="M99" s="69">
        <v>-5.8689</v>
      </c>
      <c r="O99" s="8">
        <f t="shared" si="17"/>
        <v>29.4781103258765</v>
      </c>
      <c r="P99" s="68">
        <f t="shared" si="18"/>
        <v>-8.9833211277897203</v>
      </c>
      <c r="Q99" s="61">
        <f t="shared" si="19"/>
        <v>-3.1144211277897202</v>
      </c>
      <c r="R99" s="61"/>
      <c r="S99" s="72">
        <f t="shared" si="20"/>
        <v>-5.86593294972847</v>
      </c>
      <c r="U99" s="87">
        <f t="shared" si="21"/>
        <v>3.3836479650589126</v>
      </c>
      <c r="V99" s="61">
        <f t="shared" si="22"/>
        <v>9.2525479650589126</v>
      </c>
      <c r="W99" s="61"/>
      <c r="X99" s="89">
        <f t="shared" si="23"/>
        <v>-5.748622921648554</v>
      </c>
    </row>
    <row r="100" spans="1:24" x14ac:dyDescent="0.3">
      <c r="A100" s="1">
        <v>2009.25</v>
      </c>
      <c r="B100" s="27">
        <v>235459.33333333334</v>
      </c>
      <c r="C100" s="30">
        <v>1863.65</v>
      </c>
      <c r="D100" s="28">
        <v>994.7</v>
      </c>
      <c r="E100" s="8">
        <v>99.539000000000001</v>
      </c>
      <c r="F100" s="29">
        <v>104.26300000000001</v>
      </c>
      <c r="G100" s="8">
        <v>104.26600000000001</v>
      </c>
      <c r="H100" s="8">
        <f t="shared" si="24"/>
        <v>28.263109297287599</v>
      </c>
      <c r="I100" s="89">
        <f t="shared" si="25"/>
        <v>-9.0277360994128149</v>
      </c>
      <c r="J100" s="61">
        <f t="shared" si="15"/>
        <v>-3.1137360994128152</v>
      </c>
      <c r="K100" s="61"/>
      <c r="L100" s="89">
        <f t="shared" si="16"/>
        <v>-5.9103602302481422</v>
      </c>
      <c r="M100" s="69">
        <v>-5.9139999999999997</v>
      </c>
      <c r="O100" s="8">
        <f t="shared" si="17"/>
        <v>28.262834798492214</v>
      </c>
      <c r="P100" s="68">
        <f t="shared" si="18"/>
        <v>-9.0277458117245608</v>
      </c>
      <c r="Q100" s="61">
        <f t="shared" si="19"/>
        <v>-3.1137458117245611</v>
      </c>
      <c r="R100" s="61"/>
      <c r="S100" s="72">
        <f t="shared" si="20"/>
        <v>-5.9103576336633106</v>
      </c>
      <c r="U100" s="87">
        <f t="shared" si="21"/>
        <v>3.341547683566378</v>
      </c>
      <c r="V100" s="61">
        <f t="shared" si="22"/>
        <v>9.2555476835663768</v>
      </c>
      <c r="W100" s="61"/>
      <c r="X100" s="89">
        <f t="shared" si="23"/>
        <v>-5.7907232031410887</v>
      </c>
    </row>
    <row r="101" spans="1:24" x14ac:dyDescent="0.3">
      <c r="A101" s="1">
        <v>2009.5</v>
      </c>
      <c r="B101" s="27">
        <v>236093</v>
      </c>
      <c r="C101" s="30">
        <v>1841.4159999999999</v>
      </c>
      <c r="D101" s="28">
        <v>1035.104</v>
      </c>
      <c r="E101" s="8">
        <v>98.575999999999993</v>
      </c>
      <c r="F101" s="29">
        <v>103.46299999999999</v>
      </c>
      <c r="G101" s="8">
        <v>103.476</v>
      </c>
      <c r="H101" s="8">
        <f t="shared" si="24"/>
        <v>28.684746905460841</v>
      </c>
      <c r="I101" s="89">
        <f t="shared" si="25"/>
        <v>-9.0156155594016312</v>
      </c>
      <c r="J101" s="61">
        <f t="shared" si="15"/>
        <v>-3.1103155594016307</v>
      </c>
      <c r="K101" s="61"/>
      <c r="L101" s="89">
        <f t="shared" si="16"/>
        <v>-5.8982396902369585</v>
      </c>
      <c r="M101" s="69">
        <v>-5.9053000000000004</v>
      </c>
      <c r="O101" s="8">
        <f t="shared" si="17"/>
        <v>28.683489999922138</v>
      </c>
      <c r="P101" s="68">
        <f t="shared" si="18"/>
        <v>-9.015659378267495</v>
      </c>
      <c r="Q101" s="61">
        <f t="shared" si="19"/>
        <v>-3.1103593782674945</v>
      </c>
      <c r="R101" s="61"/>
      <c r="S101" s="72">
        <f t="shared" si="20"/>
        <v>-5.8982712002062447</v>
      </c>
      <c r="U101" s="87">
        <f t="shared" si="21"/>
        <v>3.3563216959125399</v>
      </c>
      <c r="V101" s="61">
        <f t="shared" si="22"/>
        <v>9.2616216959125399</v>
      </c>
      <c r="W101" s="61"/>
      <c r="X101" s="89">
        <f t="shared" si="23"/>
        <v>-5.7759491907949272</v>
      </c>
    </row>
    <row r="102" spans="1:24" x14ac:dyDescent="0.3">
      <c r="A102" s="1">
        <v>2009.75</v>
      </c>
      <c r="B102" s="27">
        <v>236739</v>
      </c>
      <c r="C102" s="30">
        <v>1998.71</v>
      </c>
      <c r="D102" s="28">
        <v>1014.201</v>
      </c>
      <c r="E102" s="8">
        <v>97.941000000000003</v>
      </c>
      <c r="F102" s="29">
        <v>103.81699999999999</v>
      </c>
      <c r="G102" s="8">
        <v>103.836</v>
      </c>
      <c r="H102" s="8">
        <f t="shared" si="24"/>
        <v>30.176408609846476</v>
      </c>
      <c r="I102" s="89">
        <f t="shared" si="25"/>
        <v>-8.9676531002080022</v>
      </c>
      <c r="J102" s="61">
        <f t="shared" si="15"/>
        <v>-3.1025531002080022</v>
      </c>
      <c r="K102" s="61"/>
      <c r="L102" s="89">
        <f t="shared" si="16"/>
        <v>-5.8502772310433295</v>
      </c>
      <c r="M102" s="69">
        <v>-5.8651</v>
      </c>
      <c r="O102" s="8">
        <f t="shared" si="17"/>
        <v>30.17462104744785</v>
      </c>
      <c r="P102" s="68">
        <f t="shared" si="18"/>
        <v>-8.9677123390448301</v>
      </c>
      <c r="Q102" s="61">
        <f t="shared" si="19"/>
        <v>-3.1026123390448301</v>
      </c>
      <c r="R102" s="61"/>
      <c r="S102" s="72">
        <f t="shared" si="20"/>
        <v>-5.8503241609835799</v>
      </c>
      <c r="U102" s="87">
        <f t="shared" si="21"/>
        <v>3.4070012084108789</v>
      </c>
      <c r="V102" s="61">
        <f t="shared" si="22"/>
        <v>9.2721012084108789</v>
      </c>
      <c r="W102" s="61"/>
      <c r="X102" s="89">
        <f t="shared" si="23"/>
        <v>-5.7252696782965877</v>
      </c>
    </row>
    <row r="103" spans="1:24" x14ac:dyDescent="0.3">
      <c r="A103" s="1">
        <v>2010</v>
      </c>
      <c r="B103" s="27">
        <v>236996.33333333334</v>
      </c>
      <c r="C103" s="30">
        <v>2038.1610000000001</v>
      </c>
      <c r="D103" s="28">
        <v>1021.085</v>
      </c>
      <c r="E103" s="8">
        <v>97.652000000000001</v>
      </c>
      <c r="F103" s="29">
        <v>103.255</v>
      </c>
      <c r="G103" s="8">
        <v>103.27800000000001</v>
      </c>
      <c r="H103" s="8">
        <f t="shared" si="24"/>
        <v>30.760641190189972</v>
      </c>
      <c r="I103" s="89">
        <f t="shared" si="25"/>
        <v>-8.9495639594753733</v>
      </c>
      <c r="J103" s="61">
        <f t="shared" si="15"/>
        <v>-3.1088639594753733</v>
      </c>
      <c r="K103" s="61"/>
      <c r="L103" s="89">
        <f t="shared" si="16"/>
        <v>-5.8321880903107006</v>
      </c>
      <c r="M103" s="69">
        <v>-5.8407</v>
      </c>
      <c r="O103" s="8">
        <f t="shared" si="17"/>
        <v>30.75843891887429</v>
      </c>
      <c r="P103" s="68">
        <f t="shared" si="18"/>
        <v>-8.9496355558423133</v>
      </c>
      <c r="Q103" s="61">
        <f t="shared" si="19"/>
        <v>-3.1089355558423133</v>
      </c>
      <c r="R103" s="61"/>
      <c r="S103" s="72">
        <f t="shared" si="20"/>
        <v>-5.8322473777810631</v>
      </c>
      <c r="U103" s="87">
        <f t="shared" si="21"/>
        <v>3.4261643929879058</v>
      </c>
      <c r="V103" s="61">
        <f t="shared" si="22"/>
        <v>9.2668643929879053</v>
      </c>
      <c r="W103" s="61"/>
      <c r="X103" s="89">
        <f t="shared" si="23"/>
        <v>-5.7061064937195614</v>
      </c>
    </row>
    <row r="104" spans="1:24" x14ac:dyDescent="0.3">
      <c r="A104" s="1">
        <v>2010.25</v>
      </c>
      <c r="B104" s="27">
        <v>237506</v>
      </c>
      <c r="C104" s="30">
        <v>2148.7950000000001</v>
      </c>
      <c r="D104" s="28">
        <v>1043.9010000000001</v>
      </c>
      <c r="E104" s="8">
        <v>97.819000000000003</v>
      </c>
      <c r="F104" s="29">
        <v>102.336</v>
      </c>
      <c r="G104" s="8">
        <v>102.35899999999999</v>
      </c>
      <c r="H104" s="8">
        <f t="shared" si="24"/>
        <v>32.167772544680247</v>
      </c>
      <c r="I104" s="89">
        <f t="shared" si="25"/>
        <v>-8.9069830665823897</v>
      </c>
      <c r="J104" s="61">
        <f t="shared" si="15"/>
        <v>-3.1073830665823898</v>
      </c>
      <c r="K104" s="61"/>
      <c r="L104" s="89">
        <f t="shared" si="16"/>
        <v>-5.789607197417717</v>
      </c>
      <c r="M104" s="69">
        <v>-5.7995999999999999</v>
      </c>
      <c r="O104" s="8">
        <f t="shared" si="17"/>
        <v>32.165480449343846</v>
      </c>
      <c r="P104" s="68">
        <f t="shared" si="18"/>
        <v>-8.9070543235212423</v>
      </c>
      <c r="Q104" s="61">
        <f t="shared" si="19"/>
        <v>-3.1074543235212424</v>
      </c>
      <c r="R104" s="61"/>
      <c r="S104" s="72">
        <f t="shared" si="20"/>
        <v>-5.789666145459992</v>
      </c>
      <c r="U104" s="87">
        <f t="shared" si="21"/>
        <v>3.470893841774378</v>
      </c>
      <c r="V104" s="61">
        <f t="shared" si="22"/>
        <v>9.2704938417743783</v>
      </c>
      <c r="W104" s="61"/>
      <c r="X104" s="89">
        <f t="shared" si="23"/>
        <v>-5.6613770449330882</v>
      </c>
    </row>
    <row r="105" spans="1:24" x14ac:dyDescent="0.3">
      <c r="A105" s="1">
        <v>2010.5</v>
      </c>
      <c r="B105" s="27">
        <v>238103.66666666666</v>
      </c>
      <c r="C105" s="30">
        <v>2236.4949999999999</v>
      </c>
      <c r="D105" s="28">
        <v>1052.423</v>
      </c>
      <c r="E105" s="8">
        <v>97.465000000000003</v>
      </c>
      <c r="F105" s="29">
        <v>101.577</v>
      </c>
      <c r="G105" s="8">
        <v>101.598</v>
      </c>
      <c r="H105" s="8">
        <f t="shared" si="24"/>
        <v>33.307487074629023</v>
      </c>
      <c r="I105" s="89">
        <f t="shared" si="25"/>
        <v>-8.8746792232581093</v>
      </c>
      <c r="J105" s="61">
        <f t="shared" si="15"/>
        <v>-3.0991792232581092</v>
      </c>
      <c r="K105" s="61"/>
      <c r="L105" s="89">
        <f t="shared" si="16"/>
        <v>-5.7573033540934366</v>
      </c>
      <c r="M105" s="69">
        <v>-5.7755000000000001</v>
      </c>
      <c r="O105" s="8">
        <f t="shared" si="17"/>
        <v>33.305345520358635</v>
      </c>
      <c r="P105" s="68">
        <f t="shared" si="18"/>
        <v>-8.8747435218080337</v>
      </c>
      <c r="Q105" s="61">
        <f t="shared" si="19"/>
        <v>-3.0992435218080336</v>
      </c>
      <c r="R105" s="61"/>
      <c r="S105" s="72">
        <f t="shared" si="20"/>
        <v>-5.7573553437467835</v>
      </c>
      <c r="U105" s="87">
        <f t="shared" si="21"/>
        <v>3.5057179102403526</v>
      </c>
      <c r="V105" s="61">
        <f t="shared" si="22"/>
        <v>9.2812179102403523</v>
      </c>
      <c r="W105" s="61"/>
      <c r="X105" s="89">
        <f t="shared" si="23"/>
        <v>-5.6265529764671136</v>
      </c>
    </row>
    <row r="106" spans="1:24" x14ac:dyDescent="0.3">
      <c r="A106" s="1">
        <v>2010.75</v>
      </c>
      <c r="B106" s="27">
        <v>238711.33333333334</v>
      </c>
      <c r="C106" s="30">
        <v>2238.44</v>
      </c>
      <c r="D106" s="28">
        <v>1078.441</v>
      </c>
      <c r="E106" s="8">
        <v>97.861000000000004</v>
      </c>
      <c r="F106" s="29">
        <v>101.259</v>
      </c>
      <c r="G106" s="8">
        <v>101.274</v>
      </c>
      <c r="H106" s="8">
        <f t="shared" si="24"/>
        <v>33.523990193716273</v>
      </c>
      <c r="I106" s="89">
        <f t="shared" si="25"/>
        <v>-8.8707489828808352</v>
      </c>
      <c r="J106" s="61">
        <f t="shared" si="15"/>
        <v>-3.0969489828808356</v>
      </c>
      <c r="K106" s="61"/>
      <c r="L106" s="89">
        <f t="shared" si="16"/>
        <v>-5.7533731137161626</v>
      </c>
      <c r="M106" s="69">
        <v>-5.7737999999999996</v>
      </c>
      <c r="O106" s="8">
        <f t="shared" si="17"/>
        <v>33.522412742083993</v>
      </c>
      <c r="P106" s="68">
        <f t="shared" si="18"/>
        <v>-8.8707960383995061</v>
      </c>
      <c r="Q106" s="61">
        <f t="shared" si="19"/>
        <v>-3.0969960383995065</v>
      </c>
      <c r="R106" s="61"/>
      <c r="S106" s="72">
        <f t="shared" si="20"/>
        <v>-5.7534078603382559</v>
      </c>
      <c r="U106" s="87">
        <f t="shared" si="21"/>
        <v>3.5122142522026221</v>
      </c>
      <c r="V106" s="61">
        <f t="shared" si="22"/>
        <v>9.2860142522026212</v>
      </c>
      <c r="W106" s="61"/>
      <c r="X106" s="89">
        <f t="shared" si="23"/>
        <v>-5.6200566345048451</v>
      </c>
    </row>
    <row r="107" spans="1:24" x14ac:dyDescent="0.3">
      <c r="A107" s="1">
        <v>2011</v>
      </c>
      <c r="B107" s="27">
        <v>238851.66666666666</v>
      </c>
      <c r="C107" s="30">
        <v>2205.962</v>
      </c>
      <c r="D107" s="28">
        <v>1087.9269999999999</v>
      </c>
      <c r="E107" s="8">
        <v>98.293999999999997</v>
      </c>
      <c r="F107" s="29">
        <v>101.27200000000001</v>
      </c>
      <c r="G107" s="8">
        <v>101.279</v>
      </c>
      <c r="H107" s="8">
        <f t="shared" si="24"/>
        <v>33.185112684897433</v>
      </c>
      <c r="I107" s="89">
        <f t="shared" si="25"/>
        <v>-8.8814966344241597</v>
      </c>
      <c r="J107" s="61">
        <f t="shared" si="15"/>
        <v>-3.0986966344241598</v>
      </c>
      <c r="K107" s="61"/>
      <c r="L107" s="89">
        <f t="shared" si="16"/>
        <v>-5.764120765259487</v>
      </c>
      <c r="M107" s="69">
        <v>-5.7827999999999999</v>
      </c>
      <c r="O107" s="8">
        <f t="shared" si="17"/>
        <v>33.184370197641691</v>
      </c>
      <c r="P107" s="68">
        <f t="shared" si="18"/>
        <v>-8.8815190087812752</v>
      </c>
      <c r="Q107" s="61">
        <f t="shared" si="19"/>
        <v>-3.0987190087812753</v>
      </c>
      <c r="R107" s="61"/>
      <c r="S107" s="72">
        <f t="shared" si="20"/>
        <v>-5.764130830720025</v>
      </c>
      <c r="U107" s="87">
        <f t="shared" si="21"/>
        <v>3.5020789878926073</v>
      </c>
      <c r="V107" s="61">
        <f t="shared" si="22"/>
        <v>9.2848789878926077</v>
      </c>
      <c r="W107" s="61"/>
      <c r="X107" s="89">
        <f t="shared" si="23"/>
        <v>-5.6301918988148589</v>
      </c>
    </row>
    <row r="108" spans="1:24" x14ac:dyDescent="0.3">
      <c r="A108" s="1">
        <v>2011.25</v>
      </c>
      <c r="B108" s="27">
        <v>239316</v>
      </c>
      <c r="C108" s="30">
        <v>2297.3519999999999</v>
      </c>
      <c r="D108" s="28">
        <v>1082.903</v>
      </c>
      <c r="E108" s="8">
        <v>98.343000000000004</v>
      </c>
      <c r="F108" s="29">
        <v>101.527</v>
      </c>
      <c r="G108" s="8">
        <v>101.529</v>
      </c>
      <c r="H108" s="8">
        <f t="shared" si="24"/>
        <v>34.026762999477825</v>
      </c>
      <c r="I108" s="89">
        <f t="shared" si="25"/>
        <v>-8.8583927713193535</v>
      </c>
      <c r="J108" s="61">
        <f t="shared" si="15"/>
        <v>-3.0947927713193533</v>
      </c>
      <c r="K108" s="61"/>
      <c r="L108" s="89">
        <f t="shared" si="16"/>
        <v>-5.7410169021546809</v>
      </c>
      <c r="M108" s="69">
        <v>-5.7636000000000003</v>
      </c>
      <c r="O108" s="8">
        <f t="shared" si="17"/>
        <v>34.026552888912946</v>
      </c>
      <c r="P108" s="68">
        <f t="shared" si="18"/>
        <v>-8.8583989462003903</v>
      </c>
      <c r="Q108" s="61">
        <f t="shared" si="19"/>
        <v>-3.09479894620039</v>
      </c>
      <c r="R108" s="61"/>
      <c r="S108" s="72">
        <f t="shared" si="20"/>
        <v>-5.74101076813914</v>
      </c>
      <c r="U108" s="87">
        <f t="shared" si="21"/>
        <v>3.5271411871408325</v>
      </c>
      <c r="V108" s="61">
        <f t="shared" si="22"/>
        <v>9.2907411871408332</v>
      </c>
      <c r="W108" s="61"/>
      <c r="X108" s="89">
        <f t="shared" si="23"/>
        <v>-5.6051296995666338</v>
      </c>
    </row>
    <row r="109" spans="1:24" x14ac:dyDescent="0.3">
      <c r="A109" s="1">
        <v>2011.5</v>
      </c>
      <c r="B109" s="27">
        <v>239871</v>
      </c>
      <c r="C109" s="30">
        <v>2322.84</v>
      </c>
      <c r="D109" s="28">
        <v>1090.7550000000001</v>
      </c>
      <c r="E109" s="8">
        <v>99.105999999999995</v>
      </c>
      <c r="F109" s="29">
        <v>101.36499999999999</v>
      </c>
      <c r="G109" s="8">
        <v>101.36499999999999</v>
      </c>
      <c r="H109" s="8">
        <f t="shared" si="24"/>
        <v>34.198602037010858</v>
      </c>
      <c r="I109" s="89">
        <f t="shared" si="25"/>
        <v>-8.8556717906969045</v>
      </c>
      <c r="J109" s="61">
        <f t="shared" si="15"/>
        <v>-3.0981717906969042</v>
      </c>
      <c r="K109" s="61"/>
      <c r="L109" s="89">
        <f t="shared" si="16"/>
        <v>-5.7382959215322318</v>
      </c>
      <c r="M109" s="69">
        <v>-5.7575000000000003</v>
      </c>
      <c r="O109" s="8">
        <f t="shared" si="17"/>
        <v>34.198602037010858</v>
      </c>
      <c r="P109" s="68">
        <f t="shared" si="18"/>
        <v>-8.8556717906969045</v>
      </c>
      <c r="Q109" s="61">
        <f t="shared" si="19"/>
        <v>-3.0981717906969042</v>
      </c>
      <c r="R109" s="61"/>
      <c r="S109" s="72">
        <f t="shared" si="20"/>
        <v>-5.7382836126356542</v>
      </c>
      <c r="U109" s="87">
        <f t="shared" si="21"/>
        <v>3.532184767122315</v>
      </c>
      <c r="V109" s="61">
        <f t="shared" si="22"/>
        <v>9.2896847671223153</v>
      </c>
      <c r="W109" s="61"/>
      <c r="X109" s="89">
        <f t="shared" si="23"/>
        <v>-5.6000861195851517</v>
      </c>
    </row>
    <row r="110" spans="1:24" x14ac:dyDescent="0.3">
      <c r="A110" s="1">
        <v>2011.75</v>
      </c>
      <c r="B110" s="27">
        <v>240431.33333333334</v>
      </c>
      <c r="C110" s="30">
        <v>2504.0949999999998</v>
      </c>
      <c r="D110" s="28">
        <v>1112.4090000000001</v>
      </c>
      <c r="E110" s="8">
        <v>99.194999999999993</v>
      </c>
      <c r="F110" s="29">
        <v>100.95699999999999</v>
      </c>
      <c r="G110" s="8">
        <v>100.959</v>
      </c>
      <c r="H110" s="8">
        <f t="shared" si="24"/>
        <v>36.262807132425984</v>
      </c>
      <c r="I110" s="89">
        <f t="shared" si="25"/>
        <v>-8.7993971923651841</v>
      </c>
      <c r="J110" s="61">
        <f t="shared" si="15"/>
        <v>-3.0962971923651841</v>
      </c>
      <c r="K110" s="61"/>
      <c r="L110" s="89">
        <f t="shared" si="16"/>
        <v>-5.6820213232005115</v>
      </c>
      <c r="M110" s="69">
        <v>-5.7031000000000001</v>
      </c>
      <c r="O110" s="8">
        <f t="shared" si="17"/>
        <v>36.262588852894694</v>
      </c>
      <c r="P110" s="68">
        <f t="shared" si="18"/>
        <v>-8.799403211760966</v>
      </c>
      <c r="Q110" s="61">
        <f t="shared" si="19"/>
        <v>-3.0963032117609659</v>
      </c>
      <c r="R110" s="61"/>
      <c r="S110" s="72">
        <f t="shared" si="20"/>
        <v>-5.6820150336997157</v>
      </c>
      <c r="U110" s="87">
        <f t="shared" si="21"/>
        <v>3.5907865997139363</v>
      </c>
      <c r="V110" s="61">
        <f t="shared" si="22"/>
        <v>9.2938865997139359</v>
      </c>
      <c r="W110" s="61"/>
      <c r="X110" s="89">
        <f t="shared" si="23"/>
        <v>-5.5414842869935299</v>
      </c>
    </row>
    <row r="111" spans="1:24" x14ac:dyDescent="0.3">
      <c r="A111" s="1">
        <v>2012</v>
      </c>
      <c r="B111" s="27">
        <v>242436</v>
      </c>
      <c r="C111" s="30">
        <v>2567.75</v>
      </c>
      <c r="D111" s="28">
        <v>1138.0930000000001</v>
      </c>
      <c r="E111" s="8">
        <v>99.635000000000005</v>
      </c>
      <c r="F111" s="29">
        <v>100.819</v>
      </c>
      <c r="G111" s="8">
        <v>100.825</v>
      </c>
      <c r="H111" s="8">
        <f t="shared" si="24"/>
        <v>37.060043587027863</v>
      </c>
      <c r="I111" s="89">
        <f t="shared" si="25"/>
        <v>-8.7859536400244629</v>
      </c>
      <c r="J111" s="61">
        <f t="shared" si="15"/>
        <v>-3.0989536400244626</v>
      </c>
      <c r="K111" s="61"/>
      <c r="L111" s="89">
        <f t="shared" si="16"/>
        <v>-5.6685777708597902</v>
      </c>
      <c r="M111" s="69">
        <v>-5.6870000000000003</v>
      </c>
      <c r="O111" s="8">
        <f t="shared" si="17"/>
        <v>37.05937182045983</v>
      </c>
      <c r="P111" s="68">
        <f t="shared" si="18"/>
        <v>-8.7859717666263624</v>
      </c>
      <c r="Q111" s="61">
        <f t="shared" si="19"/>
        <v>-3.0989717666263621</v>
      </c>
      <c r="R111" s="61"/>
      <c r="S111" s="72">
        <f t="shared" si="20"/>
        <v>-5.6685835885651121</v>
      </c>
      <c r="U111" s="87">
        <f t="shared" si="21"/>
        <v>3.6125212703751801</v>
      </c>
      <c r="V111" s="61">
        <f t="shared" si="22"/>
        <v>9.2995212703751804</v>
      </c>
      <c r="W111" s="61"/>
      <c r="X111" s="89">
        <f t="shared" si="23"/>
        <v>-5.5197496163322866</v>
      </c>
    </row>
    <row r="112" spans="1:24" x14ac:dyDescent="0.3">
      <c r="A112" s="1">
        <v>2012.25</v>
      </c>
      <c r="B112" s="27">
        <v>242968.33333333334</v>
      </c>
      <c r="C112" s="30">
        <v>2636.8629999999998</v>
      </c>
      <c r="D112" s="28">
        <v>1133.557</v>
      </c>
      <c r="E112" s="8">
        <v>100.014</v>
      </c>
      <c r="F112" s="29">
        <v>100.226</v>
      </c>
      <c r="G112" s="8">
        <v>100.23399999999999</v>
      </c>
      <c r="H112" s="8">
        <f t="shared" si="24"/>
        <v>37.674948287356706</v>
      </c>
      <c r="I112" s="89">
        <f t="shared" si="25"/>
        <v>-8.7716910264169421</v>
      </c>
      <c r="J112" s="61">
        <f t="shared" si="15"/>
        <v>-3.0821910264169423</v>
      </c>
      <c r="K112" s="61"/>
      <c r="L112" s="89">
        <f t="shared" si="16"/>
        <v>-5.6543151572522694</v>
      </c>
      <c r="M112" s="69">
        <v>-5.6894999999999998</v>
      </c>
      <c r="O112" s="8">
        <f t="shared" si="17"/>
        <v>37.674045598897393</v>
      </c>
      <c r="P112" s="68">
        <f t="shared" si="18"/>
        <v>-8.7717149866163506</v>
      </c>
      <c r="Q112" s="61">
        <f t="shared" si="19"/>
        <v>-3.0822149866163508</v>
      </c>
      <c r="R112" s="61"/>
      <c r="S112" s="72">
        <f t="shared" si="20"/>
        <v>-5.6543268085551004</v>
      </c>
      <c r="U112" s="87">
        <f t="shared" si="21"/>
        <v>3.628971411713847</v>
      </c>
      <c r="V112" s="61">
        <f t="shared" si="22"/>
        <v>9.3184714117138476</v>
      </c>
      <c r="W112" s="61"/>
      <c r="X112" s="89">
        <f t="shared" si="23"/>
        <v>-5.5032994749936197</v>
      </c>
    </row>
    <row r="113" spans="1:24" x14ac:dyDescent="0.3">
      <c r="A113" s="1">
        <v>2012.5</v>
      </c>
      <c r="B113" s="27">
        <v>243564</v>
      </c>
      <c r="C113" s="30">
        <v>2644.1190000000001</v>
      </c>
      <c r="D113" s="28">
        <v>1141.673</v>
      </c>
      <c r="E113" s="8">
        <v>99.835999999999999</v>
      </c>
      <c r="F113" s="29">
        <v>99.649000000000001</v>
      </c>
      <c r="G113" s="8">
        <v>99.658000000000001</v>
      </c>
      <c r="H113" s="8">
        <f t="shared" si="24"/>
        <v>37.941568657641028</v>
      </c>
      <c r="I113" s="89">
        <f t="shared" si="25"/>
        <v>-8.7670877112464751</v>
      </c>
      <c r="J113" s="61">
        <f t="shared" si="15"/>
        <v>-3.0922877112464748</v>
      </c>
      <c r="K113" s="61"/>
      <c r="L113" s="89">
        <f t="shared" si="16"/>
        <v>-5.6497118420818024</v>
      </c>
      <c r="M113" s="69">
        <v>-5.6748000000000003</v>
      </c>
      <c r="O113" s="8">
        <f t="shared" si="17"/>
        <v>37.940533994143301</v>
      </c>
      <c r="P113" s="68">
        <f t="shared" si="18"/>
        <v>-8.767114981537139</v>
      </c>
      <c r="Q113" s="61">
        <f t="shared" si="19"/>
        <v>-3.0923149815371387</v>
      </c>
      <c r="R113" s="61"/>
      <c r="S113" s="72">
        <f t="shared" si="20"/>
        <v>-5.6497268034758887</v>
      </c>
      <c r="U113" s="87">
        <f t="shared" si="21"/>
        <v>3.6360200391084874</v>
      </c>
      <c r="V113" s="61">
        <f t="shared" si="22"/>
        <v>9.3108200391084885</v>
      </c>
      <c r="W113" s="61"/>
      <c r="X113" s="89">
        <f t="shared" si="23"/>
        <v>-5.4962508475989793</v>
      </c>
    </row>
    <row r="114" spans="1:24" x14ac:dyDescent="0.3">
      <c r="A114" s="1">
        <v>2012.75</v>
      </c>
      <c r="B114" s="27">
        <v>244169</v>
      </c>
      <c r="C114" s="30">
        <v>2638.2820000000002</v>
      </c>
      <c r="D114" s="28">
        <v>1163.5609999999999</v>
      </c>
      <c r="E114" s="8">
        <v>100.51</v>
      </c>
      <c r="F114" s="29">
        <v>99.305999999999997</v>
      </c>
      <c r="G114" s="8">
        <v>99.313999999999993</v>
      </c>
      <c r="H114" s="8">
        <f t="shared" si="24"/>
        <v>37.965875815909904</v>
      </c>
      <c r="I114" s="89">
        <f t="shared" si="25"/>
        <v>-8.7689281360395732</v>
      </c>
      <c r="J114" s="61">
        <f t="shared" si="15"/>
        <v>-3.0958281360395734</v>
      </c>
      <c r="K114" s="61"/>
      <c r="L114" s="89">
        <f t="shared" si="16"/>
        <v>-5.6515522668749005</v>
      </c>
      <c r="M114" s="69">
        <v>-5.6730999999999998</v>
      </c>
      <c r="O114" s="8">
        <f t="shared" si="17"/>
        <v>37.96493198720799</v>
      </c>
      <c r="P114" s="68">
        <f t="shared" si="18"/>
        <v>-8.7689529962703343</v>
      </c>
      <c r="Q114" s="61">
        <f t="shared" si="19"/>
        <v>-3.0958529962703345</v>
      </c>
      <c r="R114" s="61"/>
      <c r="S114" s="72">
        <f t="shared" si="20"/>
        <v>-5.6515648182090841</v>
      </c>
      <c r="U114" s="87">
        <f t="shared" si="21"/>
        <v>3.636662891203247</v>
      </c>
      <c r="V114" s="61">
        <f t="shared" si="22"/>
        <v>9.3097628912032473</v>
      </c>
      <c r="W114" s="61"/>
      <c r="X114" s="89">
        <f t="shared" si="23"/>
        <v>-5.4956079955042192</v>
      </c>
    </row>
    <row r="115" spans="1:24" x14ac:dyDescent="0.3">
      <c r="A115" s="1">
        <v>2013</v>
      </c>
      <c r="B115" s="27">
        <v>244828.66666666666</v>
      </c>
      <c r="C115" s="30">
        <v>2738.2359999999999</v>
      </c>
      <c r="D115" s="28">
        <v>1188.7670000000001</v>
      </c>
      <c r="E115" s="8">
        <v>100.568</v>
      </c>
      <c r="F115" s="29">
        <v>98.924000000000007</v>
      </c>
      <c r="G115" s="8">
        <v>98.929000000000002</v>
      </c>
      <c r="H115" s="8">
        <f t="shared" si="24"/>
        <v>39.244679251812101</v>
      </c>
      <c r="I115" s="89">
        <f t="shared" si="25"/>
        <v>-8.7384980505849903</v>
      </c>
      <c r="J115" s="61">
        <f t="shared" si="15"/>
        <v>-3.0749980505849903</v>
      </c>
      <c r="K115" s="61"/>
      <c r="L115" s="89">
        <f t="shared" si="16"/>
        <v>-5.6211221814203176</v>
      </c>
      <c r="M115" s="69">
        <v>-5.6635</v>
      </c>
      <c r="O115" s="8">
        <f t="shared" si="17"/>
        <v>39.244071898426064</v>
      </c>
      <c r="P115" s="68">
        <f t="shared" si="18"/>
        <v>-8.7385135267743088</v>
      </c>
      <c r="Q115" s="61">
        <f t="shared" si="19"/>
        <v>-3.0750135267743088</v>
      </c>
      <c r="R115" s="61"/>
      <c r="S115" s="72">
        <f t="shared" si="20"/>
        <v>-5.6211253487130586</v>
      </c>
      <c r="U115" s="87">
        <f t="shared" si="21"/>
        <v>3.6698003983865637</v>
      </c>
      <c r="V115" s="61">
        <f t="shared" si="22"/>
        <v>9.3333003983865641</v>
      </c>
      <c r="W115" s="61"/>
      <c r="X115" s="89">
        <f t="shared" si="23"/>
        <v>-5.4624704883209034</v>
      </c>
    </row>
    <row r="116" spans="1:24" x14ac:dyDescent="0.3">
      <c r="A116" s="1">
        <v>2013.25</v>
      </c>
      <c r="B116" s="27">
        <v>245363.33333333334</v>
      </c>
      <c r="C116" s="30">
        <v>2775.2759999999998</v>
      </c>
      <c r="D116" s="28">
        <v>1185.454</v>
      </c>
      <c r="E116" s="8">
        <v>100.8</v>
      </c>
      <c r="F116" s="29">
        <v>98.204999999999998</v>
      </c>
      <c r="G116" s="8">
        <v>98.21</v>
      </c>
      <c r="H116" s="8">
        <f t="shared" si="24"/>
        <v>39.603718369736775</v>
      </c>
      <c r="I116" s="89">
        <f t="shared" si="25"/>
        <v>-8.7315723720977427</v>
      </c>
      <c r="J116" s="61">
        <f t="shared" si="15"/>
        <v>-3.0856723720977426</v>
      </c>
      <c r="K116" s="61"/>
      <c r="L116" s="89">
        <f t="shared" si="16"/>
        <v>-5.61419650293307</v>
      </c>
      <c r="M116" s="69">
        <v>-5.6459000000000001</v>
      </c>
      <c r="O116" s="8">
        <f t="shared" si="17"/>
        <v>39.603103808166175</v>
      </c>
      <c r="P116" s="68">
        <f t="shared" si="18"/>
        <v>-8.7315878899926336</v>
      </c>
      <c r="Q116" s="61">
        <f t="shared" si="19"/>
        <v>-3.0856878899926334</v>
      </c>
      <c r="R116" s="61"/>
      <c r="S116" s="72">
        <f t="shared" si="20"/>
        <v>-5.6141997119313833</v>
      </c>
      <c r="U116" s="87">
        <f t="shared" si="21"/>
        <v>3.6789074941830573</v>
      </c>
      <c r="V116" s="61">
        <f t="shared" si="22"/>
        <v>9.324807494183057</v>
      </c>
      <c r="W116" s="61"/>
      <c r="X116" s="89">
        <f t="shared" si="23"/>
        <v>-5.4533633925244089</v>
      </c>
    </row>
    <row r="117" spans="1:24" x14ac:dyDescent="0.3">
      <c r="B117" s="27">
        <v>245961</v>
      </c>
      <c r="C117" s="30">
        <v>2879.9949999999999</v>
      </c>
      <c r="D117" s="28">
        <v>1188.9459999999999</v>
      </c>
      <c r="E117" s="8">
        <v>100.708</v>
      </c>
      <c r="F117" s="29">
        <v>97.667000000000002</v>
      </c>
      <c r="G117" s="8">
        <v>97.671999999999997</v>
      </c>
      <c r="H117" s="8">
        <f t="shared" si="24"/>
        <v>40.770946827467903</v>
      </c>
      <c r="I117" s="89">
        <f t="shared" si="25"/>
        <v>-8.7049585255675979</v>
      </c>
      <c r="J117" s="61"/>
      <c r="K117" s="61"/>
      <c r="L117" s="89">
        <f t="shared" si="16"/>
        <v>-5.5875826564029252</v>
      </c>
      <c r="O117" s="8">
        <f t="shared" si="17"/>
        <v>40.770323646464917</v>
      </c>
      <c r="P117" s="68">
        <f t="shared" si="18"/>
        <v>-8.7049738106128114</v>
      </c>
      <c r="Q117" s="61"/>
      <c r="R117" s="61"/>
      <c r="S117" s="72">
        <f t="shared" si="20"/>
        <v>-5.5875856325515612</v>
      </c>
      <c r="U117" s="87">
        <f t="shared" si="21"/>
        <v>3.7079544551480694</v>
      </c>
      <c r="V117" s="61"/>
      <c r="W117" s="61"/>
      <c r="X117" s="89">
        <f t="shared" si="23"/>
        <v>-5.4243164315593972</v>
      </c>
    </row>
    <row r="118" spans="1:24" x14ac:dyDescent="0.3">
      <c r="B118" s="27">
        <v>246564.33333333334</v>
      </c>
      <c r="C118" s="30">
        <v>2910.5459999999998</v>
      </c>
      <c r="D118" s="28">
        <v>1194.4860000000001</v>
      </c>
      <c r="E118" s="8">
        <v>101.408</v>
      </c>
      <c r="F118" s="29">
        <v>97.075999999999993</v>
      </c>
      <c r="G118" s="8">
        <v>97.084999999999994</v>
      </c>
      <c r="H118" s="8">
        <f t="shared" si="24"/>
        <v>41.005992966268039</v>
      </c>
      <c r="I118" s="89">
        <f t="shared" si="25"/>
        <v>-8.7016599996356376</v>
      </c>
      <c r="J118" s="61"/>
      <c r="K118" s="61"/>
      <c r="L118" s="89">
        <f t="shared" si="16"/>
        <v>-5.5842841304709649</v>
      </c>
      <c r="O118" s="8">
        <f t="shared" si="17"/>
        <v>41.004852297460886</v>
      </c>
      <c r="P118" s="68">
        <f t="shared" si="18"/>
        <v>-8.701687817146933</v>
      </c>
      <c r="Q118" s="61"/>
      <c r="R118" s="61"/>
      <c r="S118" s="72">
        <f t="shared" si="20"/>
        <v>-5.5842996390856827</v>
      </c>
      <c r="U118" s="87">
        <f t="shared" si="21"/>
        <v>3.7136904084202089</v>
      </c>
      <c r="V118" s="61"/>
      <c r="W118" s="61"/>
      <c r="X118" s="89">
        <f t="shared" si="23"/>
        <v>-5.4185804782872573</v>
      </c>
    </row>
    <row r="119" spans="1:24" x14ac:dyDescent="0.3">
      <c r="B119" s="27">
        <v>247086</v>
      </c>
      <c r="C119" s="30">
        <v>2899.2159999999999</v>
      </c>
      <c r="D119" s="28">
        <v>1203.518</v>
      </c>
      <c r="E119" s="8">
        <v>102.14700000000001</v>
      </c>
      <c r="F119" s="29">
        <v>96.274000000000001</v>
      </c>
      <c r="G119" s="8">
        <v>96.29</v>
      </c>
      <c r="H119" s="8">
        <f t="shared" si="24"/>
        <v>40.883747670281785</v>
      </c>
      <c r="I119" s="89">
        <f t="shared" si="25"/>
        <v>-8.7067591165452178</v>
      </c>
      <c r="J119" s="61"/>
      <c r="K119" s="61"/>
      <c r="L119" s="89">
        <f t="shared" si="16"/>
        <v>-5.5893832473805451</v>
      </c>
      <c r="O119" s="8">
        <f t="shared" si="17"/>
        <v>40.881670450883234</v>
      </c>
      <c r="P119" s="68">
        <f t="shared" si="18"/>
        <v>-8.7068099257857678</v>
      </c>
      <c r="Q119" s="61"/>
      <c r="R119" s="61"/>
      <c r="S119" s="72">
        <f t="shared" si="20"/>
        <v>-5.5894217477245176</v>
      </c>
      <c r="U119" s="87">
        <f t="shared" si="21"/>
        <v>3.7106818073620569</v>
      </c>
      <c r="V119" s="61"/>
      <c r="W119" s="61"/>
      <c r="X119" s="89">
        <f t="shared" si="23"/>
        <v>-5.4215890793454093</v>
      </c>
    </row>
    <row r="120" spans="1:24" x14ac:dyDescent="0.3">
      <c r="B120" s="27">
        <v>247625</v>
      </c>
      <c r="C120" s="30">
        <v>3030.4250000000002</v>
      </c>
      <c r="D120" s="28">
        <v>1239.425</v>
      </c>
      <c r="E120" s="8">
        <v>102.446</v>
      </c>
      <c r="F120" s="29">
        <v>95.706999999999994</v>
      </c>
      <c r="G120" s="8">
        <v>95.725999999999999</v>
      </c>
      <c r="H120" s="8">
        <f t="shared" si="24"/>
        <v>42.530908112450611</v>
      </c>
      <c r="I120" s="89">
        <f t="shared" si="25"/>
        <v>-8.6694397226836841</v>
      </c>
      <c r="J120" s="61"/>
      <c r="K120" s="61"/>
      <c r="L120" s="89">
        <f t="shared" si="16"/>
        <v>-5.5520638535190114</v>
      </c>
      <c r="O120" s="8">
        <f t="shared" si="17"/>
        <v>42.528337715260591</v>
      </c>
      <c r="P120" s="68">
        <f t="shared" si="18"/>
        <v>-8.6695001604918449</v>
      </c>
      <c r="Q120" s="61"/>
      <c r="R120" s="61"/>
      <c r="S120" s="72">
        <f t="shared" si="20"/>
        <v>-5.5521119824305947</v>
      </c>
      <c r="U120" s="87">
        <f t="shared" si="21"/>
        <v>3.7501706235090069</v>
      </c>
      <c r="V120" s="61"/>
      <c r="W120" s="61"/>
      <c r="X120" s="89">
        <f t="shared" si="23"/>
        <v>-5.3821002631984598</v>
      </c>
    </row>
    <row r="121" spans="1:24" x14ac:dyDescent="0.3">
      <c r="B121" s="27">
        <v>248232.66666666666</v>
      </c>
      <c r="C121" s="30">
        <v>3107.62</v>
      </c>
      <c r="D121" s="28">
        <v>1255.633</v>
      </c>
      <c r="E121" s="8">
        <v>102.95</v>
      </c>
      <c r="F121" s="29">
        <v>95.225999999999999</v>
      </c>
      <c r="G121" s="8">
        <v>95.244</v>
      </c>
      <c r="H121" s="8">
        <f t="shared" si="24"/>
        <v>43.371542323174701</v>
      </c>
      <c r="I121" s="89">
        <f t="shared" si="25"/>
        <v>-8.6523182381844777</v>
      </c>
      <c r="J121" s="61"/>
      <c r="K121" s="61"/>
      <c r="L121" s="89">
        <f t="shared" si="16"/>
        <v>-5.534942369019805</v>
      </c>
      <c r="O121" s="8">
        <f t="shared" si="17"/>
        <v>43.36905035748881</v>
      </c>
      <c r="P121" s="68">
        <f t="shared" si="18"/>
        <v>-8.6523756960737899</v>
      </c>
      <c r="Q121" s="61"/>
      <c r="R121" s="61"/>
      <c r="S121" s="72">
        <f t="shared" si="20"/>
        <v>-5.5349875180125396</v>
      </c>
      <c r="U121" s="87">
        <f t="shared" si="21"/>
        <v>3.769746061308004</v>
      </c>
      <c r="V121" s="61"/>
      <c r="W121" s="61"/>
      <c r="X121" s="89">
        <f t="shared" si="23"/>
        <v>-5.3625248253994631</v>
      </c>
    </row>
    <row r="122" spans="1:24" x14ac:dyDescent="0.3">
      <c r="B122" s="27">
        <v>248842.66666666666</v>
      </c>
      <c r="C122" s="30">
        <v>3139.4520000000002</v>
      </c>
      <c r="D122" s="28">
        <v>1269.7270000000001</v>
      </c>
      <c r="E122" s="8">
        <v>103.89100000000001</v>
      </c>
      <c r="F122" s="29">
        <v>94.51</v>
      </c>
      <c r="G122" s="8">
        <v>94.524000000000001</v>
      </c>
      <c r="H122" s="8">
        <f t="shared" si="24"/>
        <v>43.653552867898433</v>
      </c>
      <c r="I122" s="89">
        <f t="shared" si="25"/>
        <v>-8.6482914415354202</v>
      </c>
      <c r="J122" s="61"/>
      <c r="K122" s="61"/>
      <c r="L122" s="89">
        <f t="shared" si="16"/>
        <v>-5.5309155723707475</v>
      </c>
      <c r="O122" s="8">
        <f t="shared" si="17"/>
        <v>43.651563026162655</v>
      </c>
      <c r="P122" s="68">
        <f t="shared" si="18"/>
        <v>-8.6483370251582308</v>
      </c>
      <c r="Q122" s="61"/>
      <c r="R122" s="61"/>
      <c r="S122" s="72">
        <f t="shared" si="20"/>
        <v>-5.5309488470969805</v>
      </c>
      <c r="U122" s="87">
        <f t="shared" si="21"/>
        <v>3.7762390898040255</v>
      </c>
      <c r="V122" s="61"/>
      <c r="W122" s="61"/>
      <c r="X122" s="89">
        <f t="shared" si="23"/>
        <v>-5.3560317969034408</v>
      </c>
    </row>
    <row r="123" spans="1:24" x14ac:dyDescent="0.3">
      <c r="B123" s="27">
        <v>249900.66666666666</v>
      </c>
      <c r="C123" s="30">
        <v>3235.7440000000001</v>
      </c>
      <c r="D123" s="28">
        <v>1282.1769999999999</v>
      </c>
      <c r="E123" s="8">
        <v>103.827</v>
      </c>
      <c r="F123" s="29">
        <v>93.873999999999995</v>
      </c>
      <c r="G123" s="8">
        <v>93.882000000000005</v>
      </c>
      <c r="H123" s="8">
        <f t="shared" si="24"/>
        <v>44.823253502462507</v>
      </c>
      <c r="I123" s="89">
        <f t="shared" si="25"/>
        <v>-8.6260917283986327</v>
      </c>
      <c r="J123" s="61"/>
      <c r="K123" s="61"/>
      <c r="L123" s="89">
        <f t="shared" si="16"/>
        <v>-5.50871585923396</v>
      </c>
      <c r="O123" s="8">
        <f t="shared" si="17"/>
        <v>44.822089616815546</v>
      </c>
      <c r="P123" s="68">
        <f t="shared" si="18"/>
        <v>-8.6261176948483449</v>
      </c>
      <c r="Q123" s="61"/>
      <c r="R123" s="61"/>
      <c r="S123" s="72">
        <f t="shared" si="20"/>
        <v>-5.5087295167870947</v>
      </c>
      <c r="U123" s="87">
        <f t="shared" si="21"/>
        <v>3.8027010897048998</v>
      </c>
      <c r="V123" s="61"/>
      <c r="W123" s="61"/>
      <c r="X123" s="89">
        <f t="shared" si="23"/>
        <v>-5.3295697970025664</v>
      </c>
    </row>
    <row r="124" spans="1:24" x14ac:dyDescent="0.3">
      <c r="B124" s="27">
        <v>250461.33333333334</v>
      </c>
      <c r="C124" s="30">
        <v>3231.7739999999999</v>
      </c>
      <c r="D124" s="28">
        <v>1307.6500000000001</v>
      </c>
      <c r="E124" s="8">
        <v>103.619</v>
      </c>
      <c r="F124" s="29">
        <v>93.722999999999999</v>
      </c>
      <c r="G124" s="8">
        <v>93.727999999999994</v>
      </c>
      <c r="H124" s="8">
        <f t="shared" si="24"/>
        <v>45.141294662321371</v>
      </c>
      <c r="I124" s="89">
        <f t="shared" si="25"/>
        <v>-8.6212623776198871</v>
      </c>
      <c r="J124" s="61"/>
      <c r="K124" s="61"/>
      <c r="L124" s="89">
        <f t="shared" si="16"/>
        <v>-5.5038865084552144</v>
      </c>
      <c r="O124" s="8">
        <f t="shared" si="17"/>
        <v>45.140550365797139</v>
      </c>
      <c r="P124" s="68">
        <f t="shared" si="18"/>
        <v>-8.6212788659077368</v>
      </c>
      <c r="Q124" s="61"/>
      <c r="R124" s="61"/>
      <c r="S124" s="72">
        <f t="shared" si="20"/>
        <v>-5.5038906878464866</v>
      </c>
      <c r="U124" s="87">
        <f t="shared" si="21"/>
        <v>3.80978096373414</v>
      </c>
      <c r="V124" s="61"/>
      <c r="W124" s="61"/>
      <c r="X124" s="89">
        <f t="shared" si="23"/>
        <v>-5.3224899229733271</v>
      </c>
    </row>
    <row r="125" spans="1:24" x14ac:dyDescent="0.3">
      <c r="B125" s="27">
        <v>251099</v>
      </c>
      <c r="C125" s="30">
        <v>3241.1959999999999</v>
      </c>
      <c r="D125" s="28">
        <v>1316.681</v>
      </c>
      <c r="E125" s="8">
        <v>104.059</v>
      </c>
      <c r="F125" s="29">
        <v>93.168999999999997</v>
      </c>
      <c r="G125" s="8">
        <v>93.174000000000007</v>
      </c>
      <c r="H125" s="8">
        <f t="shared" si="24"/>
        <v>45.279854996049622</v>
      </c>
      <c r="I125" s="89">
        <f t="shared" si="25"/>
        <v>-8.6207403311549093</v>
      </c>
      <c r="J125" s="61"/>
      <c r="K125" s="61"/>
      <c r="L125" s="89">
        <f t="shared" si="16"/>
        <v>-5.5033644619902367</v>
      </c>
      <c r="O125" s="8">
        <f t="shared" si="17"/>
        <v>45.279096620367653</v>
      </c>
      <c r="P125" s="68">
        <f t="shared" si="18"/>
        <v>-8.6207570799283531</v>
      </c>
      <c r="Q125" s="61"/>
      <c r="R125" s="61"/>
      <c r="S125" s="72">
        <f t="shared" si="20"/>
        <v>-5.5033689018671028</v>
      </c>
      <c r="U125" s="87">
        <f t="shared" si="21"/>
        <v>3.8128454827322926</v>
      </c>
      <c r="V125" s="61"/>
      <c r="W125" s="61"/>
      <c r="X125" s="89">
        <f t="shared" si="23"/>
        <v>-5.319425403975174</v>
      </c>
    </row>
    <row r="126" spans="1:24" x14ac:dyDescent="0.3">
      <c r="B126" s="27">
        <v>251741.33333333334</v>
      </c>
      <c r="C126" s="30">
        <v>3183.5940000000001</v>
      </c>
      <c r="D126" s="28">
        <v>1317.079</v>
      </c>
      <c r="E126" s="8">
        <v>103.79900000000001</v>
      </c>
      <c r="F126" s="29">
        <v>92.671999999999997</v>
      </c>
      <c r="G126" s="8">
        <v>92.68</v>
      </c>
      <c r="H126" s="8">
        <f t="shared" si="24"/>
        <v>44.883022668849257</v>
      </c>
      <c r="I126" s="89">
        <f t="shared" si="25"/>
        <v>-8.6320977753359198</v>
      </c>
      <c r="J126" s="61"/>
      <c r="K126" s="61"/>
      <c r="L126" s="89">
        <f t="shared" si="16"/>
        <v>-5.5147219061712471</v>
      </c>
      <c r="O126" s="8">
        <f t="shared" si="17"/>
        <v>44.88179588725567</v>
      </c>
      <c r="P126" s="68">
        <f t="shared" si="18"/>
        <v>-8.6321251085743391</v>
      </c>
      <c r="Q126" s="61"/>
      <c r="R126" s="61"/>
      <c r="S126" s="72">
        <f t="shared" si="20"/>
        <v>-5.5147369305130889</v>
      </c>
      <c r="U126" s="87">
        <f t="shared" si="21"/>
        <v>3.8040322757270331</v>
      </c>
      <c r="V126" s="61"/>
      <c r="W126" s="61"/>
      <c r="X126" s="89">
        <f t="shared" si="23"/>
        <v>-5.3282386109804332</v>
      </c>
    </row>
    <row r="127" spans="1:24" x14ac:dyDescent="0.3">
      <c r="B127" s="27">
        <v>252580.66666666666</v>
      </c>
      <c r="C127" s="30">
        <v>3149.1080000000002</v>
      </c>
      <c r="D127" s="28">
        <v>1330.0160000000001</v>
      </c>
      <c r="E127" s="8">
        <v>103.09</v>
      </c>
      <c r="F127" s="29">
        <v>92.265000000000001</v>
      </c>
      <c r="G127" s="8">
        <v>92.28</v>
      </c>
      <c r="H127" s="8">
        <f t="shared" si="24"/>
        <v>44.962346058149834</v>
      </c>
      <c r="I127" s="89">
        <f t="shared" si="25"/>
        <v>-8.6336605633917252</v>
      </c>
      <c r="J127" s="61"/>
      <c r="K127" s="61"/>
      <c r="L127" s="89">
        <f t="shared" si="16"/>
        <v>-5.5162846942270525</v>
      </c>
      <c r="O127" s="8">
        <f t="shared" si="17"/>
        <v>44.960002889475504</v>
      </c>
      <c r="P127" s="68">
        <f t="shared" si="18"/>
        <v>-8.6337126787713228</v>
      </c>
      <c r="Q127" s="61"/>
      <c r="R127" s="61"/>
      <c r="S127" s="72">
        <f t="shared" si="20"/>
        <v>-5.5163245007100725</v>
      </c>
      <c r="U127" s="87">
        <f t="shared" si="21"/>
        <v>3.8057732698531272</v>
      </c>
      <c r="V127" s="61"/>
      <c r="W127" s="61"/>
      <c r="X127" s="89">
        <f t="shared" si="23"/>
        <v>-5.3264976168543399</v>
      </c>
    </row>
    <row r="128" spans="1:24" x14ac:dyDescent="0.3">
      <c r="B128" s="27">
        <v>253180</v>
      </c>
      <c r="C128" s="30">
        <v>3152.9209999999998</v>
      </c>
      <c r="D128" s="28">
        <v>1343.2660000000001</v>
      </c>
      <c r="E128" s="8">
        <v>103.65900000000001</v>
      </c>
      <c r="F128" s="29">
        <v>91.611999999999995</v>
      </c>
      <c r="G128" s="8">
        <v>91.631</v>
      </c>
      <c r="H128" s="8">
        <f t="shared" si="24"/>
        <v>45.078833498067823</v>
      </c>
      <c r="I128" s="89">
        <f t="shared" si="25"/>
        <v>-8.6334431646169545</v>
      </c>
      <c r="J128" s="61"/>
      <c r="K128" s="61"/>
      <c r="L128" s="89">
        <f t="shared" si="16"/>
        <v>-5.5160672954522818</v>
      </c>
      <c r="O128" s="8">
        <f t="shared" si="17"/>
        <v>45.075793167313471</v>
      </c>
      <c r="P128" s="68">
        <f t="shared" si="18"/>
        <v>-8.6335106116436453</v>
      </c>
      <c r="Q128" s="61"/>
      <c r="R128" s="61"/>
      <c r="S128" s="72">
        <f t="shared" si="20"/>
        <v>-5.5161224335823951</v>
      </c>
      <c r="U128" s="87">
        <f t="shared" si="21"/>
        <v>3.808345365547174</v>
      </c>
      <c r="V128" s="61"/>
      <c r="W128" s="61"/>
      <c r="X128" s="89">
        <f t="shared" si="23"/>
        <v>-5.3239255211602927</v>
      </c>
    </row>
    <row r="129" spans="2:24" x14ac:dyDescent="0.3">
      <c r="B129" s="27">
        <v>253855</v>
      </c>
      <c r="C129" s="30">
        <v>3166.6060000000002</v>
      </c>
      <c r="D129" s="28">
        <v>1364.932</v>
      </c>
      <c r="E129" s="8">
        <v>103.97499999999999</v>
      </c>
      <c r="F129" s="29">
        <v>90.724000000000004</v>
      </c>
      <c r="G129" s="8">
        <v>90.745999999999995</v>
      </c>
      <c r="H129" s="8">
        <f t="shared" si="24"/>
        <v>45.500339020941517</v>
      </c>
      <c r="I129" s="89">
        <f t="shared" si="25"/>
        <v>-8.6267987399139763</v>
      </c>
      <c r="J129" s="61"/>
      <c r="K129" s="61"/>
      <c r="L129" s="89">
        <f t="shared" si="16"/>
        <v>-5.5094228707493036</v>
      </c>
      <c r="O129" s="8">
        <f t="shared" si="17"/>
        <v>45.496691615717964</v>
      </c>
      <c r="P129" s="68">
        <f t="shared" si="18"/>
        <v>-8.6268789052820107</v>
      </c>
      <c r="Q129" s="61"/>
      <c r="R129" s="61"/>
      <c r="S129" s="72">
        <f t="shared" si="20"/>
        <v>-5.5094907272207605</v>
      </c>
      <c r="U129" s="87">
        <f t="shared" si="21"/>
        <v>3.8176396115708155</v>
      </c>
      <c r="V129" s="61"/>
      <c r="W129" s="61"/>
      <c r="X129" s="89">
        <f t="shared" si="23"/>
        <v>-5.3146312751366516</v>
      </c>
    </row>
    <row r="130" spans="2:24" x14ac:dyDescent="0.3">
      <c r="B130" s="27">
        <v>254534.33333333334</v>
      </c>
      <c r="C130" s="30">
        <v>3246.201</v>
      </c>
      <c r="D130" s="28">
        <v>1372.366</v>
      </c>
      <c r="E130" s="8">
        <v>104.247</v>
      </c>
      <c r="F130" s="29">
        <v>89.944000000000003</v>
      </c>
      <c r="G130" s="8">
        <v>89.965999999999994</v>
      </c>
      <c r="H130" s="8">
        <f t="shared" si="24"/>
        <v>46.397519787058464</v>
      </c>
      <c r="I130" s="89">
        <f t="shared" si="25"/>
        <v>-8.6099450059779805</v>
      </c>
      <c r="J130" s="61"/>
      <c r="K130" s="61"/>
      <c r="L130" s="89">
        <f t="shared" si="16"/>
        <v>-5.4925691368133078</v>
      </c>
      <c r="O130" s="8">
        <f t="shared" si="17"/>
        <v>46.39378864296426</v>
      </c>
      <c r="P130" s="68">
        <f t="shared" si="18"/>
        <v>-8.6100254260983409</v>
      </c>
      <c r="Q130" s="61"/>
      <c r="R130" s="61"/>
      <c r="S130" s="72">
        <f t="shared" si="20"/>
        <v>-5.4926372480370906</v>
      </c>
      <c r="U130" s="87">
        <f t="shared" si="21"/>
        <v>3.8371655848180737</v>
      </c>
      <c r="V130" s="61"/>
      <c r="W130" s="61"/>
      <c r="X130" s="89">
        <f t="shared" si="23"/>
        <v>-5.295105301889393</v>
      </c>
    </row>
    <row r="131" spans="2:24" x14ac:dyDescent="0.3">
      <c r="B131" s="27">
        <v>254247.33333333334</v>
      </c>
      <c r="C131" s="30">
        <v>3288.2289999999998</v>
      </c>
      <c r="D131" s="28">
        <v>1385.1289999999999</v>
      </c>
      <c r="E131" s="8">
        <v>104.711</v>
      </c>
      <c r="F131" s="29">
        <v>90.021000000000001</v>
      </c>
      <c r="G131" s="8">
        <v>90.040999999999997</v>
      </c>
      <c r="H131" s="8">
        <f t="shared" ref="H131:H143" si="26">D131/F131+C131/E131</f>
        <v>46.789631393608225</v>
      </c>
      <c r="I131" s="89">
        <f t="shared" ref="I131:I143" si="27">LN(H131/B131)</f>
        <v>-8.6004011985325004</v>
      </c>
      <c r="J131" s="61"/>
      <c r="K131" s="61"/>
      <c r="L131" s="89">
        <f t="shared" si="16"/>
        <v>-5.4830253293678277</v>
      </c>
      <c r="O131" s="8">
        <f t="shared" si="17"/>
        <v>46.786213676793722</v>
      </c>
      <c r="P131" s="68">
        <f t="shared" si="18"/>
        <v>-8.6004742455205019</v>
      </c>
      <c r="Q131" s="61"/>
      <c r="R131" s="61"/>
      <c r="S131" s="72">
        <f t="shared" si="20"/>
        <v>-5.4830860674592516</v>
      </c>
      <c r="U131" s="87">
        <f t="shared" si="21"/>
        <v>3.8455885799708311</v>
      </c>
      <c r="V131" s="61"/>
      <c r="W131" s="61"/>
      <c r="X131" s="89">
        <f t="shared" si="23"/>
        <v>-5.2866823067366351</v>
      </c>
    </row>
    <row r="132" spans="2:24" x14ac:dyDescent="0.3">
      <c r="B132" s="27">
        <v>254770.66666666666</v>
      </c>
      <c r="C132" s="30">
        <v>3334.971</v>
      </c>
      <c r="D132" s="28">
        <v>1398.6990000000001</v>
      </c>
      <c r="E132" s="8">
        <v>105.273</v>
      </c>
      <c r="F132" s="29">
        <v>89.24</v>
      </c>
      <c r="G132" s="8">
        <v>89.257999999999996</v>
      </c>
      <c r="H132" s="8">
        <f t="shared" si="26"/>
        <v>47.352716097204706</v>
      </c>
      <c r="I132" s="89">
        <f t="shared" si="27"/>
        <v>-8.5904948929564036</v>
      </c>
      <c r="J132" s="61"/>
      <c r="K132" s="61"/>
      <c r="L132" s="89">
        <f t="shared" ref="L132:L143" si="28">I132-$K$3</f>
        <v>-5.4731190237917309</v>
      </c>
      <c r="O132" s="8">
        <f t="shared" ref="O132:O143" si="29">C132/E132+D132/G132</f>
        <v>47.349555347860687</v>
      </c>
      <c r="P132" s="68">
        <f t="shared" ref="P132:P143" si="30">LN(O132/B132)</f>
        <v>-8.5905616442454065</v>
      </c>
      <c r="Q132" s="61"/>
      <c r="R132" s="61"/>
      <c r="S132" s="72">
        <f t="shared" ref="S132:S143" si="31">P132-$R$3</f>
        <v>-5.4731734661841562</v>
      </c>
      <c r="U132" s="87">
        <f t="shared" ref="U132:U143" si="32">LN(O132)</f>
        <v>3.8575574288353156</v>
      </c>
      <c r="V132" s="61"/>
      <c r="W132" s="61"/>
      <c r="X132" s="89">
        <f t="shared" ref="X132:X143" si="33">U132-$W$3</f>
        <v>-5.2747134578721511</v>
      </c>
    </row>
    <row r="133" spans="2:24" x14ac:dyDescent="0.3">
      <c r="B133" s="27">
        <v>255356.66666666666</v>
      </c>
      <c r="C133" s="30">
        <v>3401.8150000000001</v>
      </c>
      <c r="D133" s="28">
        <v>1415.904</v>
      </c>
      <c r="E133" s="8">
        <v>105.47499999999999</v>
      </c>
      <c r="F133" s="29">
        <v>88.653999999999996</v>
      </c>
      <c r="G133" s="8">
        <v>88.668000000000006</v>
      </c>
      <c r="H133" s="8">
        <f t="shared" si="26"/>
        <v>48.223458370825973</v>
      </c>
      <c r="I133" s="89">
        <f t="shared" si="27"/>
        <v>-8.5745709488377031</v>
      </c>
      <c r="J133" s="61"/>
      <c r="K133" s="61"/>
      <c r="L133" s="89">
        <f t="shared" si="28"/>
        <v>-5.4571950796730304</v>
      </c>
      <c r="O133" s="8">
        <f t="shared" si="29"/>
        <v>48.220936652373751</v>
      </c>
      <c r="P133" s="68">
        <f t="shared" si="30"/>
        <v>-8.574623242565135</v>
      </c>
      <c r="Q133" s="61"/>
      <c r="R133" s="61"/>
      <c r="S133" s="72">
        <f t="shared" si="31"/>
        <v>-5.4572350645038847</v>
      </c>
      <c r="U133" s="87">
        <f t="shared" si="32"/>
        <v>3.8757932971262483</v>
      </c>
      <c r="V133" s="61"/>
      <c r="W133" s="61"/>
      <c r="X133" s="89">
        <f t="shared" si="33"/>
        <v>-5.2564775895812179</v>
      </c>
    </row>
    <row r="134" spans="2:24" x14ac:dyDescent="0.3">
      <c r="B134" s="27">
        <v>255941.33333333334</v>
      </c>
      <c r="C134" s="30">
        <v>3457.732</v>
      </c>
      <c r="D134" s="28">
        <v>1450.547</v>
      </c>
      <c r="E134" s="8">
        <v>105.997</v>
      </c>
      <c r="F134" s="29">
        <v>88.245999999999995</v>
      </c>
      <c r="G134" s="8">
        <v>88.257000000000005</v>
      </c>
      <c r="H134" s="8">
        <f t="shared" si="26"/>
        <v>49.058574689787235</v>
      </c>
      <c r="I134" s="89">
        <f t="shared" si="27"/>
        <v>-8.5596885445131967</v>
      </c>
      <c r="J134" s="61"/>
      <c r="K134" s="61"/>
      <c r="L134" s="89">
        <f t="shared" si="28"/>
        <v>-5.442312675348524</v>
      </c>
      <c r="O134" s="8">
        <f t="shared" si="29"/>
        <v>49.056525980668425</v>
      </c>
      <c r="P134" s="68">
        <f t="shared" si="30"/>
        <v>-8.5597303058548277</v>
      </c>
      <c r="Q134" s="61"/>
      <c r="R134" s="61"/>
      <c r="S134" s="72">
        <f t="shared" si="31"/>
        <v>-5.4423421277935775</v>
      </c>
      <c r="U134" s="87">
        <f t="shared" si="32"/>
        <v>3.8929732246775122</v>
      </c>
      <c r="V134" s="61"/>
      <c r="W134" s="61"/>
      <c r="X134" s="89">
        <f t="shared" si="33"/>
        <v>-5.2392976620299549</v>
      </c>
    </row>
    <row r="135" spans="2:24" x14ac:dyDescent="0.3">
      <c r="B135" s="27">
        <v>256937</v>
      </c>
      <c r="C135" s="30">
        <v>3542.4119999999998</v>
      </c>
      <c r="D135" s="28">
        <v>1454.807</v>
      </c>
      <c r="E135" s="8">
        <v>106.96299999999999</v>
      </c>
      <c r="F135" s="29">
        <v>88.012</v>
      </c>
      <c r="G135" s="8">
        <v>88.019000000000005</v>
      </c>
      <c r="H135" s="8">
        <f t="shared" si="26"/>
        <v>49.647749945995585</v>
      </c>
      <c r="I135" s="89">
        <f t="shared" si="27"/>
        <v>-8.5516331264837699</v>
      </c>
      <c r="J135" s="61"/>
      <c r="K135" s="61"/>
      <c r="L135" s="89">
        <f t="shared" si="28"/>
        <v>-5.4342572573190973</v>
      </c>
      <c r="O135" s="8">
        <f t="shared" si="29"/>
        <v>49.646435371803712</v>
      </c>
      <c r="P135" s="68">
        <f t="shared" si="30"/>
        <v>-8.5516596048558462</v>
      </c>
      <c r="Q135" s="61"/>
      <c r="R135" s="61"/>
      <c r="S135" s="72">
        <f t="shared" si="31"/>
        <v>-5.434271426794596</v>
      </c>
      <c r="U135" s="87">
        <f t="shared" si="32"/>
        <v>3.9049265927839532</v>
      </c>
      <c r="V135" s="61"/>
      <c r="W135" s="61"/>
      <c r="X135" s="89">
        <f t="shared" si="33"/>
        <v>-5.2273442939235135</v>
      </c>
    </row>
    <row r="136" spans="2:24" x14ac:dyDescent="0.3">
      <c r="B136" s="27">
        <v>257456</v>
      </c>
      <c r="C136" s="30">
        <v>3561.5920000000001</v>
      </c>
      <c r="D136" s="28">
        <v>1476.67</v>
      </c>
      <c r="E136" s="8">
        <v>108.039</v>
      </c>
      <c r="F136" s="29">
        <v>87.628</v>
      </c>
      <c r="G136" s="8">
        <v>87.632999999999996</v>
      </c>
      <c r="H136" s="8">
        <f t="shared" si="26"/>
        <v>49.817376508726333</v>
      </c>
      <c r="I136" s="89">
        <f t="shared" si="27"/>
        <v>-8.550240261650762</v>
      </c>
      <c r="J136" s="61"/>
      <c r="K136" s="61"/>
      <c r="L136" s="89">
        <f t="shared" si="28"/>
        <v>-5.4328643924860893</v>
      </c>
      <c r="O136" s="8">
        <f t="shared" si="29"/>
        <v>49.816415022920673</v>
      </c>
      <c r="P136" s="68">
        <f t="shared" si="30"/>
        <v>-8.5502595620465609</v>
      </c>
      <c r="Q136" s="61"/>
      <c r="R136" s="61"/>
      <c r="S136" s="72">
        <f t="shared" si="31"/>
        <v>-5.4328713839853107</v>
      </c>
      <c r="U136" s="87">
        <f t="shared" si="32"/>
        <v>3.9083445486523711</v>
      </c>
      <c r="V136" s="61"/>
      <c r="W136" s="61"/>
      <c r="X136" s="89">
        <f t="shared" si="33"/>
        <v>-5.2239263380550955</v>
      </c>
    </row>
    <row r="137" spans="2:24" x14ac:dyDescent="0.3">
      <c r="B137" s="27">
        <v>258066.33333333334</v>
      </c>
      <c r="C137" s="30">
        <v>3683.9810000000002</v>
      </c>
      <c r="D137" s="28">
        <v>1485.2329999999999</v>
      </c>
      <c r="E137" s="8">
        <v>108.218</v>
      </c>
      <c r="F137" s="29">
        <v>87.373000000000005</v>
      </c>
      <c r="G137" s="8">
        <v>87.375</v>
      </c>
      <c r="H137" s="8">
        <f t="shared" si="26"/>
        <v>51.040984253235649</v>
      </c>
      <c r="I137" s="89">
        <f t="shared" si="27"/>
        <v>-8.5283430139918579</v>
      </c>
      <c r="J137" s="61"/>
      <c r="K137" s="61"/>
      <c r="L137" s="89">
        <f t="shared" si="28"/>
        <v>-5.4109671448271852</v>
      </c>
      <c r="O137" s="8">
        <f t="shared" si="29"/>
        <v>51.040595154204581</v>
      </c>
      <c r="P137" s="68">
        <f t="shared" si="30"/>
        <v>-8.5283506372875273</v>
      </c>
      <c r="Q137" s="61"/>
      <c r="R137" s="61"/>
      <c r="S137" s="72">
        <f t="shared" si="31"/>
        <v>-5.4109624592262771</v>
      </c>
      <c r="U137" s="87">
        <f t="shared" si="32"/>
        <v>3.9326212995133116</v>
      </c>
      <c r="V137" s="61"/>
      <c r="W137" s="61"/>
      <c r="X137" s="89">
        <f t="shared" si="33"/>
        <v>-5.1996495871941555</v>
      </c>
    </row>
    <row r="138" spans="2:24" x14ac:dyDescent="0.3">
      <c r="B138" s="27">
        <v>258703.33333333334</v>
      </c>
      <c r="C138" s="30">
        <v>3725.2339999999999</v>
      </c>
      <c r="D138" s="28">
        <v>1485.6289999999999</v>
      </c>
      <c r="E138" s="8">
        <v>108.624</v>
      </c>
      <c r="F138" s="29">
        <v>87.120999999999995</v>
      </c>
      <c r="G138" s="8">
        <v>87.122</v>
      </c>
      <c r="H138" s="8">
        <f t="shared" si="26"/>
        <v>51.347238642199827</v>
      </c>
      <c r="I138" s="89">
        <f t="shared" si="27"/>
        <v>-8.5248260933249203</v>
      </c>
      <c r="J138" s="61"/>
      <c r="K138" s="61"/>
      <c r="L138" s="89">
        <f t="shared" si="28"/>
        <v>-5.4074502241602476</v>
      </c>
      <c r="O138" s="8">
        <f t="shared" si="29"/>
        <v>51.347042911170504</v>
      </c>
      <c r="P138" s="68">
        <f t="shared" si="30"/>
        <v>-8.5248299052417362</v>
      </c>
      <c r="Q138" s="61"/>
      <c r="R138" s="61"/>
      <c r="S138" s="72">
        <f t="shared" si="31"/>
        <v>-5.407441727180486</v>
      </c>
      <c r="U138" s="87">
        <f t="shared" si="32"/>
        <v>3.9386073477868826</v>
      </c>
      <c r="V138" s="61"/>
      <c r="W138" s="61"/>
      <c r="X138" s="89">
        <f t="shared" si="33"/>
        <v>-5.1936635389205836</v>
      </c>
    </row>
    <row r="139" spans="2:24" x14ac:dyDescent="0.3">
      <c r="B139" s="27">
        <v>258389.33333333334</v>
      </c>
      <c r="C139" s="30">
        <v>3783.364</v>
      </c>
      <c r="D139" s="28">
        <v>1485.35</v>
      </c>
      <c r="E139" s="8">
        <v>108.68300000000001</v>
      </c>
      <c r="F139" s="29">
        <v>87.049000000000007</v>
      </c>
      <c r="G139" s="8">
        <v>87.05</v>
      </c>
      <c r="H139" s="8">
        <f t="shared" si="26"/>
        <v>51.874378897886601</v>
      </c>
      <c r="I139" s="89">
        <f t="shared" si="27"/>
        <v>-8.5133977649423951</v>
      </c>
      <c r="J139" s="61"/>
      <c r="K139" s="61"/>
      <c r="L139" s="89">
        <f t="shared" si="28"/>
        <v>-5.3960218957777224</v>
      </c>
      <c r="O139" s="8">
        <f t="shared" si="29"/>
        <v>51.874182879757967</v>
      </c>
      <c r="P139" s="68">
        <f t="shared" si="30"/>
        <v>-8.5134015436574977</v>
      </c>
      <c r="Q139" s="61"/>
      <c r="R139" s="61"/>
      <c r="S139" s="72">
        <f t="shared" si="31"/>
        <v>-5.3960133655962474</v>
      </c>
      <c r="U139" s="87">
        <f t="shared" si="32"/>
        <v>3.9488212267112939</v>
      </c>
      <c r="V139" s="61"/>
      <c r="W139" s="61"/>
      <c r="X139" s="89">
        <f t="shared" si="33"/>
        <v>-5.1834496599961728</v>
      </c>
    </row>
    <row r="140" spans="2:24" x14ac:dyDescent="0.3">
      <c r="B140" s="27">
        <v>258863.66666666666</v>
      </c>
      <c r="C140" s="30">
        <v>3749.471</v>
      </c>
      <c r="D140" s="28">
        <v>1524.617</v>
      </c>
      <c r="E140" s="8">
        <v>109.485</v>
      </c>
      <c r="F140" s="29">
        <v>86.66</v>
      </c>
      <c r="G140" s="8">
        <v>86.661000000000001</v>
      </c>
      <c r="H140" s="8">
        <f t="shared" si="26"/>
        <v>51.839523514624062</v>
      </c>
      <c r="I140" s="89">
        <f t="shared" si="27"/>
        <v>-8.5159039580267972</v>
      </c>
      <c r="J140" s="61"/>
      <c r="K140" s="61"/>
      <c r="L140" s="89">
        <f t="shared" si="28"/>
        <v>-5.3985280888621245</v>
      </c>
      <c r="O140" s="8">
        <f t="shared" si="29"/>
        <v>51.839320504181885</v>
      </c>
      <c r="P140" s="68">
        <f t="shared" si="30"/>
        <v>-8.5159078741669525</v>
      </c>
      <c r="Q140" s="61"/>
      <c r="R140" s="61"/>
      <c r="S140" s="72">
        <f t="shared" si="31"/>
        <v>-5.3985196961057023</v>
      </c>
      <c r="U140" s="87">
        <f t="shared" si="32"/>
        <v>3.9481489443998945</v>
      </c>
      <c r="V140" s="61"/>
      <c r="W140" s="61"/>
      <c r="X140" s="89">
        <f t="shared" si="33"/>
        <v>-5.1841219423075717</v>
      </c>
    </row>
    <row r="141" spans="2:24" x14ac:dyDescent="0.3">
      <c r="B141" s="27">
        <v>259431.66666666666</v>
      </c>
      <c r="C141" s="30">
        <v>3744.607</v>
      </c>
      <c r="D141" s="28">
        <v>1549.7260000000001</v>
      </c>
      <c r="E141" s="8">
        <v>109.614</v>
      </c>
      <c r="F141" s="29">
        <v>86.388999999999996</v>
      </c>
      <c r="G141" s="8">
        <v>86.39</v>
      </c>
      <c r="H141" s="8">
        <f t="shared" si="26"/>
        <v>52.10068594423344</v>
      </c>
      <c r="I141" s="89">
        <f t="shared" si="27"/>
        <v>-8.5130705054118962</v>
      </c>
      <c r="J141" s="61"/>
      <c r="K141" s="61"/>
      <c r="L141" s="89">
        <f t="shared" si="28"/>
        <v>-5.3956946362472236</v>
      </c>
      <c r="O141" s="8">
        <f t="shared" si="29"/>
        <v>52.10047829372516</v>
      </c>
      <c r="P141" s="68">
        <f t="shared" si="30"/>
        <v>-8.5130744909817277</v>
      </c>
      <c r="Q141" s="61"/>
      <c r="R141" s="61"/>
      <c r="S141" s="72">
        <f t="shared" si="31"/>
        <v>-5.3956863129204775</v>
      </c>
      <c r="U141" s="87">
        <f t="shared" si="32"/>
        <v>3.953174129019009</v>
      </c>
      <c r="V141" s="61"/>
      <c r="W141" s="61"/>
      <c r="X141" s="89">
        <f t="shared" si="33"/>
        <v>-5.1790967576884572</v>
      </c>
    </row>
    <row r="142" spans="2:24" x14ac:dyDescent="0.3">
      <c r="B142" s="27">
        <v>260015.33333333334</v>
      </c>
      <c r="C142" s="30">
        <v>3698.2730000000001</v>
      </c>
      <c r="D142" s="28">
        <v>1547.6289999999999</v>
      </c>
      <c r="E142" s="8">
        <v>109.956</v>
      </c>
      <c r="F142" s="29">
        <v>85.686999999999998</v>
      </c>
      <c r="G142" s="8">
        <v>85.688999999999993</v>
      </c>
      <c r="H142" s="8">
        <f t="shared" si="26"/>
        <v>51.695538502365025</v>
      </c>
      <c r="I142" s="89">
        <f t="shared" si="27"/>
        <v>-8.5231244007194</v>
      </c>
      <c r="J142" s="61"/>
      <c r="K142" s="61"/>
      <c r="L142" s="89">
        <f t="shared" si="28"/>
        <v>-5.4057485315547273</v>
      </c>
      <c r="O142" s="8">
        <f t="shared" si="29"/>
        <v>51.695116944843775</v>
      </c>
      <c r="P142" s="68">
        <f t="shared" si="30"/>
        <v>-8.5231325553735982</v>
      </c>
      <c r="Q142" s="61"/>
      <c r="R142" s="61"/>
      <c r="S142" s="72">
        <f t="shared" si="31"/>
        <v>-5.4057443773123479</v>
      </c>
      <c r="U142" s="87">
        <f t="shared" si="32"/>
        <v>3.9453633272441211</v>
      </c>
      <c r="V142" s="61"/>
      <c r="W142" s="61"/>
      <c r="X142" s="89">
        <f t="shared" si="33"/>
        <v>-5.1869075594633456</v>
      </c>
    </row>
    <row r="143" spans="2:24" x14ac:dyDescent="0.3">
      <c r="B143" s="27">
        <v>259629.33333333334</v>
      </c>
      <c r="C143" s="30">
        <v>3659.5340000000001</v>
      </c>
      <c r="D143" s="28">
        <v>1475.354</v>
      </c>
      <c r="E143" s="8">
        <v>110.395</v>
      </c>
      <c r="F143" s="29">
        <v>85.337999999999994</v>
      </c>
      <c r="G143" s="8">
        <v>85.34</v>
      </c>
      <c r="H143" s="8">
        <f t="shared" si="26"/>
        <v>50.437813462883241</v>
      </c>
      <c r="I143" s="89">
        <f t="shared" si="27"/>
        <v>-8.5462690908906325</v>
      </c>
      <c r="J143" s="61"/>
      <c r="K143" s="61"/>
      <c r="L143" s="89">
        <f t="shared" si="28"/>
        <v>-5.4288932217259598</v>
      </c>
      <c r="O143" s="8">
        <f t="shared" si="29"/>
        <v>50.437408298617235</v>
      </c>
      <c r="P143" s="68">
        <f t="shared" si="30"/>
        <v>-8.5462771238695723</v>
      </c>
      <c r="Q143" s="61"/>
      <c r="R143" s="61"/>
      <c r="S143" s="72">
        <f t="shared" si="31"/>
        <v>-5.428888945808322</v>
      </c>
      <c r="U143" s="87">
        <f t="shared" si="32"/>
        <v>3.9207331279094015</v>
      </c>
      <c r="V143" s="61"/>
      <c r="W143" s="61"/>
      <c r="X143" s="89">
        <f t="shared" si="33"/>
        <v>-5.2115377587980651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10A3-34FB-4D71-8AFB-5F05EFE2FDE0}">
  <dimension ref="A1:C143"/>
  <sheetViews>
    <sheetView workbookViewId="0">
      <selection activeCell="C2" sqref="C2:C143"/>
    </sheetView>
  </sheetViews>
  <sheetFormatPr defaultRowHeight="14.4" x14ac:dyDescent="0.3"/>
  <cols>
    <col min="1" max="2" width="11.77734375" style="3" customWidth="1"/>
  </cols>
  <sheetData>
    <row r="1" spans="1:3" x14ac:dyDescent="0.3">
      <c r="B1" s="3" t="s">
        <v>86</v>
      </c>
      <c r="C1" t="s">
        <v>89</v>
      </c>
    </row>
    <row r="2" spans="1:3" ht="41.4" x14ac:dyDescent="0.3">
      <c r="A2" s="4"/>
      <c r="B2" s="75" t="s">
        <v>8</v>
      </c>
      <c r="C2" s="93" t="s">
        <v>42</v>
      </c>
    </row>
    <row r="3" spans="1:3" x14ac:dyDescent="0.3">
      <c r="A3" s="1">
        <v>1985</v>
      </c>
      <c r="B3" s="2">
        <v>64.8</v>
      </c>
      <c r="C3" s="92">
        <v>64.766666666666666</v>
      </c>
    </row>
    <row r="4" spans="1:3" x14ac:dyDescent="0.3">
      <c r="A4" s="1">
        <v>1985.25</v>
      </c>
      <c r="B4" s="2">
        <v>64.8</v>
      </c>
      <c r="C4" s="92">
        <v>64.766666666666666</v>
      </c>
    </row>
    <row r="5" spans="1:3" x14ac:dyDescent="0.3">
      <c r="A5" s="1">
        <v>1985.5</v>
      </c>
      <c r="B5" s="2">
        <v>64.7</v>
      </c>
      <c r="C5" s="92">
        <v>64.733333333333334</v>
      </c>
    </row>
    <row r="6" spans="1:3" x14ac:dyDescent="0.3">
      <c r="A6" s="1">
        <v>1985.75</v>
      </c>
      <c r="B6" s="2">
        <v>65</v>
      </c>
      <c r="C6" s="92">
        <v>64.966666666666669</v>
      </c>
    </row>
    <row r="7" spans="1:3" x14ac:dyDescent="0.3">
      <c r="A7" s="1">
        <v>1986</v>
      </c>
      <c r="B7" s="2">
        <v>65</v>
      </c>
      <c r="C7" s="92">
        <v>65</v>
      </c>
    </row>
    <row r="8" spans="1:3" x14ac:dyDescent="0.3">
      <c r="A8" s="1">
        <v>1986.25</v>
      </c>
      <c r="B8" s="2">
        <v>65.2</v>
      </c>
      <c r="C8" s="92">
        <v>65.233333333333334</v>
      </c>
    </row>
    <row r="9" spans="1:3" x14ac:dyDescent="0.3">
      <c r="A9" s="1">
        <v>1986.5</v>
      </c>
      <c r="B9" s="2">
        <v>65.400000000000006</v>
      </c>
      <c r="C9" s="92">
        <v>65.36666666666666</v>
      </c>
    </row>
    <row r="10" spans="1:3" x14ac:dyDescent="0.3">
      <c r="A10" s="1">
        <v>1986.75</v>
      </c>
      <c r="B10" s="2">
        <v>65.400000000000006</v>
      </c>
      <c r="C10" s="92">
        <v>65.36666666666666</v>
      </c>
    </row>
    <row r="11" spans="1:3" x14ac:dyDescent="0.3">
      <c r="A11" s="1">
        <v>1987</v>
      </c>
      <c r="B11" s="2">
        <v>65.5</v>
      </c>
      <c r="C11" s="92">
        <v>65.466666666666669</v>
      </c>
    </row>
    <row r="12" spans="1:3" x14ac:dyDescent="0.3">
      <c r="A12" s="1">
        <v>1987.25</v>
      </c>
      <c r="B12" s="2">
        <v>65.5</v>
      </c>
      <c r="C12" s="92">
        <v>65.533333333333331</v>
      </c>
    </row>
    <row r="13" spans="1:3" x14ac:dyDescent="0.3">
      <c r="A13" s="1">
        <v>1987.5</v>
      </c>
      <c r="B13" s="2">
        <v>65.599999999999994</v>
      </c>
      <c r="C13" s="92">
        <v>65.599999999999994</v>
      </c>
    </row>
    <row r="14" spans="1:3" x14ac:dyDescent="0.3">
      <c r="A14" s="1">
        <v>1987.75</v>
      </c>
      <c r="B14" s="2">
        <v>65.7</v>
      </c>
      <c r="C14" s="92">
        <v>65.7</v>
      </c>
    </row>
    <row r="15" spans="1:3" x14ac:dyDescent="0.3">
      <c r="A15" s="1">
        <v>1988</v>
      </c>
      <c r="B15" s="2">
        <v>65.8</v>
      </c>
      <c r="C15" s="92">
        <v>65.8</v>
      </c>
    </row>
    <row r="16" spans="1:3" x14ac:dyDescent="0.3">
      <c r="A16" s="1">
        <v>1988.25</v>
      </c>
      <c r="B16" s="2">
        <v>65.8</v>
      </c>
      <c r="C16" s="92">
        <v>65.766666666666666</v>
      </c>
    </row>
    <row r="17" spans="1:3" x14ac:dyDescent="0.3">
      <c r="A17" s="1">
        <v>1988.5</v>
      </c>
      <c r="B17" s="2">
        <v>66</v>
      </c>
      <c r="C17" s="92">
        <v>65.966666666666669</v>
      </c>
    </row>
    <row r="18" spans="1:3" x14ac:dyDescent="0.3">
      <c r="A18" s="1">
        <v>1988.75</v>
      </c>
      <c r="B18" s="2">
        <v>66.099999999999994</v>
      </c>
      <c r="C18" s="92">
        <v>66.099999999999994</v>
      </c>
    </row>
    <row r="19" spans="1:3" x14ac:dyDescent="0.3">
      <c r="A19" s="1">
        <v>1989</v>
      </c>
      <c r="B19" s="2">
        <v>66.400000000000006</v>
      </c>
      <c r="C19" s="92">
        <v>66.36666666666666</v>
      </c>
    </row>
    <row r="20" spans="1:3" x14ac:dyDescent="0.3">
      <c r="A20" s="1">
        <v>1989.25</v>
      </c>
      <c r="B20" s="2">
        <v>66.400000000000006</v>
      </c>
      <c r="C20" s="92">
        <v>66.400000000000006</v>
      </c>
    </row>
    <row r="21" spans="1:3" x14ac:dyDescent="0.3">
      <c r="A21" s="1">
        <v>1989.5</v>
      </c>
      <c r="B21" s="2">
        <v>66.5</v>
      </c>
      <c r="C21" s="92">
        <v>66.466666666666669</v>
      </c>
    </row>
    <row r="22" spans="1:3" x14ac:dyDescent="0.3">
      <c r="A22" s="1">
        <v>1989.75</v>
      </c>
      <c r="B22" s="2">
        <v>66.5</v>
      </c>
      <c r="C22" s="92">
        <v>66.533333333333331</v>
      </c>
    </row>
    <row r="23" spans="1:3" x14ac:dyDescent="0.3">
      <c r="A23" s="1">
        <v>1990</v>
      </c>
      <c r="B23" s="2">
        <v>66.7</v>
      </c>
      <c r="C23" s="92">
        <v>66.733333333333334</v>
      </c>
    </row>
    <row r="24" spans="1:3" x14ac:dyDescent="0.3">
      <c r="A24" s="1">
        <v>1990.25</v>
      </c>
      <c r="B24" s="2">
        <v>66.5</v>
      </c>
      <c r="C24" s="92">
        <v>66.533333333333331</v>
      </c>
    </row>
    <row r="25" spans="1:3" x14ac:dyDescent="0.3">
      <c r="A25" s="1">
        <v>1990.5</v>
      </c>
      <c r="B25" s="2">
        <v>66.5</v>
      </c>
      <c r="C25" s="92">
        <v>66.466666666666669</v>
      </c>
    </row>
    <row r="26" spans="1:3" x14ac:dyDescent="0.3">
      <c r="A26" s="1">
        <v>1990.75</v>
      </c>
      <c r="B26" s="2">
        <v>66.400000000000006</v>
      </c>
      <c r="C26" s="92">
        <v>66.400000000000006</v>
      </c>
    </row>
    <row r="27" spans="1:3" x14ac:dyDescent="0.3">
      <c r="A27" s="1">
        <v>1991</v>
      </c>
      <c r="B27" s="2">
        <v>66.2</v>
      </c>
      <c r="C27" s="92">
        <v>66.233333333333334</v>
      </c>
    </row>
    <row r="28" spans="1:3" x14ac:dyDescent="0.3">
      <c r="A28" s="1">
        <v>1991.25</v>
      </c>
      <c r="B28" s="2">
        <v>66.3</v>
      </c>
      <c r="C28" s="92">
        <v>66.266666666666666</v>
      </c>
    </row>
    <row r="29" spans="1:3" x14ac:dyDescent="0.3">
      <c r="A29" s="1">
        <v>1991.5</v>
      </c>
      <c r="B29" s="2">
        <v>66.099999999999994</v>
      </c>
      <c r="C29" s="92">
        <v>66.099999999999994</v>
      </c>
    </row>
    <row r="30" spans="1:3" x14ac:dyDescent="0.3">
      <c r="A30" s="1">
        <v>1991.75</v>
      </c>
      <c r="B30" s="2">
        <v>66.099999999999994</v>
      </c>
      <c r="C30" s="92">
        <v>66.066666666666663</v>
      </c>
    </row>
    <row r="31" spans="1:3" x14ac:dyDescent="0.3">
      <c r="A31" s="1">
        <v>1992</v>
      </c>
      <c r="B31" s="2">
        <v>66.3</v>
      </c>
      <c r="C31" s="92">
        <v>66.3</v>
      </c>
    </row>
    <row r="32" spans="1:3" x14ac:dyDescent="0.3">
      <c r="A32" s="1">
        <v>1992.25</v>
      </c>
      <c r="B32" s="2">
        <v>66.599999999999994</v>
      </c>
      <c r="C32" s="92">
        <v>66.599999999999994</v>
      </c>
    </row>
    <row r="33" spans="1:3" x14ac:dyDescent="0.3">
      <c r="A33" s="1">
        <v>1992.5</v>
      </c>
      <c r="B33" s="2">
        <v>66.599999999999994</v>
      </c>
      <c r="C33" s="92">
        <v>66.599999999999994</v>
      </c>
    </row>
    <row r="34" spans="1:3" x14ac:dyDescent="0.3">
      <c r="A34" s="1">
        <v>1992.75</v>
      </c>
      <c r="B34" s="2">
        <v>66.3</v>
      </c>
      <c r="C34" s="92">
        <v>66.266666666666666</v>
      </c>
    </row>
    <row r="35" spans="1:3" x14ac:dyDescent="0.3">
      <c r="A35" s="1">
        <v>1993</v>
      </c>
      <c r="B35" s="2">
        <v>66.2</v>
      </c>
      <c r="C35" s="92">
        <v>66.2</v>
      </c>
    </row>
    <row r="36" spans="1:3" x14ac:dyDescent="0.3">
      <c r="A36" s="1">
        <v>1993.25</v>
      </c>
      <c r="B36" s="2">
        <v>66.3</v>
      </c>
      <c r="C36" s="92">
        <v>66.333333333333329</v>
      </c>
    </row>
    <row r="37" spans="1:3" x14ac:dyDescent="0.3">
      <c r="A37" s="1">
        <v>1993.5</v>
      </c>
      <c r="B37" s="2">
        <v>66.3</v>
      </c>
      <c r="C37" s="92">
        <v>66.333333333333329</v>
      </c>
    </row>
    <row r="38" spans="1:3" x14ac:dyDescent="0.3">
      <c r="A38" s="1">
        <v>1993.75</v>
      </c>
      <c r="B38" s="2">
        <v>66.3</v>
      </c>
      <c r="C38" s="92">
        <v>66.333333333333329</v>
      </c>
    </row>
    <row r="39" spans="1:3" x14ac:dyDescent="0.3">
      <c r="A39" s="1">
        <v>1994</v>
      </c>
      <c r="B39" s="2">
        <v>66.599999999999994</v>
      </c>
      <c r="C39" s="92">
        <v>66.566666666666663</v>
      </c>
    </row>
    <row r="40" spans="1:3" x14ac:dyDescent="0.3">
      <c r="A40" s="1">
        <v>1994.25</v>
      </c>
      <c r="B40" s="2">
        <v>66.5</v>
      </c>
      <c r="C40" s="92">
        <v>66.5</v>
      </c>
    </row>
    <row r="41" spans="1:3" x14ac:dyDescent="0.3">
      <c r="A41" s="1">
        <v>1994.5</v>
      </c>
      <c r="B41" s="2">
        <v>66.5</v>
      </c>
      <c r="C41" s="92">
        <v>66.533333333333331</v>
      </c>
    </row>
    <row r="42" spans="1:3" x14ac:dyDescent="0.3">
      <c r="A42" s="1">
        <v>1994.75</v>
      </c>
      <c r="B42" s="2">
        <v>66.7</v>
      </c>
      <c r="C42" s="92">
        <v>66.7</v>
      </c>
    </row>
    <row r="43" spans="1:3" x14ac:dyDescent="0.3">
      <c r="A43" s="1">
        <v>1995</v>
      </c>
      <c r="B43" s="2">
        <v>66.8</v>
      </c>
      <c r="C43" s="92">
        <v>66.766666666666666</v>
      </c>
    </row>
    <row r="44" spans="1:3" x14ac:dyDescent="0.3">
      <c r="A44" s="1">
        <v>1995.25</v>
      </c>
      <c r="B44" s="2">
        <v>66.599999999999994</v>
      </c>
      <c r="C44" s="92">
        <v>66.63333333333334</v>
      </c>
    </row>
    <row r="45" spans="1:3" x14ac:dyDescent="0.3">
      <c r="A45" s="1">
        <v>1995.5</v>
      </c>
      <c r="B45" s="2">
        <v>66.599999999999994</v>
      </c>
      <c r="C45" s="92">
        <v>66.599999999999994</v>
      </c>
    </row>
    <row r="46" spans="1:3" x14ac:dyDescent="0.3">
      <c r="A46" s="1">
        <v>1995.75</v>
      </c>
      <c r="B46" s="2">
        <v>66.5</v>
      </c>
      <c r="C46" s="92">
        <v>66.5</v>
      </c>
    </row>
    <row r="47" spans="1:3" x14ac:dyDescent="0.3">
      <c r="A47" s="1">
        <v>1996</v>
      </c>
      <c r="B47" s="2">
        <v>66.5</v>
      </c>
      <c r="C47" s="92">
        <v>66.533333333333331</v>
      </c>
    </row>
    <row r="48" spans="1:3" x14ac:dyDescent="0.3">
      <c r="A48" s="1">
        <v>1996.25</v>
      </c>
      <c r="B48" s="2">
        <v>66.7</v>
      </c>
      <c r="C48" s="92">
        <v>66.7</v>
      </c>
    </row>
    <row r="49" spans="1:3" x14ac:dyDescent="0.3">
      <c r="A49" s="1">
        <v>1996.5</v>
      </c>
      <c r="B49" s="2">
        <v>66.8</v>
      </c>
      <c r="C49" s="92">
        <v>66.833333333333329</v>
      </c>
    </row>
    <row r="50" spans="1:3" x14ac:dyDescent="0.3">
      <c r="A50" s="1">
        <v>1996.75</v>
      </c>
      <c r="B50" s="2">
        <v>67</v>
      </c>
      <c r="C50" s="92">
        <v>67</v>
      </c>
    </row>
    <row r="51" spans="1:3" x14ac:dyDescent="0.3">
      <c r="A51" s="1">
        <v>1997</v>
      </c>
      <c r="B51" s="2">
        <v>67</v>
      </c>
      <c r="C51" s="92">
        <v>67</v>
      </c>
    </row>
    <row r="52" spans="1:3" x14ac:dyDescent="0.3">
      <c r="A52" s="1">
        <v>1997.25</v>
      </c>
      <c r="B52" s="2">
        <v>67.099999999999994</v>
      </c>
      <c r="C52" s="92">
        <v>67.099999999999994</v>
      </c>
    </row>
    <row r="53" spans="1:3" x14ac:dyDescent="0.3">
      <c r="A53" s="1">
        <v>1997.5</v>
      </c>
      <c r="B53" s="2">
        <v>67.2</v>
      </c>
      <c r="C53" s="92">
        <v>67.166666666666671</v>
      </c>
    </row>
    <row r="54" spans="1:3" x14ac:dyDescent="0.3">
      <c r="A54" s="1">
        <v>1997.75</v>
      </c>
      <c r="B54" s="2">
        <v>67.2</v>
      </c>
      <c r="C54" s="92">
        <v>67.166666666666671</v>
      </c>
    </row>
    <row r="55" spans="1:3" x14ac:dyDescent="0.3">
      <c r="A55" s="1">
        <v>1998</v>
      </c>
      <c r="B55" s="2">
        <v>67.099999999999994</v>
      </c>
      <c r="C55" s="92">
        <v>67.099999999999994</v>
      </c>
    </row>
    <row r="56" spans="1:3" x14ac:dyDescent="0.3">
      <c r="A56" s="1">
        <v>1998.25</v>
      </c>
      <c r="B56" s="2">
        <v>67</v>
      </c>
      <c r="C56" s="92">
        <v>67</v>
      </c>
    </row>
    <row r="57" spans="1:3" x14ac:dyDescent="0.3">
      <c r="A57" s="1">
        <v>1998.5</v>
      </c>
      <c r="B57" s="2">
        <v>67.099999999999994</v>
      </c>
      <c r="C57" s="92">
        <v>67.066666666666663</v>
      </c>
    </row>
    <row r="58" spans="1:3" x14ac:dyDescent="0.3">
      <c r="A58" s="1">
        <v>1998.75</v>
      </c>
      <c r="B58" s="2">
        <v>67.2</v>
      </c>
      <c r="C58" s="92">
        <v>67.166666666666671</v>
      </c>
    </row>
    <row r="59" spans="1:3" x14ac:dyDescent="0.3">
      <c r="A59" s="1">
        <v>1999</v>
      </c>
      <c r="B59" s="2">
        <v>67.099999999999994</v>
      </c>
      <c r="C59" s="92">
        <v>67.13333333333334</v>
      </c>
    </row>
    <row r="60" spans="1:3" x14ac:dyDescent="0.3">
      <c r="A60" s="1">
        <v>1999.25</v>
      </c>
      <c r="B60" s="2">
        <v>67.099999999999994</v>
      </c>
      <c r="C60" s="92">
        <v>67.099999999999994</v>
      </c>
    </row>
    <row r="61" spans="1:3" x14ac:dyDescent="0.3">
      <c r="A61" s="1">
        <v>1999.5</v>
      </c>
      <c r="B61" s="2">
        <v>67</v>
      </c>
      <c r="C61" s="92">
        <v>67.033333333333331</v>
      </c>
    </row>
    <row r="62" spans="1:3" x14ac:dyDescent="0.3">
      <c r="A62" s="1">
        <v>1999.75</v>
      </c>
      <c r="B62" s="2">
        <v>67.099999999999994</v>
      </c>
      <c r="C62" s="92">
        <v>67.066666666666663</v>
      </c>
    </row>
    <row r="63" spans="1:3" x14ac:dyDescent="0.3">
      <c r="A63" s="1">
        <v>2000</v>
      </c>
      <c r="B63" s="2">
        <v>67.3</v>
      </c>
      <c r="C63" s="92">
        <v>67.3</v>
      </c>
    </row>
    <row r="64" spans="1:3" x14ac:dyDescent="0.3">
      <c r="A64" s="1">
        <v>2000.25</v>
      </c>
      <c r="B64" s="2">
        <v>67.2</v>
      </c>
      <c r="C64" s="92">
        <v>67.166666666666671</v>
      </c>
    </row>
    <row r="65" spans="1:3" x14ac:dyDescent="0.3">
      <c r="A65" s="1">
        <v>2000.5</v>
      </c>
      <c r="B65" s="2">
        <v>66.900000000000006</v>
      </c>
      <c r="C65" s="92">
        <v>66.900000000000006</v>
      </c>
    </row>
    <row r="66" spans="1:3" x14ac:dyDescent="0.3">
      <c r="A66" s="1">
        <v>2000.75</v>
      </c>
      <c r="B66" s="2">
        <v>66.900000000000006</v>
      </c>
      <c r="C66" s="92">
        <v>66.900000000000006</v>
      </c>
    </row>
    <row r="67" spans="1:3" x14ac:dyDescent="0.3">
      <c r="A67" s="1">
        <v>2001</v>
      </c>
      <c r="B67" s="2">
        <v>67.2</v>
      </c>
      <c r="C67" s="92">
        <v>67.166666666666671</v>
      </c>
    </row>
    <row r="68" spans="1:3" x14ac:dyDescent="0.3">
      <c r="A68" s="1">
        <v>2001.25</v>
      </c>
      <c r="B68" s="2">
        <v>66.8</v>
      </c>
      <c r="C68" s="92">
        <v>66.766666666666666</v>
      </c>
    </row>
    <row r="69" spans="1:3" x14ac:dyDescent="0.3">
      <c r="A69" s="1">
        <v>2001.5</v>
      </c>
      <c r="B69" s="2">
        <v>66.7</v>
      </c>
      <c r="C69" s="92">
        <v>66.7</v>
      </c>
    </row>
    <row r="70" spans="1:3" x14ac:dyDescent="0.3">
      <c r="A70" s="1">
        <v>2001.75</v>
      </c>
      <c r="B70" s="2">
        <v>66.7</v>
      </c>
      <c r="C70" s="92">
        <v>66.7</v>
      </c>
    </row>
    <row r="71" spans="1:3" x14ac:dyDescent="0.3">
      <c r="A71" s="1">
        <v>2002</v>
      </c>
      <c r="B71" s="2">
        <v>66.599999999999994</v>
      </c>
      <c r="C71" s="92">
        <v>66.63333333333334</v>
      </c>
    </row>
    <row r="72" spans="1:3" x14ac:dyDescent="0.3">
      <c r="A72" s="1">
        <v>2002.25</v>
      </c>
      <c r="B72" s="2">
        <v>66.7</v>
      </c>
      <c r="C72" s="92">
        <v>66.666666666666671</v>
      </c>
    </row>
    <row r="73" spans="1:3" x14ac:dyDescent="0.3">
      <c r="A73" s="1">
        <v>2002.5</v>
      </c>
      <c r="B73" s="2">
        <v>66.599999999999994</v>
      </c>
      <c r="C73" s="92">
        <v>66.599999999999994</v>
      </c>
    </row>
    <row r="74" spans="1:3" x14ac:dyDescent="0.3">
      <c r="A74" s="1">
        <v>2002.75</v>
      </c>
      <c r="B74" s="2">
        <v>66.400000000000006</v>
      </c>
      <c r="C74" s="92">
        <v>66.433333333333337</v>
      </c>
    </row>
    <row r="75" spans="1:3" x14ac:dyDescent="0.3">
      <c r="A75" s="1">
        <v>2003</v>
      </c>
      <c r="B75" s="2">
        <v>66.400000000000006</v>
      </c>
      <c r="C75" s="92">
        <v>66.36666666666666</v>
      </c>
    </row>
    <row r="76" spans="1:3" x14ac:dyDescent="0.3">
      <c r="A76" s="1">
        <v>2003.25</v>
      </c>
      <c r="B76" s="2">
        <v>66.400000000000006</v>
      </c>
      <c r="C76" s="92">
        <v>66.433333333333337</v>
      </c>
    </row>
    <row r="77" spans="1:3" x14ac:dyDescent="0.3">
      <c r="A77" s="1">
        <v>2003.5</v>
      </c>
      <c r="B77" s="2">
        <v>66.099999999999994</v>
      </c>
      <c r="C77" s="92">
        <v>66.13333333333334</v>
      </c>
    </row>
    <row r="78" spans="1:3" x14ac:dyDescent="0.3">
      <c r="A78" s="1">
        <v>2003.75</v>
      </c>
      <c r="B78" s="2">
        <v>66</v>
      </c>
      <c r="C78" s="92">
        <v>66.033333333333331</v>
      </c>
    </row>
    <row r="79" spans="1:3" x14ac:dyDescent="0.3">
      <c r="A79" s="1">
        <v>2004</v>
      </c>
      <c r="B79" s="2">
        <v>66</v>
      </c>
      <c r="C79" s="92">
        <v>66.033333333333331</v>
      </c>
    </row>
    <row r="80" spans="1:3" x14ac:dyDescent="0.3">
      <c r="A80" s="1">
        <v>2004.25</v>
      </c>
      <c r="B80" s="2">
        <v>66</v>
      </c>
      <c r="C80" s="92">
        <v>66</v>
      </c>
    </row>
    <row r="81" spans="1:3" x14ac:dyDescent="0.3">
      <c r="A81" s="1">
        <v>2004.5</v>
      </c>
      <c r="B81" s="2">
        <v>66</v>
      </c>
      <c r="C81" s="92">
        <v>65.966666666666669</v>
      </c>
    </row>
    <row r="82" spans="1:3" x14ac:dyDescent="0.3">
      <c r="A82" s="1">
        <v>2004.75</v>
      </c>
      <c r="B82" s="2">
        <v>65.900000000000006</v>
      </c>
      <c r="C82" s="92">
        <v>65.933333333333337</v>
      </c>
    </row>
    <row r="83" spans="1:3" x14ac:dyDescent="0.3">
      <c r="A83" s="1">
        <v>2005</v>
      </c>
      <c r="B83" s="2">
        <v>65.900000000000006</v>
      </c>
      <c r="C83" s="92">
        <v>65.86666666666666</v>
      </c>
    </row>
    <row r="84" spans="1:3" x14ac:dyDescent="0.3">
      <c r="A84" s="1">
        <v>2005.25</v>
      </c>
      <c r="B84" s="2">
        <v>66.099999999999994</v>
      </c>
      <c r="C84" s="92">
        <v>66.099999999999994</v>
      </c>
    </row>
    <row r="85" spans="1:3" x14ac:dyDescent="0.3">
      <c r="A85" s="1">
        <v>2005.5</v>
      </c>
      <c r="B85" s="2">
        <v>66.099999999999994</v>
      </c>
      <c r="C85" s="92">
        <v>66.13333333333334</v>
      </c>
    </row>
    <row r="86" spans="1:3" x14ac:dyDescent="0.3">
      <c r="A86" s="1">
        <v>2005.75</v>
      </c>
      <c r="B86" s="2">
        <v>66</v>
      </c>
      <c r="C86" s="92">
        <v>66.033333333333331</v>
      </c>
    </row>
    <row r="87" spans="1:3" x14ac:dyDescent="0.3">
      <c r="A87" s="1">
        <v>2006</v>
      </c>
      <c r="B87" s="2">
        <v>66.099999999999994</v>
      </c>
      <c r="C87" s="92">
        <v>66.099999999999994</v>
      </c>
    </row>
    <row r="88" spans="1:3" x14ac:dyDescent="0.3">
      <c r="A88" s="1">
        <v>2006.25</v>
      </c>
      <c r="B88" s="2">
        <v>66.099999999999994</v>
      </c>
      <c r="C88" s="92">
        <v>66.13333333333334</v>
      </c>
    </row>
    <row r="89" spans="1:3" x14ac:dyDescent="0.3">
      <c r="A89" s="1">
        <v>2006.5</v>
      </c>
      <c r="B89" s="2">
        <v>66.099999999999994</v>
      </c>
      <c r="C89" s="92">
        <v>66.13333333333334</v>
      </c>
    </row>
    <row r="90" spans="1:3" x14ac:dyDescent="0.3">
      <c r="A90" s="1">
        <v>2006.75</v>
      </c>
      <c r="B90" s="2">
        <v>66.3</v>
      </c>
      <c r="C90" s="92">
        <v>66.3</v>
      </c>
    </row>
    <row r="91" spans="1:3" x14ac:dyDescent="0.3">
      <c r="A91" s="1">
        <v>2007</v>
      </c>
      <c r="B91" s="2">
        <v>66.3</v>
      </c>
      <c r="C91" s="92">
        <v>66.3</v>
      </c>
    </row>
    <row r="92" spans="1:3" x14ac:dyDescent="0.3">
      <c r="A92" s="1">
        <v>2007.25</v>
      </c>
      <c r="B92" s="2">
        <v>66</v>
      </c>
      <c r="C92" s="92">
        <v>65.966666666666669</v>
      </c>
    </row>
    <row r="93" spans="1:3" x14ac:dyDescent="0.3">
      <c r="A93" s="1">
        <v>2007.5</v>
      </c>
      <c r="B93" s="2">
        <v>65.900000000000006</v>
      </c>
      <c r="C93" s="92">
        <v>65.933333333333337</v>
      </c>
    </row>
    <row r="94" spans="1:3" x14ac:dyDescent="0.3">
      <c r="A94" s="1">
        <v>2007.75</v>
      </c>
      <c r="B94" s="2">
        <v>65.900000000000006</v>
      </c>
      <c r="C94" s="92">
        <v>65.933333333333337</v>
      </c>
    </row>
    <row r="95" spans="1:3" x14ac:dyDescent="0.3">
      <c r="A95" s="1">
        <v>2008</v>
      </c>
      <c r="B95" s="2">
        <v>66.099999999999994</v>
      </c>
      <c r="C95" s="92">
        <v>66.099999999999994</v>
      </c>
    </row>
    <row r="96" spans="1:3" x14ac:dyDescent="0.3">
      <c r="A96" s="1">
        <v>2008.25</v>
      </c>
      <c r="B96" s="2">
        <v>66</v>
      </c>
      <c r="C96" s="92">
        <v>66.033333333333331</v>
      </c>
    </row>
    <row r="97" spans="1:3" x14ac:dyDescent="0.3">
      <c r="A97" s="1">
        <v>2008.5</v>
      </c>
      <c r="B97" s="2">
        <v>66.099999999999994</v>
      </c>
      <c r="C97" s="92">
        <v>66.066666666666663</v>
      </c>
    </row>
    <row r="98" spans="1:3" x14ac:dyDescent="0.3">
      <c r="A98" s="1">
        <v>2008.75</v>
      </c>
      <c r="B98" s="2">
        <v>65.900000000000006</v>
      </c>
      <c r="C98" s="92">
        <v>65.900000000000006</v>
      </c>
    </row>
    <row r="99" spans="1:3" x14ac:dyDescent="0.3">
      <c r="A99" s="1">
        <v>2009</v>
      </c>
      <c r="B99" s="2">
        <v>65.7</v>
      </c>
      <c r="C99" s="92">
        <v>65.7</v>
      </c>
    </row>
    <row r="100" spans="1:3" x14ac:dyDescent="0.3">
      <c r="A100" s="1">
        <v>2009.25</v>
      </c>
      <c r="B100" s="2">
        <v>65.7</v>
      </c>
      <c r="C100" s="92">
        <v>65.7</v>
      </c>
    </row>
    <row r="101" spans="1:3" x14ac:dyDescent="0.3">
      <c r="A101" s="1">
        <v>2009.5</v>
      </c>
      <c r="B101" s="2">
        <v>65.3</v>
      </c>
      <c r="C101" s="92">
        <v>65.333333333333329</v>
      </c>
    </row>
    <row r="102" spans="1:3" x14ac:dyDescent="0.3">
      <c r="A102" s="1">
        <v>2009.75</v>
      </c>
      <c r="B102" s="2">
        <v>64.900000000000006</v>
      </c>
      <c r="C102" s="92">
        <v>64.86666666666666</v>
      </c>
    </row>
    <row r="103" spans="1:3" x14ac:dyDescent="0.3">
      <c r="A103" s="1">
        <v>2010</v>
      </c>
      <c r="B103" s="2">
        <v>64.900000000000006</v>
      </c>
      <c r="C103" s="92">
        <v>64.86666666666666</v>
      </c>
    </row>
    <row r="104" spans="1:3" x14ac:dyDescent="0.3">
      <c r="A104" s="1">
        <v>2010.25</v>
      </c>
      <c r="B104" s="2">
        <v>64.900000000000006</v>
      </c>
      <c r="C104" s="92">
        <v>64.900000000000006</v>
      </c>
    </row>
    <row r="105" spans="1:3" x14ac:dyDescent="0.3">
      <c r="A105" s="1">
        <v>2010.5</v>
      </c>
      <c r="B105" s="2">
        <v>64.599999999999994</v>
      </c>
      <c r="C105" s="92">
        <v>64.63333333333334</v>
      </c>
    </row>
    <row r="106" spans="1:3" x14ac:dyDescent="0.3">
      <c r="A106" s="1">
        <v>2010.75</v>
      </c>
      <c r="B106" s="2">
        <v>64.400000000000006</v>
      </c>
      <c r="C106" s="92">
        <v>64.433333333333337</v>
      </c>
    </row>
    <row r="107" spans="1:3" x14ac:dyDescent="0.3">
      <c r="A107" s="1">
        <v>2011</v>
      </c>
      <c r="B107" s="2">
        <v>64.2</v>
      </c>
      <c r="C107" s="92">
        <v>64.166666666666671</v>
      </c>
    </row>
    <row r="108" spans="1:3" x14ac:dyDescent="0.3">
      <c r="A108" s="1">
        <v>2011.25</v>
      </c>
      <c r="B108" s="2">
        <v>64.099999999999994</v>
      </c>
      <c r="C108" s="92">
        <v>64.099999999999994</v>
      </c>
    </row>
    <row r="109" spans="1:3" x14ac:dyDescent="0.3">
      <c r="A109" s="1">
        <v>2011.5</v>
      </c>
      <c r="B109" s="2">
        <v>64.099999999999994</v>
      </c>
      <c r="C109" s="92">
        <v>64.099999999999994</v>
      </c>
    </row>
    <row r="110" spans="1:3" x14ac:dyDescent="0.3">
      <c r="A110" s="1">
        <v>2011.75</v>
      </c>
      <c r="B110" s="2">
        <v>64.099999999999994</v>
      </c>
      <c r="C110" s="92">
        <v>64.066666666666663</v>
      </c>
    </row>
    <row r="111" spans="1:3" x14ac:dyDescent="0.3">
      <c r="A111" s="1">
        <v>2012</v>
      </c>
      <c r="B111" s="2">
        <v>63.8</v>
      </c>
      <c r="C111" s="92">
        <v>63.766666666666666</v>
      </c>
    </row>
    <row r="112" spans="1:3" x14ac:dyDescent="0.3">
      <c r="A112" s="1">
        <v>2012.25</v>
      </c>
      <c r="B112" s="2">
        <v>63.7</v>
      </c>
      <c r="C112" s="92">
        <v>63.733333333333334</v>
      </c>
    </row>
    <row r="113" spans="1:3" x14ac:dyDescent="0.3">
      <c r="A113" s="1">
        <v>2012.5</v>
      </c>
      <c r="B113" s="2">
        <v>63.6</v>
      </c>
      <c r="C113" s="92">
        <v>63.6</v>
      </c>
    </row>
    <row r="114" spans="1:3" x14ac:dyDescent="0.3">
      <c r="A114" s="1">
        <v>2012.75</v>
      </c>
      <c r="B114" s="2">
        <v>63.7</v>
      </c>
      <c r="C114" s="92">
        <v>63.7</v>
      </c>
    </row>
    <row r="115" spans="1:3" x14ac:dyDescent="0.3">
      <c r="A115" s="1">
        <v>2013</v>
      </c>
      <c r="B115" s="2">
        <v>63.5</v>
      </c>
      <c r="C115" s="92">
        <v>63.466666666666669</v>
      </c>
    </row>
    <row r="116" spans="1:3" x14ac:dyDescent="0.3">
      <c r="A116" s="1">
        <v>2013.25</v>
      </c>
      <c r="B116" s="2">
        <v>63.4</v>
      </c>
      <c r="C116" s="92">
        <v>63.4</v>
      </c>
    </row>
    <row r="117" spans="1:3" x14ac:dyDescent="0.3">
      <c r="C117" s="92">
        <v>63.266666666666666</v>
      </c>
    </row>
    <row r="118" spans="1:3" x14ac:dyDescent="0.3">
      <c r="C118" s="92">
        <v>62.9</v>
      </c>
    </row>
    <row r="119" spans="1:3" x14ac:dyDescent="0.3">
      <c r="C119" s="92">
        <v>62.966666666666669</v>
      </c>
    </row>
    <row r="120" spans="1:3" x14ac:dyDescent="0.3">
      <c r="C120" s="92">
        <v>62.833333333333336</v>
      </c>
    </row>
    <row r="121" spans="1:3" x14ac:dyDescent="0.3">
      <c r="C121" s="92">
        <v>62.866666666666667</v>
      </c>
    </row>
    <row r="122" spans="1:3" x14ac:dyDescent="0.3">
      <c r="C122" s="92">
        <v>62.866666666666667</v>
      </c>
    </row>
    <row r="123" spans="1:3" x14ac:dyDescent="0.3">
      <c r="C123" s="92">
        <v>62.733333333333334</v>
      </c>
    </row>
    <row r="124" spans="1:3" x14ac:dyDescent="0.3">
      <c r="C124" s="92">
        <v>62.8</v>
      </c>
    </row>
    <row r="125" spans="1:3" x14ac:dyDescent="0.3">
      <c r="C125" s="92">
        <v>62.533333333333331</v>
      </c>
    </row>
    <row r="126" spans="1:3" x14ac:dyDescent="0.3">
      <c r="C126" s="92">
        <v>62.56666666666667</v>
      </c>
    </row>
    <row r="127" spans="1:3" x14ac:dyDescent="0.3">
      <c r="C127" s="92">
        <v>62.8</v>
      </c>
    </row>
    <row r="128" spans="1:3" x14ac:dyDescent="0.3">
      <c r="C128" s="92">
        <v>62.733333333333334</v>
      </c>
    </row>
    <row r="129" spans="3:3" x14ac:dyDescent="0.3">
      <c r="C129" s="92">
        <v>62.833333333333336</v>
      </c>
    </row>
    <row r="130" spans="3:3" x14ac:dyDescent="0.3">
      <c r="C130" s="92">
        <v>62.733333333333334</v>
      </c>
    </row>
    <row r="131" spans="3:3" x14ac:dyDescent="0.3">
      <c r="C131" s="92">
        <v>62.833333333333336</v>
      </c>
    </row>
    <row r="132" spans="3:3" x14ac:dyDescent="0.3">
      <c r="C132" s="92">
        <v>62.866666666666667</v>
      </c>
    </row>
    <row r="133" spans="3:3" x14ac:dyDescent="0.3">
      <c r="C133" s="92">
        <v>62.93333333333333</v>
      </c>
    </row>
    <row r="134" spans="3:3" x14ac:dyDescent="0.3">
      <c r="C134" s="92">
        <v>62.7</v>
      </c>
    </row>
    <row r="135" spans="3:3" x14ac:dyDescent="0.3">
      <c r="C135" s="92">
        <v>62.866666666666667</v>
      </c>
    </row>
    <row r="136" spans="3:3" x14ac:dyDescent="0.3">
      <c r="C136" s="92">
        <v>62.93333333333333</v>
      </c>
    </row>
    <row r="137" spans="3:3" x14ac:dyDescent="0.3">
      <c r="C137" s="92">
        <v>62.8</v>
      </c>
    </row>
    <row r="138" spans="3:3" x14ac:dyDescent="0.3">
      <c r="C138" s="92">
        <v>62.93333333333333</v>
      </c>
    </row>
    <row r="139" spans="3:3" x14ac:dyDescent="0.3">
      <c r="C139" s="92">
        <v>63.1</v>
      </c>
    </row>
    <row r="140" spans="3:3" x14ac:dyDescent="0.3">
      <c r="C140" s="92">
        <v>62.9</v>
      </c>
    </row>
    <row r="141" spans="3:3" x14ac:dyDescent="0.3">
      <c r="C141" s="92">
        <v>63.133333333333333</v>
      </c>
    </row>
    <row r="142" spans="3:3" x14ac:dyDescent="0.3">
      <c r="C142" s="92">
        <v>63.233333333333334</v>
      </c>
    </row>
    <row r="143" spans="3:3" x14ac:dyDescent="0.3">
      <c r="C143" s="92">
        <v>63.166666666666664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09A4-7FCA-443E-8660-D6D67CE94239}">
  <dimension ref="A1:AP366"/>
  <sheetViews>
    <sheetView zoomScale="70" zoomScaleNormal="70" workbookViewId="0">
      <selection activeCell="G19" sqref="G19"/>
    </sheetView>
  </sheetViews>
  <sheetFormatPr defaultRowHeight="14.4" x14ac:dyDescent="0.3"/>
  <cols>
    <col min="1" max="1" width="11.77734375" style="3" customWidth="1"/>
    <col min="2" max="2" width="11.77734375" style="65" customWidth="1"/>
    <col min="3" max="3" width="10.6640625" customWidth="1"/>
    <col min="21" max="21" width="18.33203125" customWidth="1"/>
    <col min="22" max="22" width="13.33203125" bestFit="1" customWidth="1"/>
    <col min="24" max="24" width="8.33203125" customWidth="1"/>
    <col min="25" max="28" width="13.33203125" bestFit="1" customWidth="1"/>
    <col min="40" max="41" width="18.33203125" customWidth="1"/>
  </cols>
  <sheetData>
    <row r="1" spans="1:42" ht="14.4" customHeight="1" x14ac:dyDescent="0.3">
      <c r="B1" s="65" t="s">
        <v>86</v>
      </c>
      <c r="C1" t="s">
        <v>508</v>
      </c>
      <c r="D1" t="s">
        <v>843</v>
      </c>
      <c r="L1" s="14"/>
      <c r="M1" s="14"/>
      <c r="N1" s="14"/>
      <c r="O1" s="14"/>
      <c r="P1" s="14"/>
      <c r="Q1" s="14"/>
      <c r="R1" s="14"/>
      <c r="S1" s="14"/>
      <c r="U1" t="s">
        <v>819</v>
      </c>
      <c r="W1" t="s">
        <v>843</v>
      </c>
      <c r="Y1" t="s">
        <v>828</v>
      </c>
      <c r="AA1" t="s">
        <v>829</v>
      </c>
      <c r="AI1" t="s">
        <v>827</v>
      </c>
      <c r="AN1" t="s">
        <v>819</v>
      </c>
    </row>
    <row r="2" spans="1:42" ht="41.4" customHeight="1" x14ac:dyDescent="0.3">
      <c r="A2" s="4"/>
      <c r="B2" s="67" t="s">
        <v>9</v>
      </c>
      <c r="C2" s="54" t="s">
        <v>9</v>
      </c>
      <c r="D2" s="100" t="s">
        <v>844</v>
      </c>
      <c r="E2" s="100" t="s">
        <v>845</v>
      </c>
      <c r="F2" s="100" t="s">
        <v>846</v>
      </c>
      <c r="G2" s="96" t="s">
        <v>525</v>
      </c>
      <c r="H2" s="96" t="s">
        <v>511</v>
      </c>
      <c r="I2" s="67" t="s">
        <v>830</v>
      </c>
      <c r="J2" s="42"/>
      <c r="L2" s="14"/>
      <c r="M2" s="14"/>
      <c r="N2" s="14"/>
      <c r="O2" s="14"/>
      <c r="P2" s="14"/>
      <c r="Q2" s="14"/>
      <c r="R2" s="14"/>
      <c r="S2" s="14"/>
      <c r="U2" s="100" t="s">
        <v>821</v>
      </c>
      <c r="V2" s="100" t="s">
        <v>822</v>
      </c>
      <c r="W2" s="100" t="s">
        <v>825</v>
      </c>
      <c r="X2" s="100" t="s">
        <v>826</v>
      </c>
      <c r="Y2" s="100" t="s">
        <v>823</v>
      </c>
      <c r="Z2" s="100" t="s">
        <v>822</v>
      </c>
      <c r="AA2" s="100" t="s">
        <v>823</v>
      </c>
      <c r="AB2" s="100" t="s">
        <v>822</v>
      </c>
      <c r="AH2" t="s">
        <v>539</v>
      </c>
      <c r="AI2" t="s">
        <v>537</v>
      </c>
      <c r="AJ2" t="s">
        <v>538</v>
      </c>
      <c r="AN2" t="s">
        <v>820</v>
      </c>
      <c r="AO2" t="s">
        <v>821</v>
      </c>
      <c r="AP2" t="s">
        <v>822</v>
      </c>
    </row>
    <row r="3" spans="1:42" ht="14.4" customHeight="1" x14ac:dyDescent="0.3">
      <c r="A3" s="1">
        <v>1985</v>
      </c>
      <c r="B3" s="69">
        <v>65.869600000000005</v>
      </c>
      <c r="C3">
        <v>71.260010692134969</v>
      </c>
      <c r="K3" s="118" t="s">
        <v>842</v>
      </c>
      <c r="L3" s="118"/>
      <c r="M3" s="118"/>
      <c r="N3" s="118"/>
      <c r="O3" s="118"/>
      <c r="P3" s="118"/>
      <c r="Q3" s="118"/>
      <c r="R3" s="118"/>
      <c r="S3" s="14"/>
      <c r="T3" t="s">
        <v>274</v>
      </c>
      <c r="U3">
        <v>0.39989627507779202</v>
      </c>
      <c r="W3" s="38"/>
      <c r="X3" s="38">
        <v>6752</v>
      </c>
      <c r="AH3">
        <v>197601</v>
      </c>
      <c r="AI3">
        <v>0.17400109999999999</v>
      </c>
      <c r="AJ3">
        <v>4.01182E-2</v>
      </c>
      <c r="AK3">
        <f t="shared" ref="AK3:AK28" si="0">SUM(AI3:AJ3)</f>
        <v>0.21411929999999998</v>
      </c>
      <c r="AM3" t="s">
        <v>106</v>
      </c>
      <c r="AN3">
        <v>0.221325510438689</v>
      </c>
      <c r="AO3">
        <v>0.30577703906595899</v>
      </c>
    </row>
    <row r="4" spans="1:42" x14ac:dyDescent="0.3">
      <c r="A4" s="1">
        <v>1985.25</v>
      </c>
      <c r="B4" s="69">
        <v>63.1038</v>
      </c>
      <c r="C4">
        <v>68.564038326162731</v>
      </c>
      <c r="K4" s="113" t="s">
        <v>841</v>
      </c>
      <c r="L4" s="113"/>
      <c r="M4" s="113"/>
      <c r="N4" s="113"/>
      <c r="O4" s="113"/>
      <c r="P4" s="113"/>
      <c r="Q4" s="113"/>
      <c r="R4" s="113"/>
      <c r="S4" s="14"/>
      <c r="T4" t="s">
        <v>275</v>
      </c>
      <c r="U4">
        <v>0.44971023175931601</v>
      </c>
      <c r="W4" s="38">
        <v>2152</v>
      </c>
      <c r="X4" s="38">
        <v>6651</v>
      </c>
      <c r="Y4">
        <f>W4/X3</f>
        <v>0.31872037914691942</v>
      </c>
      <c r="AA4">
        <f>W4/X4</f>
        <v>0.32356036686212597</v>
      </c>
      <c r="AH4">
        <v>197602</v>
      </c>
      <c r="AI4">
        <v>0.2177482</v>
      </c>
      <c r="AJ4">
        <v>3.6661399999999997E-2</v>
      </c>
      <c r="AK4">
        <f t="shared" si="0"/>
        <v>0.25440960000000001</v>
      </c>
      <c r="AM4" t="s">
        <v>107</v>
      </c>
      <c r="AN4">
        <v>0.27351818437687098</v>
      </c>
      <c r="AO4">
        <v>0.299741040265111</v>
      </c>
    </row>
    <row r="5" spans="1:42" ht="14.4" customHeight="1" x14ac:dyDescent="0.3">
      <c r="A5" s="1">
        <v>1985.5</v>
      </c>
      <c r="B5" s="69">
        <v>65.699700000000007</v>
      </c>
      <c r="C5">
        <v>69.912753854521043</v>
      </c>
      <c r="K5" s="103" t="s">
        <v>836</v>
      </c>
      <c r="L5" s="104"/>
      <c r="M5" s="104"/>
      <c r="N5" s="104"/>
      <c r="O5" s="104"/>
      <c r="P5" s="104"/>
      <c r="Q5" s="104"/>
      <c r="R5" s="104"/>
      <c r="S5" s="102"/>
      <c r="T5" t="s">
        <v>276</v>
      </c>
      <c r="U5">
        <v>0.386432626822863</v>
      </c>
      <c r="V5">
        <f>(U3+(1-U3)*U4+(1-U3)^2*U5)*100</f>
        <v>80.893290933897902</v>
      </c>
      <c r="W5" s="38">
        <v>1964</v>
      </c>
      <c r="X5" s="38">
        <v>6598</v>
      </c>
      <c r="Y5">
        <f t="shared" ref="Y5:Y68" si="1">W5/X4</f>
        <v>0.29529394076078785</v>
      </c>
      <c r="Z5" s="43">
        <f>(Y3+(1-Y3)*Y4+(1-Y3)^2*Y5)*100</f>
        <v>61.401431990770725</v>
      </c>
      <c r="AA5">
        <f t="shared" ref="AA5:AA68" si="2">W5/X5</f>
        <v>0.29766595938163082</v>
      </c>
      <c r="AB5" s="43">
        <f>(AA3+(1-AA3)*AA4+(1-AA3)^2*AA5)*100</f>
        <v>62.122632624375676</v>
      </c>
      <c r="AD5" s="43"/>
      <c r="AE5" s="43"/>
      <c r="AH5">
        <v>197603</v>
      </c>
      <c r="AI5">
        <v>0.2229517</v>
      </c>
      <c r="AJ5">
        <v>3.8275700000000003E-2</v>
      </c>
      <c r="AK5">
        <f t="shared" si="0"/>
        <v>0.2612274</v>
      </c>
      <c r="AM5" t="s">
        <v>108</v>
      </c>
      <c r="AN5">
        <v>0.27914903767010601</v>
      </c>
      <c r="AO5">
        <v>0.31211487273486499</v>
      </c>
      <c r="AP5">
        <f>(AO3+(1-AO3)*AO4+(1-AO3)^2*AO5)*100</f>
        <v>66.428651603239786</v>
      </c>
    </row>
    <row r="6" spans="1:42" x14ac:dyDescent="0.3">
      <c r="A6" s="1">
        <v>1985.75</v>
      </c>
      <c r="B6" s="69">
        <v>64.5535</v>
      </c>
      <c r="C6">
        <v>69.46794826305063</v>
      </c>
      <c r="K6" s="116" t="s">
        <v>837</v>
      </c>
      <c r="L6" s="116"/>
      <c r="M6" s="116"/>
      <c r="N6" s="116"/>
      <c r="O6" s="116"/>
      <c r="P6" s="116"/>
      <c r="Q6" s="116"/>
      <c r="R6" s="116"/>
      <c r="S6" s="102"/>
      <c r="T6" t="s">
        <v>277</v>
      </c>
      <c r="U6">
        <v>0.33667873455098801</v>
      </c>
      <c r="W6" s="38">
        <v>1801</v>
      </c>
      <c r="X6" s="38">
        <v>6797</v>
      </c>
      <c r="Y6">
        <f t="shared" si="1"/>
        <v>0.27296150348590481</v>
      </c>
      <c r="AA6">
        <f t="shared" si="2"/>
        <v>0.26496983963513315</v>
      </c>
      <c r="AH6">
        <v>197604</v>
      </c>
      <c r="AI6">
        <v>0.2661057</v>
      </c>
      <c r="AJ6">
        <v>4.4581799999999998E-2</v>
      </c>
      <c r="AK6">
        <f t="shared" si="0"/>
        <v>0.31068750000000001</v>
      </c>
      <c r="AM6" t="s">
        <v>109</v>
      </c>
      <c r="AN6">
        <v>0.33903687974143198</v>
      </c>
      <c r="AO6">
        <v>0.30918753171700702</v>
      </c>
    </row>
    <row r="7" spans="1:42" ht="14.4" customHeight="1" x14ac:dyDescent="0.3">
      <c r="A7" s="1">
        <v>1986</v>
      </c>
      <c r="B7" s="69">
        <v>69.590900000000005</v>
      </c>
      <c r="C7">
        <v>70.735050136958378</v>
      </c>
      <c r="K7" s="105" t="s">
        <v>838</v>
      </c>
      <c r="L7" s="106"/>
      <c r="M7" s="106"/>
      <c r="N7" s="106"/>
      <c r="O7" s="106"/>
      <c r="P7" s="106"/>
      <c r="Q7" s="106"/>
      <c r="R7" s="106"/>
      <c r="S7" s="102"/>
      <c r="T7" t="s">
        <v>278</v>
      </c>
      <c r="U7">
        <v>0.35857892592081603</v>
      </c>
      <c r="W7" s="38">
        <v>1931</v>
      </c>
      <c r="X7" s="38">
        <v>6742</v>
      </c>
      <c r="Y7">
        <f t="shared" si="1"/>
        <v>0.28409592467264971</v>
      </c>
      <c r="AA7">
        <f t="shared" si="2"/>
        <v>0.28641352714328094</v>
      </c>
      <c r="AH7">
        <v>197605</v>
      </c>
      <c r="AI7">
        <v>0.2468506</v>
      </c>
      <c r="AJ7">
        <v>4.5571899999999999E-2</v>
      </c>
      <c r="AK7">
        <f t="shared" si="0"/>
        <v>0.29242250000000003</v>
      </c>
      <c r="AM7" t="s">
        <v>110</v>
      </c>
      <c r="AN7">
        <v>0.308532998580964</v>
      </c>
      <c r="AO7">
        <v>0.30543069937481199</v>
      </c>
    </row>
    <row r="8" spans="1:42" ht="14.4" customHeight="1" x14ac:dyDescent="0.3">
      <c r="A8" s="1">
        <v>1986.25</v>
      </c>
      <c r="B8" s="69">
        <v>65.342699999999994</v>
      </c>
      <c r="C8">
        <v>70.103829595141946</v>
      </c>
      <c r="K8" s="105" t="s">
        <v>839</v>
      </c>
      <c r="L8" s="106"/>
      <c r="M8" s="106"/>
      <c r="N8" s="106"/>
      <c r="O8" s="106"/>
      <c r="P8" s="106"/>
      <c r="Q8" s="106"/>
      <c r="R8" s="106"/>
      <c r="S8" s="102"/>
      <c r="T8" t="s">
        <v>279</v>
      </c>
      <c r="U8">
        <v>0.40829167256783999</v>
      </c>
      <c r="V8">
        <f>(U6+(1-U6)*U7+(1-U6)^2*U8)*100</f>
        <v>75.417809724546075</v>
      </c>
      <c r="W8" s="38">
        <v>1945</v>
      </c>
      <c r="X8" s="38">
        <v>6590</v>
      </c>
      <c r="Y8">
        <f t="shared" si="1"/>
        <v>0.28849006229605456</v>
      </c>
      <c r="Z8">
        <f>(Y6+(1-Y6)*Y7+(1-Y6)^2*Y8)*100</f>
        <v>63.200168991148189</v>
      </c>
      <c r="AA8">
        <f t="shared" si="2"/>
        <v>0.29514415781487102</v>
      </c>
      <c r="AB8">
        <f>(AA6+(1-AA6)*AA7+(1-AA6)^2*AA8)*100</f>
        <v>63.494975877950935</v>
      </c>
      <c r="AH8">
        <v>197606</v>
      </c>
      <c r="AI8">
        <v>0.24883459999999999</v>
      </c>
      <c r="AJ8">
        <v>6.5001199999999995E-2</v>
      </c>
      <c r="AK8">
        <f t="shared" si="0"/>
        <v>0.3138358</v>
      </c>
      <c r="AM8" t="s">
        <v>111</v>
      </c>
      <c r="AN8">
        <v>0.31318001068752399</v>
      </c>
      <c r="AO8">
        <v>0.27856309287401798</v>
      </c>
      <c r="AP8">
        <f>(AO6+(1-AO6)*AO7+(1-AO6)^2*AO8)*100</f>
        <v>65.311926611497768</v>
      </c>
    </row>
    <row r="9" spans="1:42" x14ac:dyDescent="0.3">
      <c r="A9" s="1">
        <v>1986.5</v>
      </c>
      <c r="B9" s="69">
        <v>64.037999999999997</v>
      </c>
      <c r="C9">
        <v>69.565893386030098</v>
      </c>
      <c r="K9" s="117" t="s">
        <v>840</v>
      </c>
      <c r="L9" s="117"/>
      <c r="M9" s="117"/>
      <c r="N9" s="117"/>
      <c r="O9" s="117"/>
      <c r="P9" s="117"/>
      <c r="Q9" s="117"/>
      <c r="R9" s="117"/>
      <c r="S9" s="102"/>
      <c r="T9" t="s">
        <v>280</v>
      </c>
      <c r="U9">
        <v>0.35507159034170999</v>
      </c>
      <c r="W9" s="38">
        <v>1818</v>
      </c>
      <c r="X9" s="38">
        <v>6922</v>
      </c>
      <c r="Y9">
        <f t="shared" si="1"/>
        <v>0.27587253414264035</v>
      </c>
      <c r="AA9">
        <f t="shared" si="2"/>
        <v>0.2626408552441491</v>
      </c>
      <c r="AH9">
        <v>197607</v>
      </c>
      <c r="AI9">
        <v>0.30368270000000003</v>
      </c>
      <c r="AJ9">
        <v>5.9400599999999998E-2</v>
      </c>
      <c r="AK9">
        <f t="shared" si="0"/>
        <v>0.3630833</v>
      </c>
      <c r="AM9" t="s">
        <v>112</v>
      </c>
      <c r="AN9">
        <v>0.39267912810280398</v>
      </c>
      <c r="AO9">
        <v>0.35624153609734499</v>
      </c>
    </row>
    <row r="10" spans="1:42" x14ac:dyDescent="0.3">
      <c r="A10" s="1">
        <v>1986.75</v>
      </c>
      <c r="B10" s="69">
        <v>68.608900000000006</v>
      </c>
      <c r="C10">
        <v>71.922878119508908</v>
      </c>
      <c r="K10" s="117"/>
      <c r="L10" s="117"/>
      <c r="M10" s="117"/>
      <c r="N10" s="117"/>
      <c r="O10" s="117"/>
      <c r="P10" s="117"/>
      <c r="Q10" s="117"/>
      <c r="R10" s="117"/>
      <c r="S10" s="102"/>
      <c r="T10" t="s">
        <v>281</v>
      </c>
      <c r="U10">
        <v>0.39467813534849</v>
      </c>
      <c r="W10" s="38">
        <v>1940</v>
      </c>
      <c r="X10" s="38">
        <v>7188</v>
      </c>
      <c r="Y10">
        <f t="shared" si="1"/>
        <v>0.28026581912741982</v>
      </c>
      <c r="AA10">
        <f t="shared" si="2"/>
        <v>0.26989426822481916</v>
      </c>
      <c r="AH10">
        <v>197608</v>
      </c>
      <c r="AI10">
        <v>0.25394899999999998</v>
      </c>
      <c r="AJ10">
        <v>4.7170999999999998E-2</v>
      </c>
      <c r="AK10">
        <f t="shared" si="0"/>
        <v>0.30112</v>
      </c>
      <c r="AM10" t="s">
        <v>113</v>
      </c>
      <c r="AN10">
        <v>0.31953928160950101</v>
      </c>
      <c r="AO10">
        <v>0.30806376444148698</v>
      </c>
    </row>
    <row r="11" spans="1:42" x14ac:dyDescent="0.3">
      <c r="A11" s="1">
        <v>1987</v>
      </c>
      <c r="B11" s="69">
        <v>69.939599999999999</v>
      </c>
      <c r="C11">
        <v>71.831886379614048</v>
      </c>
      <c r="K11" s="102"/>
      <c r="L11" s="102"/>
      <c r="M11" s="102"/>
      <c r="N11" s="102"/>
      <c r="O11" s="102"/>
      <c r="P11" s="102"/>
      <c r="Q11" s="102"/>
      <c r="R11" s="102"/>
      <c r="S11" s="102"/>
      <c r="T11" t="s">
        <v>282</v>
      </c>
      <c r="U11">
        <v>0.299687839782736</v>
      </c>
      <c r="V11">
        <f>(U9+(1-U9)*U10+(1-U9)^2*U11)*100</f>
        <v>73.42606909467122</v>
      </c>
      <c r="W11" s="38">
        <v>1764</v>
      </c>
      <c r="X11" s="38">
        <v>7368</v>
      </c>
      <c r="Y11">
        <f t="shared" si="1"/>
        <v>0.24540901502504173</v>
      </c>
      <c r="Z11">
        <f>(Y9+(1-Y9)*Y10+(1-Y9)^2*Y11)*100</f>
        <v>60.750352664056592</v>
      </c>
      <c r="AA11">
        <f t="shared" si="2"/>
        <v>0.23941368078175895</v>
      </c>
      <c r="AB11">
        <f>(AA9+(1-AA9)*AA10+(1-AA9)^2*AA11)*100</f>
        <v>59.181872315774967</v>
      </c>
      <c r="AH11">
        <v>197609</v>
      </c>
      <c r="AI11">
        <v>0.28953069999999997</v>
      </c>
      <c r="AJ11">
        <v>5.81355E-2</v>
      </c>
      <c r="AK11">
        <f t="shared" si="0"/>
        <v>0.34766619999999998</v>
      </c>
      <c r="AM11" t="s">
        <v>114</v>
      </c>
      <c r="AN11">
        <v>0.37511557545498903</v>
      </c>
      <c r="AO11">
        <v>0.30299828098785497</v>
      </c>
      <c r="AP11">
        <f>(AO9+(1-AO9)*AO10+(1-AO9)^2*AO11)*100</f>
        <v>68.013024231015748</v>
      </c>
    </row>
    <row r="12" spans="1:42" x14ac:dyDescent="0.3">
      <c r="A12" s="1">
        <v>1987.25</v>
      </c>
      <c r="B12" s="69">
        <v>71.329899999999995</v>
      </c>
      <c r="C12">
        <v>73.815993904695176</v>
      </c>
      <c r="K12" s="49" t="s">
        <v>536</v>
      </c>
      <c r="L12" s="3"/>
      <c r="M12" s="3"/>
      <c r="N12" s="3"/>
      <c r="O12" s="3"/>
      <c r="P12" s="3"/>
      <c r="Q12" s="3"/>
      <c r="R12" s="3"/>
      <c r="S12" s="3"/>
      <c r="T12" t="s">
        <v>283</v>
      </c>
      <c r="U12">
        <v>0.36006351279973298</v>
      </c>
      <c r="W12" s="38">
        <v>2029</v>
      </c>
      <c r="X12" s="38">
        <v>7459</v>
      </c>
      <c r="Y12">
        <f t="shared" si="1"/>
        <v>0.27538002171552661</v>
      </c>
      <c r="AA12">
        <f t="shared" si="2"/>
        <v>0.27202037806676499</v>
      </c>
      <c r="AH12">
        <v>197610</v>
      </c>
      <c r="AI12">
        <v>0.26154519999999998</v>
      </c>
      <c r="AJ12">
        <v>4.6629799999999999E-2</v>
      </c>
      <c r="AK12">
        <f t="shared" si="0"/>
        <v>0.30817499999999998</v>
      </c>
      <c r="AM12" t="s">
        <v>115</v>
      </c>
      <c r="AN12">
        <v>0.33363551552538001</v>
      </c>
      <c r="AO12">
        <v>0.30815603064089198</v>
      </c>
    </row>
    <row r="13" spans="1:42" x14ac:dyDescent="0.3">
      <c r="A13" s="1">
        <v>1987.5</v>
      </c>
      <c r="B13" s="69">
        <v>72.787899999999993</v>
      </c>
      <c r="C13">
        <v>73.257422866092142</v>
      </c>
      <c r="K13" s="49" t="s">
        <v>824</v>
      </c>
      <c r="L13" s="3"/>
      <c r="M13" s="3"/>
      <c r="N13" s="3"/>
      <c r="O13" s="3"/>
      <c r="P13" s="3"/>
      <c r="Q13" s="3"/>
      <c r="R13" s="3"/>
      <c r="S13" s="3"/>
      <c r="T13" t="s">
        <v>284</v>
      </c>
      <c r="U13">
        <v>0.36749012811953002</v>
      </c>
      <c r="W13" s="38">
        <v>1975</v>
      </c>
      <c r="X13" s="38">
        <v>7764</v>
      </c>
      <c r="Y13">
        <f t="shared" si="1"/>
        <v>0.26478080171604773</v>
      </c>
      <c r="AA13">
        <f t="shared" si="2"/>
        <v>0.25437918598660486</v>
      </c>
      <c r="AH13">
        <v>197611</v>
      </c>
      <c r="AI13">
        <v>0.22093370000000001</v>
      </c>
      <c r="AJ13">
        <v>4.0483400000000003E-2</v>
      </c>
      <c r="AK13">
        <f t="shared" si="0"/>
        <v>0.26141710000000001</v>
      </c>
      <c r="AM13" t="s">
        <v>116</v>
      </c>
      <c r="AN13">
        <v>0.27593093491821902</v>
      </c>
      <c r="AO13">
        <v>0.29037268919772302</v>
      </c>
    </row>
    <row r="14" spans="1:42" x14ac:dyDescent="0.3">
      <c r="A14" s="1">
        <v>1987.75</v>
      </c>
      <c r="B14" s="69">
        <v>73.6083</v>
      </c>
      <c r="C14">
        <v>74.565764498202427</v>
      </c>
      <c r="K14" s="58"/>
      <c r="L14" s="58"/>
      <c r="M14" s="58"/>
      <c r="N14" s="58"/>
      <c r="O14" s="58"/>
      <c r="P14" s="58"/>
      <c r="Q14" s="58"/>
      <c r="R14" s="58"/>
      <c r="S14" s="58"/>
      <c r="T14" t="s">
        <v>285</v>
      </c>
      <c r="U14">
        <v>0.32933970766617199</v>
      </c>
      <c r="V14">
        <f>(U12+(1-U12)*U13+(1-U12)^2*U14)*100</f>
        <v>73.010462593067231</v>
      </c>
      <c r="W14" s="38">
        <v>1963</v>
      </c>
      <c r="X14" s="38">
        <v>7901</v>
      </c>
      <c r="Y14">
        <f t="shared" si="1"/>
        <v>0.25283359093250901</v>
      </c>
      <c r="Z14">
        <f>(Y12+(1-Y12)*Y13+(1-Y12)^2*Y14)*100</f>
        <v>60.000185398269302</v>
      </c>
      <c r="AA14">
        <f t="shared" si="2"/>
        <v>0.24844956334641186</v>
      </c>
      <c r="AB14">
        <f>(AA12+(1-AA12)*AA13+(1-AA12)^2*AA14)*100</f>
        <v>58.887016357860929</v>
      </c>
      <c r="AH14">
        <v>197612</v>
      </c>
      <c r="AI14">
        <v>0.2096297</v>
      </c>
      <c r="AJ14">
        <v>4.06001E-2</v>
      </c>
      <c r="AK14">
        <f t="shared" si="0"/>
        <v>0.2502298</v>
      </c>
      <c r="AM14" t="s">
        <v>117</v>
      </c>
      <c r="AN14">
        <v>0.26178874457401802</v>
      </c>
      <c r="AO14">
        <v>0.315002095423285</v>
      </c>
      <c r="AP14">
        <f>(AO12+(1-AO12)*AO13+(1-AO12)^2*AO14)*100</f>
        <v>65.982377204989959</v>
      </c>
    </row>
    <row r="15" spans="1:42" x14ac:dyDescent="0.3">
      <c r="A15" s="1">
        <v>1988</v>
      </c>
      <c r="B15" s="69">
        <v>70.030199999999994</v>
      </c>
      <c r="C15">
        <v>73.051139221499028</v>
      </c>
      <c r="K15" s="58"/>
      <c r="L15" s="58"/>
      <c r="M15" s="58"/>
      <c r="N15" s="58"/>
      <c r="O15" s="58"/>
      <c r="P15" s="58"/>
      <c r="Q15" s="58"/>
      <c r="R15" s="58"/>
      <c r="S15" s="58"/>
      <c r="T15" t="s">
        <v>286</v>
      </c>
      <c r="U15">
        <v>0.33497112757346398</v>
      </c>
      <c r="W15" s="38">
        <v>2016</v>
      </c>
      <c r="X15" s="38">
        <v>8015</v>
      </c>
      <c r="Y15">
        <f t="shared" si="1"/>
        <v>0.25515757499050751</v>
      </c>
      <c r="AA15">
        <f t="shared" si="2"/>
        <v>0.25152838427947599</v>
      </c>
      <c r="AH15">
        <v>197701</v>
      </c>
      <c r="AI15">
        <v>0.18133289999999999</v>
      </c>
      <c r="AJ15">
        <v>3.51104E-2</v>
      </c>
      <c r="AK15">
        <f t="shared" si="0"/>
        <v>0.21644330000000001</v>
      </c>
      <c r="AM15" t="s">
        <v>118</v>
      </c>
      <c r="AN15">
        <v>0.22251515478339301</v>
      </c>
      <c r="AO15">
        <v>0.30901992180627802</v>
      </c>
    </row>
    <row r="16" spans="1:42" x14ac:dyDescent="0.3">
      <c r="A16" s="1">
        <v>1988.25</v>
      </c>
      <c r="B16" s="69">
        <v>77.286299999999997</v>
      </c>
      <c r="C16">
        <v>76.379326424039164</v>
      </c>
      <c r="T16" t="s">
        <v>287</v>
      </c>
      <c r="U16">
        <v>0.35677654385275298</v>
      </c>
      <c r="W16" s="38">
        <v>2043</v>
      </c>
      <c r="X16" s="38">
        <v>8265</v>
      </c>
      <c r="Y16">
        <f t="shared" si="1"/>
        <v>0.25489706799750467</v>
      </c>
      <c r="AA16">
        <f t="shared" si="2"/>
        <v>0.2471869328493648</v>
      </c>
      <c r="AH16">
        <v>197702</v>
      </c>
      <c r="AI16">
        <v>0.22388640000000001</v>
      </c>
      <c r="AJ16">
        <v>4.0464399999999998E-2</v>
      </c>
      <c r="AK16">
        <f t="shared" si="0"/>
        <v>0.2643508</v>
      </c>
      <c r="AM16" t="s">
        <v>119</v>
      </c>
      <c r="AN16">
        <v>0.27862789580442299</v>
      </c>
      <c r="AO16">
        <v>0.303983729340707</v>
      </c>
    </row>
    <row r="17" spans="1:42" x14ac:dyDescent="0.3">
      <c r="A17" s="1">
        <v>1988.5</v>
      </c>
      <c r="B17" s="69">
        <v>76.0334</v>
      </c>
      <c r="C17">
        <v>76.543001756815855</v>
      </c>
      <c r="T17" t="s">
        <v>288</v>
      </c>
      <c r="U17">
        <v>0.33157656199025298</v>
      </c>
      <c r="V17">
        <f>(U15+(1-U15)*U16+(1-U15)^2*U17)*100</f>
        <v>71.888200829114751</v>
      </c>
      <c r="W17" s="38">
        <v>2091</v>
      </c>
      <c r="X17" s="38">
        <v>8586</v>
      </c>
      <c r="Y17">
        <f t="shared" si="1"/>
        <v>0.25299455535390197</v>
      </c>
      <c r="Z17">
        <f>(Y15+(1-Y15)*Y16+(1-Y15)^2*Y17)*100</f>
        <v>58.537463484686079</v>
      </c>
      <c r="AA17">
        <f t="shared" si="2"/>
        <v>0.24353598881900768</v>
      </c>
      <c r="AB17">
        <f>(AA15+(1-AA15)*AA16+(1-AA15)^2*AA17)*100</f>
        <v>57.297202502970066</v>
      </c>
      <c r="AH17">
        <v>197703</v>
      </c>
      <c r="AI17">
        <v>0.25525789999999998</v>
      </c>
      <c r="AJ17">
        <v>4.08163E-2</v>
      </c>
      <c r="AK17">
        <f t="shared" si="0"/>
        <v>0.29607419999999995</v>
      </c>
      <c r="AM17" t="s">
        <v>120</v>
      </c>
      <c r="AN17">
        <v>0.32558210869016002</v>
      </c>
      <c r="AO17">
        <v>0.36448013795864997</v>
      </c>
      <c r="AP17">
        <f>(AO15+(1-AO15)*AO16+(1-AO15)^2*AO17)*100</f>
        <v>69.308892892909526</v>
      </c>
    </row>
    <row r="18" spans="1:42" x14ac:dyDescent="0.3">
      <c r="A18" s="1">
        <v>1988.75</v>
      </c>
      <c r="B18" s="69">
        <v>71.735799999999998</v>
      </c>
      <c r="C18">
        <v>73.734098487751893</v>
      </c>
      <c r="T18" t="s">
        <v>289</v>
      </c>
      <c r="U18">
        <v>0.33036860408454499</v>
      </c>
      <c r="W18" s="38">
        <v>2341</v>
      </c>
      <c r="X18" s="38">
        <v>8439</v>
      </c>
      <c r="Y18">
        <f t="shared" si="1"/>
        <v>0.27265315630095505</v>
      </c>
      <c r="AA18">
        <f t="shared" si="2"/>
        <v>0.2774025358454793</v>
      </c>
      <c r="AH18">
        <v>197704</v>
      </c>
      <c r="AI18">
        <v>0.29009180000000001</v>
      </c>
      <c r="AJ18">
        <v>4.2789199999999999E-2</v>
      </c>
      <c r="AK18">
        <f t="shared" si="0"/>
        <v>0.33288099999999998</v>
      </c>
      <c r="AM18" t="s">
        <v>121</v>
      </c>
      <c r="AN18">
        <v>0.37396777643749002</v>
      </c>
      <c r="AO18">
        <v>0.34489209358020301</v>
      </c>
    </row>
    <row r="19" spans="1:42" x14ac:dyDescent="0.3">
      <c r="A19" s="1">
        <v>1989</v>
      </c>
      <c r="B19" s="69">
        <v>75.519000000000005</v>
      </c>
      <c r="C19">
        <v>78.764529947135983</v>
      </c>
      <c r="T19" t="s">
        <v>290</v>
      </c>
      <c r="U19">
        <v>0.34485589954364099</v>
      </c>
      <c r="W19" s="38">
        <v>1979</v>
      </c>
      <c r="X19" s="38">
        <v>8736</v>
      </c>
      <c r="Y19">
        <f t="shared" si="1"/>
        <v>0.23450645811115062</v>
      </c>
      <c r="AA19">
        <f t="shared" si="2"/>
        <v>0.22653388278388278</v>
      </c>
      <c r="AH19">
        <v>197705</v>
      </c>
      <c r="AI19">
        <v>0.26091569999999997</v>
      </c>
      <c r="AJ19">
        <v>4.5282599999999999E-2</v>
      </c>
      <c r="AK19">
        <f t="shared" si="0"/>
        <v>0.30619829999999998</v>
      </c>
      <c r="AM19" t="s">
        <v>122</v>
      </c>
      <c r="AN19">
        <v>0.32904351910097301</v>
      </c>
      <c r="AO19">
        <v>0.32280600754812999</v>
      </c>
    </row>
    <row r="20" spans="1:42" x14ac:dyDescent="0.3">
      <c r="A20" s="1">
        <v>1989.25</v>
      </c>
      <c r="B20" s="69">
        <v>75.051199999999994</v>
      </c>
      <c r="C20">
        <v>78.010580494771148</v>
      </c>
      <c r="T20" t="s">
        <v>291</v>
      </c>
      <c r="U20">
        <v>0.30789126230389502</v>
      </c>
      <c r="V20">
        <f>(U18+(1-U18)*U19+(1-U18)^2*U20)*100</f>
        <v>69.935529439770022</v>
      </c>
      <c r="W20" s="38">
        <v>2199</v>
      </c>
      <c r="X20" s="38">
        <v>8692</v>
      </c>
      <c r="Y20">
        <f t="shared" si="1"/>
        <v>0.25171703296703296</v>
      </c>
      <c r="Z20">
        <f>(Y18+(1-Y18)*Y19+(1-Y18)^2*Y20)*100</f>
        <v>57.638741403663985</v>
      </c>
      <c r="AA20">
        <f t="shared" si="2"/>
        <v>0.25299125632765762</v>
      </c>
      <c r="AB20">
        <f>(AA18+(1-AA18)*AA19+(1-AA18)^2*AA20)*100</f>
        <v>57.319399469331913</v>
      </c>
      <c r="AH20">
        <v>197706</v>
      </c>
      <c r="AI20">
        <v>0.28963879999999997</v>
      </c>
      <c r="AJ20">
        <v>7.5450500000000004E-2</v>
      </c>
      <c r="AK20">
        <f t="shared" si="0"/>
        <v>0.36508929999999995</v>
      </c>
      <c r="AM20" t="s">
        <v>123</v>
      </c>
      <c r="AN20">
        <v>0.37274870002417998</v>
      </c>
      <c r="AO20">
        <v>0.33221562902347102</v>
      </c>
      <c r="AP20">
        <f>(AO18+(1-AO18)*AO19+(1-AO18)^2*AO20)*100</f>
        <v>69.894063661569533</v>
      </c>
    </row>
    <row r="21" spans="1:42" x14ac:dyDescent="0.3">
      <c r="A21" s="1">
        <v>1989.5</v>
      </c>
      <c r="B21" s="69">
        <v>76.697299999999998</v>
      </c>
      <c r="C21">
        <v>77.853032798787012</v>
      </c>
      <c r="T21" t="s">
        <v>292</v>
      </c>
      <c r="U21">
        <v>0.30108801635770899</v>
      </c>
      <c r="W21" s="38">
        <v>2057</v>
      </c>
      <c r="X21" s="38">
        <v>8586</v>
      </c>
      <c r="Y21">
        <f t="shared" si="1"/>
        <v>0.23665439484583525</v>
      </c>
      <c r="AA21">
        <f t="shared" si="2"/>
        <v>0.23957605404146284</v>
      </c>
      <c r="AH21">
        <v>197707</v>
      </c>
      <c r="AI21">
        <v>0.29467939999999998</v>
      </c>
      <c r="AJ21">
        <v>4.88501E-2</v>
      </c>
      <c r="AK21">
        <f t="shared" si="0"/>
        <v>0.34352949999999999</v>
      </c>
      <c r="AM21" t="s">
        <v>124</v>
      </c>
      <c r="AN21">
        <v>0.38337102653831401</v>
      </c>
      <c r="AO21">
        <v>0.34835150534076897</v>
      </c>
    </row>
    <row r="22" spans="1:42" x14ac:dyDescent="0.3">
      <c r="A22" s="1">
        <v>1989.75</v>
      </c>
      <c r="B22" s="69">
        <v>75.561000000000007</v>
      </c>
      <c r="C22">
        <v>79.396298027512486</v>
      </c>
      <c r="T22" t="s">
        <v>293</v>
      </c>
      <c r="U22">
        <v>0.352370000824686</v>
      </c>
      <c r="W22" s="38">
        <v>2148</v>
      </c>
      <c r="X22" s="38">
        <v>8666</v>
      </c>
      <c r="Y22">
        <f t="shared" si="1"/>
        <v>0.2501747030048917</v>
      </c>
      <c r="AA22">
        <f t="shared" si="2"/>
        <v>0.24786522040156936</v>
      </c>
      <c r="AH22">
        <v>197708</v>
      </c>
      <c r="AI22">
        <v>0.28119919999999998</v>
      </c>
      <c r="AJ22">
        <v>4.4705700000000001E-2</v>
      </c>
      <c r="AK22">
        <f t="shared" si="0"/>
        <v>0.3259049</v>
      </c>
      <c r="AM22" t="s">
        <v>125</v>
      </c>
      <c r="AN22">
        <v>0.36060948089408801</v>
      </c>
      <c r="AO22">
        <v>0.34610053296298998</v>
      </c>
    </row>
    <row r="23" spans="1:42" x14ac:dyDescent="0.3">
      <c r="A23" s="1">
        <v>1990</v>
      </c>
      <c r="B23" s="69">
        <v>76.656099999999995</v>
      </c>
      <c r="C23">
        <v>80.893290933897902</v>
      </c>
      <c r="F23">
        <v>62.122632624375676</v>
      </c>
      <c r="G23" s="61">
        <f t="shared" ref="G23:G54" si="3">F23-B23</f>
        <v>-14.533467375624319</v>
      </c>
      <c r="H23" s="61">
        <f>AVERAGE(G23:G116)</f>
        <v>-6.6506650526092237</v>
      </c>
      <c r="I23" s="61">
        <f>F23-$H$23</f>
        <v>68.773297676984896</v>
      </c>
      <c r="J23" s="61"/>
      <c r="T23" t="s">
        <v>294</v>
      </c>
      <c r="U23">
        <v>0.31913750026652998</v>
      </c>
      <c r="V23">
        <f>(U21+(1-U21)*U22+(1-U21)^2*U23)*100</f>
        <v>70.325526798027866</v>
      </c>
      <c r="W23" s="38">
        <v>2247</v>
      </c>
      <c r="X23" s="38">
        <v>8722</v>
      </c>
      <c r="Y23">
        <f t="shared" si="1"/>
        <v>0.25928917609046848</v>
      </c>
      <c r="Z23">
        <f>(Y21+(1-Y21)*Y22+(1-Y21)^2*Y23)*100</f>
        <v>57.871105364811825</v>
      </c>
      <c r="AA23">
        <f t="shared" si="2"/>
        <v>0.2576243980738363</v>
      </c>
      <c r="AB23">
        <f>(AA21+(1-AA21)*AA22+(1-AA21)^2*AA23)*100</f>
        <v>57.702861424545659</v>
      </c>
      <c r="AH23">
        <v>197709</v>
      </c>
      <c r="AI23">
        <v>0.31649470000000002</v>
      </c>
      <c r="AJ23">
        <v>5.97187E-2</v>
      </c>
      <c r="AK23">
        <f t="shared" si="0"/>
        <v>0.37621340000000003</v>
      </c>
      <c r="AM23" t="s">
        <v>126</v>
      </c>
      <c r="AN23">
        <v>0.41355788617907002</v>
      </c>
      <c r="AO23">
        <v>0.33465358151371499</v>
      </c>
      <c r="AP23">
        <f>(AO21+(1-AO21)*AO22+(1-AO21)^2*AO23)*100</f>
        <v>71.599662130346744</v>
      </c>
    </row>
    <row r="24" spans="1:42" x14ac:dyDescent="0.3">
      <c r="A24" s="1">
        <v>1990.25</v>
      </c>
      <c r="B24" s="69">
        <v>70.881600000000006</v>
      </c>
      <c r="C24">
        <v>75.417809724546075</v>
      </c>
      <c r="D24">
        <v>61.401431990770725</v>
      </c>
      <c r="E24">
        <v>62.122632624375676</v>
      </c>
      <c r="F24">
        <v>63.494975877950935</v>
      </c>
      <c r="G24" s="61">
        <f t="shared" si="3"/>
        <v>-7.3866241220490707</v>
      </c>
      <c r="I24" s="61">
        <f t="shared" ref="I24:I87" si="4">F24-$H$23</f>
        <v>70.145640930560162</v>
      </c>
      <c r="J24" s="61"/>
      <c r="T24" t="s">
        <v>295</v>
      </c>
      <c r="U24">
        <v>0.31620016153383801</v>
      </c>
      <c r="W24" s="38">
        <v>2110</v>
      </c>
      <c r="X24" s="38">
        <v>8842</v>
      </c>
      <c r="Y24">
        <f t="shared" si="1"/>
        <v>0.24191699151570742</v>
      </c>
      <c r="AA24">
        <f t="shared" si="2"/>
        <v>0.23863379325944356</v>
      </c>
      <c r="AH24">
        <v>197710</v>
      </c>
      <c r="AI24">
        <v>0.28449229999999998</v>
      </c>
      <c r="AJ24">
        <v>5.0009400000000002E-2</v>
      </c>
      <c r="AK24">
        <f t="shared" si="0"/>
        <v>0.33450169999999996</v>
      </c>
      <c r="AM24" t="s">
        <v>127</v>
      </c>
      <c r="AN24">
        <v>0.367615234303236</v>
      </c>
      <c r="AO24">
        <v>0.33764307207043098</v>
      </c>
    </row>
    <row r="25" spans="1:42" x14ac:dyDescent="0.3">
      <c r="A25" s="1">
        <v>1990.5</v>
      </c>
      <c r="B25" s="69">
        <v>67.9161</v>
      </c>
      <c r="C25">
        <v>73.42606909467122</v>
      </c>
      <c r="D25">
        <v>63.200168991148189</v>
      </c>
      <c r="E25">
        <v>63.494975877950935</v>
      </c>
      <c r="F25">
        <v>59.181872315774967</v>
      </c>
      <c r="G25" s="61">
        <f t="shared" si="3"/>
        <v>-8.7342276842250328</v>
      </c>
      <c r="I25" s="61">
        <f t="shared" si="4"/>
        <v>65.832537368384195</v>
      </c>
      <c r="J25" s="61"/>
      <c r="T25" t="s">
        <v>296</v>
      </c>
      <c r="U25">
        <v>0.31976193404366998</v>
      </c>
      <c r="W25" s="38">
        <v>2123</v>
      </c>
      <c r="X25" s="38">
        <v>8931</v>
      </c>
      <c r="Y25">
        <f t="shared" si="1"/>
        <v>0.24010404885772449</v>
      </c>
      <c r="AA25">
        <f t="shared" si="2"/>
        <v>0.23771134251483597</v>
      </c>
      <c r="AH25">
        <v>197711</v>
      </c>
      <c r="AI25">
        <v>0.231903</v>
      </c>
      <c r="AJ25">
        <v>4.1445500000000003E-2</v>
      </c>
      <c r="AK25">
        <f t="shared" si="0"/>
        <v>0.27334849999999999</v>
      </c>
      <c r="AM25" t="s">
        <v>128</v>
      </c>
      <c r="AN25">
        <v>0.29172094869124199</v>
      </c>
      <c r="AO25">
        <v>0.30590830162310101</v>
      </c>
    </row>
    <row r="26" spans="1:42" x14ac:dyDescent="0.3">
      <c r="A26" s="1">
        <v>1990.75</v>
      </c>
      <c r="B26" s="69">
        <v>66.920699999999997</v>
      </c>
      <c r="C26">
        <v>73.010462593067231</v>
      </c>
      <c r="D26">
        <v>60.750352664056592</v>
      </c>
      <c r="E26">
        <v>59.181872315774967</v>
      </c>
      <c r="F26">
        <v>58.887016357860929</v>
      </c>
      <c r="G26" s="61">
        <f t="shared" si="3"/>
        <v>-8.0336836421390672</v>
      </c>
      <c r="I26" s="61">
        <f t="shared" si="4"/>
        <v>65.537681410470157</v>
      </c>
      <c r="J26" s="61"/>
      <c r="T26" t="s">
        <v>297</v>
      </c>
      <c r="U26">
        <v>0.275398858032604</v>
      </c>
      <c r="V26">
        <f>(U24+(1-U24)*U25+(1-U24)^2*U26)*100</f>
        <v>66.362492955325848</v>
      </c>
      <c r="W26" s="38">
        <v>1936</v>
      </c>
      <c r="X26" s="38">
        <v>9198</v>
      </c>
      <c r="Y26">
        <f t="shared" si="1"/>
        <v>0.21677303773373643</v>
      </c>
      <c r="Z26">
        <f>(Y24+(1-Y24)*Y25+(1-Y24)^2*Y26)*100</f>
        <v>54.85130552750995</v>
      </c>
      <c r="AA26">
        <f t="shared" si="2"/>
        <v>0.21048053924766252</v>
      </c>
      <c r="AB26">
        <f>(AA24+(1-AA24)*AA25+(1-AA24)^2*AA26)*100</f>
        <v>54.163021984077965</v>
      </c>
      <c r="AH26">
        <v>197712</v>
      </c>
      <c r="AI26">
        <v>0.24476990000000001</v>
      </c>
      <c r="AJ26">
        <v>3.8058300000000003E-2</v>
      </c>
      <c r="AK26">
        <f t="shared" si="0"/>
        <v>0.28282820000000003</v>
      </c>
      <c r="AM26" t="s">
        <v>129</v>
      </c>
      <c r="AN26">
        <v>0.310123915640581</v>
      </c>
      <c r="AO26">
        <v>0.37368368666477603</v>
      </c>
      <c r="AP26">
        <f>(AO24+(1-AO24)*AO25+(1-AO24)^2*AO26)*100</f>
        <v>70.420482881020689</v>
      </c>
    </row>
    <row r="27" spans="1:42" x14ac:dyDescent="0.3">
      <c r="A27" s="1">
        <v>1991</v>
      </c>
      <c r="B27" s="69">
        <v>65.228399999999993</v>
      </c>
      <c r="C27">
        <v>71.888200829114751</v>
      </c>
      <c r="D27">
        <v>60.000185398269302</v>
      </c>
      <c r="E27">
        <v>58.887016357860929</v>
      </c>
      <c r="F27">
        <v>57.297202502970066</v>
      </c>
      <c r="G27" s="61">
        <f t="shared" si="3"/>
        <v>-7.9311974970299275</v>
      </c>
      <c r="I27" s="61">
        <f t="shared" si="4"/>
        <v>63.947867555579293</v>
      </c>
      <c r="J27" s="61"/>
      <c r="T27" t="s">
        <v>298</v>
      </c>
      <c r="U27">
        <v>0.35866465135943898</v>
      </c>
      <c r="W27" s="38">
        <v>2425</v>
      </c>
      <c r="X27" s="38">
        <v>9283</v>
      </c>
      <c r="Y27">
        <f t="shared" si="1"/>
        <v>0.26364427049358558</v>
      </c>
      <c r="AA27">
        <f t="shared" si="2"/>
        <v>0.26123020575245071</v>
      </c>
      <c r="AH27">
        <v>197801</v>
      </c>
      <c r="AI27">
        <v>0.21122340000000001</v>
      </c>
      <c r="AJ27">
        <v>3.7534900000000003E-2</v>
      </c>
      <c r="AK27">
        <f t="shared" si="0"/>
        <v>0.24875830000000002</v>
      </c>
      <c r="AM27" t="s">
        <v>130</v>
      </c>
      <c r="AN27">
        <v>0.27202973202208702</v>
      </c>
      <c r="AO27">
        <v>0.37995750503866699</v>
      </c>
    </row>
    <row r="28" spans="1:42" x14ac:dyDescent="0.3">
      <c r="A28" s="1">
        <v>1991.25</v>
      </c>
      <c r="B28" s="69">
        <v>63.981699999999996</v>
      </c>
      <c r="C28">
        <v>69.935529439770022</v>
      </c>
      <c r="D28">
        <v>58.537463484686079</v>
      </c>
      <c r="E28">
        <v>57.297202502970066</v>
      </c>
      <c r="F28">
        <v>57.319399469331913</v>
      </c>
      <c r="G28" s="61">
        <f t="shared" si="3"/>
        <v>-6.6623005306680838</v>
      </c>
      <c r="I28" s="61">
        <f t="shared" si="4"/>
        <v>63.97006452194114</v>
      </c>
      <c r="J28" s="61"/>
      <c r="T28" t="s">
        <v>299</v>
      </c>
      <c r="U28">
        <v>0.26429259958902801</v>
      </c>
      <c r="W28" s="38">
        <v>2044</v>
      </c>
      <c r="X28" s="38">
        <v>9454</v>
      </c>
      <c r="Y28">
        <f t="shared" si="1"/>
        <v>0.22018743940536464</v>
      </c>
      <c r="AA28">
        <f t="shared" si="2"/>
        <v>0.2162047810450603</v>
      </c>
      <c r="AH28">
        <v>197802</v>
      </c>
      <c r="AI28">
        <v>0.27689540000000001</v>
      </c>
      <c r="AJ28">
        <v>4.3468199999999999E-2</v>
      </c>
      <c r="AK28">
        <f t="shared" si="0"/>
        <v>0.32036360000000003</v>
      </c>
      <c r="AM28" t="s">
        <v>131</v>
      </c>
      <c r="AN28">
        <v>0.35336054270072698</v>
      </c>
      <c r="AO28">
        <v>0.385254356205468</v>
      </c>
    </row>
    <row r="29" spans="1:42" x14ac:dyDescent="0.3">
      <c r="A29" s="1">
        <v>1991.5</v>
      </c>
      <c r="B29" s="69">
        <v>64.495900000000006</v>
      </c>
      <c r="C29">
        <v>70.325526798027866</v>
      </c>
      <c r="D29">
        <v>57.638741403663985</v>
      </c>
      <c r="E29">
        <v>57.319399469331913</v>
      </c>
      <c r="F29">
        <v>57.702861424545659</v>
      </c>
      <c r="G29" s="61">
        <f t="shared" si="3"/>
        <v>-6.7930385754543465</v>
      </c>
      <c r="I29" s="61">
        <f t="shared" si="4"/>
        <v>64.353526477154887</v>
      </c>
      <c r="J29" s="61"/>
      <c r="T29" t="s">
        <v>300</v>
      </c>
      <c r="U29">
        <v>0.28375565511579498</v>
      </c>
      <c r="V29">
        <f>(U27+(1-U27)*U28+(1-U27)^2*U29)*100</f>
        <v>64.487666846825206</v>
      </c>
      <c r="W29" s="38">
        <v>2117</v>
      </c>
      <c r="X29" s="38">
        <v>9460</v>
      </c>
      <c r="Y29">
        <f t="shared" si="1"/>
        <v>0.22392638036809817</v>
      </c>
      <c r="Z29">
        <f>(Y27+(1-Y27)*Y28+(1-Y27)^2*Y29)*100</f>
        <v>54.719786137033431</v>
      </c>
      <c r="AA29">
        <f t="shared" si="2"/>
        <v>0.22378435517970402</v>
      </c>
      <c r="AB29">
        <f>(AA27+(1-AA27)*AA28+(1-AA27)^2*AA29)*100</f>
        <v>54.309297374792664</v>
      </c>
      <c r="AH29">
        <v>197803</v>
      </c>
      <c r="AI29">
        <v>0.2470444</v>
      </c>
      <c r="AJ29">
        <v>4.3908599999999999E-2</v>
      </c>
      <c r="AK29">
        <f t="shared" ref="AK29:AK92" si="5">SUM(AI29:AJ29)</f>
        <v>0.29095300000000002</v>
      </c>
      <c r="AM29" t="s">
        <v>132</v>
      </c>
      <c r="AN29">
        <v>0.31217845562530699</v>
      </c>
      <c r="AO29">
        <v>0.34955147327338099</v>
      </c>
      <c r="AP29">
        <f>(AO27+(1-AO27)*AO28+(1-AO27)^2*AO29)*100</f>
        <v>75.321758339120521</v>
      </c>
    </row>
    <row r="30" spans="1:42" x14ac:dyDescent="0.3">
      <c r="A30" s="1">
        <v>1991.75</v>
      </c>
      <c r="B30" s="69">
        <v>60.772100000000002</v>
      </c>
      <c r="C30">
        <v>66.362492955325848</v>
      </c>
      <c r="D30">
        <v>57.871105364811825</v>
      </c>
      <c r="E30">
        <v>57.702861424545659</v>
      </c>
      <c r="F30">
        <v>54.163021984077965</v>
      </c>
      <c r="G30" s="61">
        <f t="shared" si="3"/>
        <v>-6.6090780159220373</v>
      </c>
      <c r="I30" s="61">
        <f t="shared" si="4"/>
        <v>60.813687036687185</v>
      </c>
      <c r="J30" s="61"/>
      <c r="T30" t="s">
        <v>301</v>
      </c>
      <c r="U30">
        <v>0.30584111728654001</v>
      </c>
      <c r="W30" s="38">
        <v>2181</v>
      </c>
      <c r="X30" s="38">
        <v>9415</v>
      </c>
      <c r="Y30">
        <f t="shared" si="1"/>
        <v>0.23054968287526428</v>
      </c>
      <c r="AA30">
        <f t="shared" si="2"/>
        <v>0.23165161975570897</v>
      </c>
      <c r="AH30">
        <v>197804</v>
      </c>
      <c r="AI30">
        <v>0.30942979999999998</v>
      </c>
      <c r="AJ30">
        <v>4.4638999999999998E-2</v>
      </c>
      <c r="AK30">
        <f t="shared" si="5"/>
        <v>0.35406879999999996</v>
      </c>
      <c r="AM30" t="s">
        <v>133</v>
      </c>
      <c r="AN30">
        <v>0.40166738047290501</v>
      </c>
      <c r="AO30">
        <v>0.37631101445168402</v>
      </c>
    </row>
    <row r="31" spans="1:42" x14ac:dyDescent="0.3">
      <c r="A31" s="1">
        <v>1992</v>
      </c>
      <c r="B31" s="69">
        <v>60.518099999999997</v>
      </c>
      <c r="C31">
        <v>64.487666846825206</v>
      </c>
      <c r="D31">
        <v>54.85130552750995</v>
      </c>
      <c r="E31">
        <v>54.163021984077965</v>
      </c>
      <c r="F31">
        <v>54.309297374792664</v>
      </c>
      <c r="G31" s="61">
        <f t="shared" si="3"/>
        <v>-6.2088026252073334</v>
      </c>
      <c r="I31" s="61">
        <f t="shared" si="4"/>
        <v>60.959962427401891</v>
      </c>
      <c r="J31" s="61"/>
      <c r="T31" t="s">
        <v>302</v>
      </c>
      <c r="U31">
        <v>0.28889585392995198</v>
      </c>
      <c r="W31" s="38">
        <v>2161</v>
      </c>
      <c r="X31" s="38">
        <v>9744</v>
      </c>
      <c r="Y31">
        <f t="shared" si="1"/>
        <v>0.22952734997344662</v>
      </c>
      <c r="AA31">
        <f t="shared" si="2"/>
        <v>0.22177750410509031</v>
      </c>
      <c r="AH31">
        <v>197805</v>
      </c>
      <c r="AI31">
        <v>0.28788950000000002</v>
      </c>
      <c r="AJ31">
        <v>4.4250900000000003E-2</v>
      </c>
      <c r="AK31">
        <f t="shared" si="5"/>
        <v>0.3321404</v>
      </c>
      <c r="AM31" t="s">
        <v>134</v>
      </c>
      <c r="AN31">
        <v>0.36856732269227199</v>
      </c>
      <c r="AO31">
        <v>0.35889328829407302</v>
      </c>
    </row>
    <row r="32" spans="1:42" x14ac:dyDescent="0.3">
      <c r="A32" s="1">
        <v>1992.25</v>
      </c>
      <c r="B32" s="69">
        <v>59.967399999999998</v>
      </c>
      <c r="C32">
        <v>64.028828109537557</v>
      </c>
      <c r="D32">
        <v>54.719786137033431</v>
      </c>
      <c r="E32">
        <v>54.309297374792664</v>
      </c>
      <c r="F32">
        <v>53.241520307053889</v>
      </c>
      <c r="G32" s="61">
        <f t="shared" si="3"/>
        <v>-6.7258796929461084</v>
      </c>
      <c r="I32" s="61">
        <f t="shared" si="4"/>
        <v>59.892185359663117</v>
      </c>
      <c r="J32" s="61"/>
      <c r="T32" t="s">
        <v>303</v>
      </c>
      <c r="U32">
        <v>0.27789917847462697</v>
      </c>
      <c r="V32">
        <f>(U30+(1-U30)*U31+(1-U30)^2*U32)*100</f>
        <v>64.028828109537557</v>
      </c>
      <c r="W32" s="38">
        <v>2217</v>
      </c>
      <c r="X32" s="38">
        <v>10040</v>
      </c>
      <c r="Y32">
        <f t="shared" si="1"/>
        <v>0.22752463054187191</v>
      </c>
      <c r="Z32">
        <f>(Y30+(1-Y30)*Y31+(1-Y30)^2*Y32)*100</f>
        <v>54.186639505087456</v>
      </c>
      <c r="AA32">
        <f t="shared" si="2"/>
        <v>0.22081673306772909</v>
      </c>
      <c r="AB32">
        <f>(AA30+(1-AA30)*AA31+(1-AA30)^2*AA32)*100</f>
        <v>53.241520307053889</v>
      </c>
      <c r="AH32">
        <v>197806</v>
      </c>
      <c r="AI32">
        <v>0.3377037</v>
      </c>
      <c r="AJ32">
        <v>7.8113100000000005E-2</v>
      </c>
      <c r="AK32">
        <f t="shared" si="5"/>
        <v>0.41581679999999999</v>
      </c>
      <c r="AM32" t="s">
        <v>135</v>
      </c>
      <c r="AN32">
        <v>0.44776123193584599</v>
      </c>
      <c r="AO32">
        <v>0.39849302292275401</v>
      </c>
      <c r="AP32">
        <f>(AO30+(1-AO30)*AO31+(1-AO30)^2*AO32)*100</f>
        <v>75.515778970060751</v>
      </c>
    </row>
    <row r="33" spans="1:42" x14ac:dyDescent="0.3">
      <c r="A33" s="1">
        <v>1992.5</v>
      </c>
      <c r="B33" s="69">
        <v>59.284999999999997</v>
      </c>
      <c r="C33">
        <v>63.740822478789504</v>
      </c>
      <c r="D33">
        <v>54.186639505087456</v>
      </c>
      <c r="E33">
        <v>53.241520307053889</v>
      </c>
      <c r="F33">
        <v>53.951615409580079</v>
      </c>
      <c r="G33" s="61">
        <f t="shared" si="3"/>
        <v>-5.333384590419918</v>
      </c>
      <c r="I33" s="61">
        <f t="shared" si="4"/>
        <v>60.602280462189299</v>
      </c>
      <c r="J33" s="61"/>
      <c r="T33" t="s">
        <v>304</v>
      </c>
      <c r="U33">
        <v>0.33237237850661</v>
      </c>
      <c r="W33" s="38">
        <v>2301</v>
      </c>
      <c r="X33" s="38">
        <v>9850</v>
      </c>
      <c r="Y33">
        <f t="shared" si="1"/>
        <v>0.22918326693227092</v>
      </c>
      <c r="AA33">
        <f t="shared" si="2"/>
        <v>0.23360406091370559</v>
      </c>
      <c r="AH33">
        <v>197807</v>
      </c>
      <c r="AI33">
        <v>0.28526299999999999</v>
      </c>
      <c r="AJ33">
        <v>5.4005499999999998E-2</v>
      </c>
      <c r="AK33">
        <f t="shared" si="5"/>
        <v>0.33926849999999997</v>
      </c>
      <c r="AM33" t="s">
        <v>136</v>
      </c>
      <c r="AN33">
        <v>0.36774215504215901</v>
      </c>
      <c r="AO33">
        <v>0.33303568037141901</v>
      </c>
    </row>
    <row r="34" spans="1:42" x14ac:dyDescent="0.3">
      <c r="A34" s="1">
        <v>1992.75</v>
      </c>
      <c r="B34" s="69">
        <v>61.508600000000001</v>
      </c>
      <c r="C34">
        <v>66.697964264326444</v>
      </c>
      <c r="D34">
        <v>53.645505757521505</v>
      </c>
      <c r="E34">
        <v>53.951615409580079</v>
      </c>
      <c r="F34">
        <v>55.510608661478564</v>
      </c>
      <c r="G34" s="61">
        <f t="shared" si="3"/>
        <v>-5.9979913385214374</v>
      </c>
      <c r="I34" s="61">
        <f t="shared" si="4"/>
        <v>62.161273714087784</v>
      </c>
      <c r="J34" s="61"/>
      <c r="T34" t="s">
        <v>305</v>
      </c>
      <c r="U34">
        <v>0.273462122818387</v>
      </c>
      <c r="W34" s="38">
        <v>2188</v>
      </c>
      <c r="X34" s="38">
        <v>9787</v>
      </c>
      <c r="Y34">
        <f t="shared" si="1"/>
        <v>0.22213197969543147</v>
      </c>
      <c r="AA34">
        <f t="shared" si="2"/>
        <v>0.22356186778379483</v>
      </c>
      <c r="AH34">
        <v>197808</v>
      </c>
      <c r="AI34">
        <v>0.29678759999999998</v>
      </c>
      <c r="AJ34">
        <v>4.73429E-2</v>
      </c>
      <c r="AK34">
        <f t="shared" si="5"/>
        <v>0.34413050000000001</v>
      </c>
      <c r="AM34" t="s">
        <v>137</v>
      </c>
      <c r="AN34">
        <v>0.38534481134921</v>
      </c>
      <c r="AO34">
        <v>0.36920006184002901</v>
      </c>
    </row>
    <row r="35" spans="1:42" x14ac:dyDescent="0.3">
      <c r="A35" s="1">
        <v>1993</v>
      </c>
      <c r="B35" s="69">
        <v>60.137900000000002</v>
      </c>
      <c r="C35">
        <v>64.481310286455923</v>
      </c>
      <c r="D35">
        <v>55.438117794900798</v>
      </c>
      <c r="E35">
        <v>55.510608661478564</v>
      </c>
      <c r="F35">
        <v>55.056121537607126</v>
      </c>
      <c r="G35" s="61">
        <f t="shared" si="3"/>
        <v>-5.0817784623928759</v>
      </c>
      <c r="I35" s="61">
        <f t="shared" si="4"/>
        <v>61.706786590216353</v>
      </c>
      <c r="J35" s="61"/>
      <c r="T35" t="s">
        <v>306</v>
      </c>
      <c r="U35">
        <v>0.27475355609438201</v>
      </c>
      <c r="V35">
        <f>(U33+(1-U33)*U34+(1-U33)^2*U35)*100</f>
        <v>63.740822478789504</v>
      </c>
      <c r="W35" s="38">
        <v>2241</v>
      </c>
      <c r="X35" s="38">
        <v>9781</v>
      </c>
      <c r="Y35">
        <f t="shared" si="1"/>
        <v>0.22897721467252477</v>
      </c>
      <c r="Z35">
        <f>(Y33+(1-Y33)*Y34+(1-Y33)^2*Y35)*100</f>
        <v>53.645505757521505</v>
      </c>
      <c r="AA35">
        <f t="shared" si="2"/>
        <v>0.22911767712912789</v>
      </c>
      <c r="AB35">
        <f>(AA33+(1-AA33)*AA34+(1-AA33)^2*AA35)*100</f>
        <v>53.951615409580079</v>
      </c>
      <c r="AH35">
        <v>197809</v>
      </c>
      <c r="AI35">
        <v>0.36533379999999999</v>
      </c>
      <c r="AJ35">
        <v>6.6936599999999999E-2</v>
      </c>
      <c r="AK35">
        <f t="shared" si="5"/>
        <v>0.4322704</v>
      </c>
      <c r="AM35" t="s">
        <v>138</v>
      </c>
      <c r="AN35">
        <v>0.48775076931390599</v>
      </c>
      <c r="AO35">
        <v>0.39758452142962802</v>
      </c>
      <c r="AP35">
        <f>(AO33+(1-AO33)*AO34+(1-AO33)^2*AO35)*100</f>
        <v>75.614100500868119</v>
      </c>
    </row>
    <row r="36" spans="1:42" x14ac:dyDescent="0.3">
      <c r="A36" s="1">
        <v>1993.25</v>
      </c>
      <c r="B36" s="69">
        <v>61.811999999999998</v>
      </c>
      <c r="C36">
        <v>66.747051527186457</v>
      </c>
      <c r="D36">
        <v>54.361228987519169</v>
      </c>
      <c r="E36">
        <v>55.056121537607126</v>
      </c>
      <c r="F36">
        <v>55.625439266474622</v>
      </c>
      <c r="G36" s="61">
        <f t="shared" si="3"/>
        <v>-6.1865607335253756</v>
      </c>
      <c r="I36" s="61">
        <f t="shared" si="4"/>
        <v>62.276104319083842</v>
      </c>
      <c r="J36" s="61"/>
      <c r="T36" t="s">
        <v>307</v>
      </c>
      <c r="U36">
        <v>0.33336748518266102</v>
      </c>
      <c r="W36" s="38">
        <v>2264</v>
      </c>
      <c r="X36" s="38">
        <v>9398</v>
      </c>
      <c r="Y36">
        <f t="shared" si="1"/>
        <v>0.23146917493098865</v>
      </c>
      <c r="AA36">
        <f t="shared" si="2"/>
        <v>0.24090231964247713</v>
      </c>
      <c r="AH36">
        <v>197810</v>
      </c>
      <c r="AI36">
        <v>0.32280890000000001</v>
      </c>
      <c r="AJ36">
        <v>4.9197499999999998E-2</v>
      </c>
      <c r="AK36">
        <f t="shared" si="5"/>
        <v>0.37200640000000001</v>
      </c>
      <c r="AM36" t="s">
        <v>139</v>
      </c>
      <c r="AN36">
        <v>0.42355223334883302</v>
      </c>
      <c r="AO36">
        <v>0.38493360735114102</v>
      </c>
    </row>
    <row r="37" spans="1:42" x14ac:dyDescent="0.3">
      <c r="A37" s="1">
        <v>1993.5</v>
      </c>
      <c r="B37" s="69">
        <v>61.499000000000002</v>
      </c>
      <c r="C37">
        <v>68.995359491333559</v>
      </c>
      <c r="D37">
        <v>55.719542001790778</v>
      </c>
      <c r="E37">
        <v>55.625439266474622</v>
      </c>
      <c r="F37">
        <v>56.15742184980067</v>
      </c>
      <c r="G37" s="61">
        <f t="shared" si="3"/>
        <v>-5.3415781501993322</v>
      </c>
      <c r="I37" s="61">
        <f t="shared" si="4"/>
        <v>62.808086902409897</v>
      </c>
      <c r="J37" s="61"/>
      <c r="T37" t="s">
        <v>308</v>
      </c>
      <c r="U37">
        <v>0.29200203329242502</v>
      </c>
      <c r="W37" s="38">
        <v>2252</v>
      </c>
      <c r="X37" s="38">
        <v>9565</v>
      </c>
      <c r="Y37">
        <f t="shared" si="1"/>
        <v>0.23962545222387743</v>
      </c>
      <c r="AA37">
        <f t="shared" si="2"/>
        <v>0.23544171458442237</v>
      </c>
      <c r="AH37">
        <v>197811</v>
      </c>
      <c r="AI37">
        <v>0.29025299999999998</v>
      </c>
      <c r="AJ37">
        <v>4.5429499999999998E-2</v>
      </c>
      <c r="AK37">
        <f t="shared" si="5"/>
        <v>0.33568249999999999</v>
      </c>
      <c r="AM37" t="s">
        <v>140</v>
      </c>
      <c r="AN37">
        <v>0.372478494498027</v>
      </c>
      <c r="AO37">
        <v>0.388218248760555</v>
      </c>
    </row>
    <row r="38" spans="1:42" x14ac:dyDescent="0.3">
      <c r="A38" s="1">
        <v>1993.75</v>
      </c>
      <c r="B38" s="69">
        <v>64.358999999999995</v>
      </c>
      <c r="C38">
        <v>69.184602582100524</v>
      </c>
      <c r="D38">
        <v>55.52833362291333</v>
      </c>
      <c r="E38">
        <v>56.15742184980067</v>
      </c>
      <c r="F38">
        <v>58.376749306946337</v>
      </c>
      <c r="G38" s="61">
        <f t="shared" si="3"/>
        <v>-5.9822506930536576</v>
      </c>
      <c r="I38" s="61">
        <f t="shared" si="4"/>
        <v>65.027414359555564</v>
      </c>
      <c r="J38" s="61"/>
      <c r="T38" t="s">
        <v>309</v>
      </c>
      <c r="U38">
        <v>0.31267877712386499</v>
      </c>
      <c r="V38">
        <f>(U36+(1-U36)*U37+(1-U36)^2*U38)*100</f>
        <v>66.697964264326444</v>
      </c>
      <c r="W38" s="38">
        <v>2247</v>
      </c>
      <c r="X38" s="38">
        <v>9557</v>
      </c>
      <c r="Y38">
        <f t="shared" si="1"/>
        <v>0.23491897543125981</v>
      </c>
      <c r="Z38">
        <f>(Y36+(1-Y36)*Y37+(1-Y36)^2*Y38)*100</f>
        <v>55.438117794900798</v>
      </c>
      <c r="AA38">
        <f t="shared" si="2"/>
        <v>0.23511562205713091</v>
      </c>
      <c r="AB38">
        <f>(AA36+(1-AA36)*AA37+(1-AA36)^2*AA38)*100</f>
        <v>55.510608661478564</v>
      </c>
      <c r="AH38">
        <v>197812</v>
      </c>
      <c r="AI38">
        <v>0.20103480000000001</v>
      </c>
      <c r="AJ38">
        <v>3.5576900000000002E-2</v>
      </c>
      <c r="AK38">
        <f t="shared" si="5"/>
        <v>0.23661170000000001</v>
      </c>
      <c r="AM38" t="s">
        <v>141</v>
      </c>
      <c r="AN38">
        <v>0.24921615916018799</v>
      </c>
      <c r="AO38">
        <v>0.30125478762866298</v>
      </c>
      <c r="AP38">
        <f>(AO36+(1-AO36)*AO37+(1-AO36)^2*AO38)*100</f>
        <v>73.768029991262864</v>
      </c>
    </row>
    <row r="39" spans="1:42" x14ac:dyDescent="0.3">
      <c r="A39" s="1">
        <v>1994</v>
      </c>
      <c r="B39" s="69">
        <v>65.467799999999997</v>
      </c>
      <c r="C39">
        <v>71.732848731305381</v>
      </c>
      <c r="D39">
        <v>57.842117636446567</v>
      </c>
      <c r="E39">
        <v>58.376749306946337</v>
      </c>
      <c r="F39">
        <v>58.919967440764779</v>
      </c>
      <c r="G39" s="61">
        <f t="shared" si="3"/>
        <v>-6.5478325592352178</v>
      </c>
      <c r="I39" s="61">
        <f t="shared" si="4"/>
        <v>65.570632493374006</v>
      </c>
      <c r="J39" s="61"/>
      <c r="T39" t="s">
        <v>310</v>
      </c>
      <c r="U39">
        <v>0.28892726145330999</v>
      </c>
      <c r="W39" s="38">
        <v>2180</v>
      </c>
      <c r="X39" s="38">
        <v>9325</v>
      </c>
      <c r="Y39">
        <f t="shared" si="1"/>
        <v>0.22810505388720309</v>
      </c>
      <c r="AA39">
        <f t="shared" si="2"/>
        <v>0.23378016085790884</v>
      </c>
      <c r="AH39">
        <v>197901</v>
      </c>
      <c r="AI39">
        <v>0.2183137</v>
      </c>
      <c r="AJ39">
        <v>4.2543699999999997E-2</v>
      </c>
      <c r="AK39">
        <f t="shared" si="5"/>
        <v>0.26085740000000002</v>
      </c>
      <c r="AM39" t="s">
        <v>142</v>
      </c>
      <c r="AN39">
        <v>0.27146510770664301</v>
      </c>
      <c r="AO39">
        <v>0.37923437676187</v>
      </c>
    </row>
    <row r="40" spans="1:42" x14ac:dyDescent="0.3">
      <c r="A40" s="1">
        <v>1994.25</v>
      </c>
      <c r="B40" s="69">
        <v>67.072599999999994</v>
      </c>
      <c r="C40">
        <v>74.722782149046651</v>
      </c>
      <c r="D40">
        <v>58.78875061887571</v>
      </c>
      <c r="E40">
        <v>58.919967440764779</v>
      </c>
      <c r="F40">
        <v>61.245067410982358</v>
      </c>
      <c r="G40" s="61">
        <f t="shared" si="3"/>
        <v>-5.8275325890176362</v>
      </c>
      <c r="I40" s="61">
        <f t="shared" si="4"/>
        <v>67.895732463591585</v>
      </c>
      <c r="J40" s="61"/>
      <c r="T40" t="s">
        <v>311</v>
      </c>
      <c r="U40">
        <v>0.28273704272958899</v>
      </c>
      <c r="W40" s="38">
        <v>2102</v>
      </c>
      <c r="X40" s="38">
        <v>9183</v>
      </c>
      <c r="Y40">
        <f t="shared" si="1"/>
        <v>0.22541554959785523</v>
      </c>
      <c r="AA40">
        <f t="shared" si="2"/>
        <v>0.22890123053468364</v>
      </c>
      <c r="AH40">
        <v>197902</v>
      </c>
      <c r="AI40">
        <v>0.27629690000000001</v>
      </c>
      <c r="AJ40">
        <v>4.2418600000000001E-2</v>
      </c>
      <c r="AK40">
        <f t="shared" si="5"/>
        <v>0.31871550000000004</v>
      </c>
      <c r="AM40" t="s">
        <v>143</v>
      </c>
      <c r="AN40">
        <v>0.353499844799258</v>
      </c>
      <c r="AO40">
        <v>0.38515342349182402</v>
      </c>
    </row>
    <row r="41" spans="1:42" x14ac:dyDescent="0.3">
      <c r="A41" s="1">
        <v>1994.5</v>
      </c>
      <c r="B41" s="69">
        <v>69.246600000000001</v>
      </c>
      <c r="C41">
        <v>74.618263730239605</v>
      </c>
      <c r="D41">
        <v>60.070380343414008</v>
      </c>
      <c r="E41">
        <v>61.245067410982358</v>
      </c>
      <c r="F41">
        <v>62.262118537217482</v>
      </c>
      <c r="G41" s="61">
        <f t="shared" si="3"/>
        <v>-6.9844814627825187</v>
      </c>
      <c r="I41" s="61">
        <f t="shared" si="4"/>
        <v>68.912783589826702</v>
      </c>
      <c r="J41" s="61"/>
      <c r="T41" t="s">
        <v>312</v>
      </c>
      <c r="U41">
        <v>0.30623369056434702</v>
      </c>
      <c r="V41">
        <f>(U39+(1-U39)*U40+(1-U39)^2*U41)*100</f>
        <v>64.481310286455923</v>
      </c>
      <c r="W41" s="38">
        <v>2181</v>
      </c>
      <c r="X41" s="38">
        <v>9056</v>
      </c>
      <c r="Y41">
        <f t="shared" si="1"/>
        <v>0.23750408363279973</v>
      </c>
      <c r="Z41">
        <f>(Y39+(1-Y39)*Y40+(1-Y39)^2*Y41)*100</f>
        <v>54.361228987519169</v>
      </c>
      <c r="AA41">
        <f t="shared" si="2"/>
        <v>0.24083480565371024</v>
      </c>
      <c r="AB41">
        <f>(AA39+(1-AA39)*AA40+(1-AA39)^2*AA41)*100</f>
        <v>55.056121537607126</v>
      </c>
      <c r="AH41">
        <v>197903</v>
      </c>
      <c r="AI41">
        <v>0.26988450000000003</v>
      </c>
      <c r="AJ41">
        <v>4.4975599999999998E-2</v>
      </c>
      <c r="AK41">
        <f t="shared" si="5"/>
        <v>0.31486010000000003</v>
      </c>
      <c r="AM41" t="s">
        <v>144</v>
      </c>
      <c r="AN41">
        <v>0.34060170163051801</v>
      </c>
      <c r="AO41">
        <v>0.381772478235332</v>
      </c>
      <c r="AP41">
        <f>(AO39+(1-AO39)*AO40+(1-AO39)^2*AO41)*100</f>
        <v>76.544039057118013</v>
      </c>
    </row>
    <row r="42" spans="1:42" x14ac:dyDescent="0.3">
      <c r="A42" s="1">
        <v>1994.75</v>
      </c>
      <c r="B42" s="69">
        <v>70.818899999999999</v>
      </c>
      <c r="C42">
        <v>74.422507388788716</v>
      </c>
      <c r="D42">
        <v>61.874689206201772</v>
      </c>
      <c r="E42">
        <v>62.262118537217482</v>
      </c>
      <c r="F42">
        <v>64.206175759349748</v>
      </c>
      <c r="G42" s="61">
        <f t="shared" si="3"/>
        <v>-6.6127242406502518</v>
      </c>
      <c r="I42" s="61">
        <f t="shared" si="4"/>
        <v>70.856840811958975</v>
      </c>
      <c r="J42" s="61"/>
      <c r="T42" t="s">
        <v>313</v>
      </c>
      <c r="U42">
        <v>0.32855997899374201</v>
      </c>
      <c r="W42" s="38">
        <v>2139</v>
      </c>
      <c r="X42" s="38">
        <v>9110</v>
      </c>
      <c r="Y42">
        <f t="shared" si="1"/>
        <v>0.23619699646643111</v>
      </c>
      <c r="AA42">
        <f t="shared" si="2"/>
        <v>0.23479692645444566</v>
      </c>
      <c r="AH42">
        <v>197904</v>
      </c>
      <c r="AI42">
        <v>0.27804960000000001</v>
      </c>
      <c r="AJ42">
        <v>4.1927600000000002E-2</v>
      </c>
      <c r="AK42">
        <f t="shared" si="5"/>
        <v>0.31997720000000002</v>
      </c>
      <c r="AM42" t="s">
        <v>145</v>
      </c>
      <c r="AN42">
        <v>0.35977384834440002</v>
      </c>
      <c r="AO42">
        <v>0.34290028298395198</v>
      </c>
    </row>
    <row r="43" spans="1:42" x14ac:dyDescent="0.3">
      <c r="A43" s="1">
        <v>1995</v>
      </c>
      <c r="B43" s="69">
        <v>70.833399999999997</v>
      </c>
      <c r="C43">
        <v>76.457207095449988</v>
      </c>
      <c r="D43">
        <v>63.071035369687792</v>
      </c>
      <c r="E43">
        <v>64.206175759349748</v>
      </c>
      <c r="F43">
        <v>63.689079306813156</v>
      </c>
      <c r="G43" s="61">
        <f t="shared" si="3"/>
        <v>-7.1443206931868417</v>
      </c>
      <c r="I43" s="61">
        <f t="shared" si="4"/>
        <v>70.339744359422383</v>
      </c>
      <c r="J43" s="61"/>
      <c r="T43" t="s">
        <v>314</v>
      </c>
      <c r="U43">
        <v>0.308416927188915</v>
      </c>
      <c r="W43" s="38">
        <v>2217</v>
      </c>
      <c r="X43" s="38">
        <v>9149</v>
      </c>
      <c r="Y43">
        <f t="shared" si="1"/>
        <v>0.24335894621295279</v>
      </c>
      <c r="AA43">
        <f t="shared" si="2"/>
        <v>0.24232156519838233</v>
      </c>
      <c r="AH43">
        <v>197905</v>
      </c>
      <c r="AI43">
        <v>0.31788080000000002</v>
      </c>
      <c r="AJ43">
        <v>4.6914299999999999E-2</v>
      </c>
      <c r="AK43">
        <f t="shared" si="5"/>
        <v>0.36479510000000004</v>
      </c>
      <c r="AM43" t="s">
        <v>146</v>
      </c>
      <c r="AN43">
        <v>0.41389015186435002</v>
      </c>
      <c r="AO43">
        <v>0.400091064502413</v>
      </c>
    </row>
    <row r="44" spans="1:42" x14ac:dyDescent="0.3">
      <c r="A44" s="1">
        <v>1995.25</v>
      </c>
      <c r="B44" s="69">
        <v>68.853999999999999</v>
      </c>
      <c r="C44">
        <v>72.284676888909857</v>
      </c>
      <c r="D44">
        <v>63.259489833691816</v>
      </c>
      <c r="E44">
        <v>63.689079306813156</v>
      </c>
      <c r="F44">
        <v>61.654328534758406</v>
      </c>
      <c r="G44" s="61">
        <f t="shared" si="3"/>
        <v>-7.1996714652415932</v>
      </c>
      <c r="I44" s="61">
        <f t="shared" si="4"/>
        <v>68.304993587367633</v>
      </c>
      <c r="J44" s="61"/>
      <c r="T44" t="s">
        <v>315</v>
      </c>
      <c r="U44">
        <v>0.29240860320775702</v>
      </c>
      <c r="V44">
        <f>(U42+(1-U42)*U43+(1-U42)^2*U44)*100</f>
        <v>66.747051527186457</v>
      </c>
      <c r="W44" s="38">
        <v>2119</v>
      </c>
      <c r="X44" s="38">
        <v>9121</v>
      </c>
      <c r="Y44">
        <f t="shared" si="1"/>
        <v>0.23161001202317194</v>
      </c>
      <c r="Z44">
        <f>(Y42+(1-Y42)*Y43+(1-Y42)^2*Y44)*100</f>
        <v>55.719542001790778</v>
      </c>
      <c r="AA44">
        <f t="shared" si="2"/>
        <v>0.23232101743229908</v>
      </c>
      <c r="AB44">
        <f>(AA42+(1-AA42)*AA43+(1-AA42)^2*AA44)*100</f>
        <v>55.625439266474622</v>
      </c>
      <c r="AH44">
        <v>197906</v>
      </c>
      <c r="AI44">
        <v>0.34438380000000002</v>
      </c>
      <c r="AJ44">
        <v>7.7345800000000006E-2</v>
      </c>
      <c r="AK44">
        <f t="shared" si="5"/>
        <v>0.42172960000000004</v>
      </c>
      <c r="AM44" t="s">
        <v>147</v>
      </c>
      <c r="AN44">
        <v>0.455561681830707</v>
      </c>
      <c r="AO44">
        <v>0.40784210275476002</v>
      </c>
      <c r="AP44">
        <f>(AO42+(1-AO42)*AO43+(1-AO42)^2*AO44)*100</f>
        <v>78.189808691641957</v>
      </c>
    </row>
    <row r="45" spans="1:42" x14ac:dyDescent="0.3">
      <c r="A45" s="1">
        <v>1995.5</v>
      </c>
      <c r="B45" s="69">
        <v>70.743499999999997</v>
      </c>
      <c r="C45">
        <v>73.945577244980086</v>
      </c>
      <c r="D45">
        <v>61.671573649791888</v>
      </c>
      <c r="E45">
        <v>61.654328534758406</v>
      </c>
      <c r="F45">
        <v>63.090812659948327</v>
      </c>
      <c r="G45" s="61">
        <f t="shared" si="3"/>
        <v>-7.6526873400516706</v>
      </c>
      <c r="I45" s="61">
        <f t="shared" si="4"/>
        <v>69.741477712557554</v>
      </c>
      <c r="J45" s="61"/>
      <c r="T45" t="s">
        <v>316</v>
      </c>
      <c r="U45">
        <v>0.37176308162453697</v>
      </c>
      <c r="W45" s="38">
        <v>2243</v>
      </c>
      <c r="X45" s="38">
        <v>8930</v>
      </c>
      <c r="Y45">
        <f t="shared" si="1"/>
        <v>0.2459160179804846</v>
      </c>
      <c r="AA45">
        <f t="shared" si="2"/>
        <v>0.2511758118701008</v>
      </c>
      <c r="AH45">
        <v>197907</v>
      </c>
      <c r="AI45">
        <v>0.32088309999999998</v>
      </c>
      <c r="AJ45">
        <v>5.6598500000000003E-2</v>
      </c>
      <c r="AK45">
        <f t="shared" si="5"/>
        <v>0.37748159999999997</v>
      </c>
      <c r="AM45" t="s">
        <v>148</v>
      </c>
      <c r="AN45">
        <v>0.42386102930813402</v>
      </c>
      <c r="AO45">
        <v>0.38208778023717899</v>
      </c>
    </row>
    <row r="46" spans="1:42" x14ac:dyDescent="0.3">
      <c r="A46" s="1">
        <v>1995.75</v>
      </c>
      <c r="B46" s="69">
        <v>67.939800000000005</v>
      </c>
      <c r="C46">
        <v>72.288456787655747</v>
      </c>
      <c r="D46">
        <v>63.072738593240899</v>
      </c>
      <c r="E46">
        <v>63.090812659948327</v>
      </c>
      <c r="F46">
        <v>60.889063700472292</v>
      </c>
      <c r="G46" s="61">
        <f t="shared" si="3"/>
        <v>-7.0507362995277134</v>
      </c>
      <c r="I46" s="61">
        <f t="shared" si="4"/>
        <v>67.539728753081519</v>
      </c>
      <c r="J46" s="61"/>
      <c r="T46" t="s">
        <v>317</v>
      </c>
      <c r="U46">
        <v>0.30167646138600801</v>
      </c>
      <c r="W46" s="38">
        <v>2109</v>
      </c>
      <c r="X46" s="38">
        <v>8763</v>
      </c>
      <c r="Y46">
        <f t="shared" si="1"/>
        <v>0.23617021276595745</v>
      </c>
      <c r="AA46">
        <f t="shared" si="2"/>
        <v>0.24067100308113659</v>
      </c>
      <c r="AH46">
        <v>197908</v>
      </c>
      <c r="AI46">
        <v>0.29702460000000003</v>
      </c>
      <c r="AJ46">
        <v>5.1584100000000001E-2</v>
      </c>
      <c r="AK46">
        <f t="shared" si="5"/>
        <v>0.34860870000000005</v>
      </c>
      <c r="AM46" t="s">
        <v>149</v>
      </c>
      <c r="AN46">
        <v>0.38543799362753101</v>
      </c>
      <c r="AO46">
        <v>0.36759328366213201</v>
      </c>
    </row>
    <row r="47" spans="1:42" x14ac:dyDescent="0.3">
      <c r="A47" s="1">
        <v>1996</v>
      </c>
      <c r="B47" s="69">
        <v>69.0488</v>
      </c>
      <c r="C47">
        <v>72.669821400169326</v>
      </c>
      <c r="D47">
        <v>60.9161419188151</v>
      </c>
      <c r="E47">
        <v>60.889063700472292</v>
      </c>
      <c r="F47">
        <v>62.180650232619826</v>
      </c>
      <c r="G47" s="61">
        <f t="shared" si="3"/>
        <v>-6.8681497673801744</v>
      </c>
      <c r="I47" s="61">
        <f t="shared" si="4"/>
        <v>68.831315285229053</v>
      </c>
      <c r="J47" s="61"/>
      <c r="T47" t="s">
        <v>318</v>
      </c>
      <c r="U47">
        <v>0.326000032665346</v>
      </c>
      <c r="V47">
        <f>(U45+(1-U45)*U46+(1-U45)^2*U47)*100</f>
        <v>68.995359491333559</v>
      </c>
      <c r="W47" s="38">
        <v>2023</v>
      </c>
      <c r="X47" s="38">
        <v>8714</v>
      </c>
      <c r="Y47">
        <f t="shared" si="1"/>
        <v>0.23085701243866255</v>
      </c>
      <c r="Z47">
        <f>(Y45+(1-Y45)*Y46+(1-Y45)^2*Y47)*100</f>
        <v>55.52833362291333</v>
      </c>
      <c r="AA47">
        <f t="shared" si="2"/>
        <v>0.23215515262795502</v>
      </c>
      <c r="AB47">
        <f>(AA45+(1-AA45)*AA46+(1-AA45)^2*AA47)*100</f>
        <v>56.15742184980067</v>
      </c>
      <c r="AH47">
        <v>197909</v>
      </c>
      <c r="AI47">
        <v>0.35054669999999999</v>
      </c>
      <c r="AJ47">
        <v>6.1862E-2</v>
      </c>
      <c r="AK47">
        <f t="shared" si="5"/>
        <v>0.41240869999999996</v>
      </c>
      <c r="AM47" t="s">
        <v>150</v>
      </c>
      <c r="AN47">
        <v>0.468633556697513</v>
      </c>
      <c r="AO47">
        <v>0.38368702677010902</v>
      </c>
      <c r="AP47">
        <f>(AO45+(1-AO45)*AO46+(1-AO45)^2*AO47)*100</f>
        <v>75.572582043251842</v>
      </c>
    </row>
    <row r="48" spans="1:42" x14ac:dyDescent="0.3">
      <c r="A48" s="1">
        <v>1996.25</v>
      </c>
      <c r="B48" s="69">
        <v>68.365200000000002</v>
      </c>
      <c r="C48">
        <v>72.183640698173519</v>
      </c>
      <c r="D48">
        <v>61.787840173418743</v>
      </c>
      <c r="E48">
        <v>62.180650232619826</v>
      </c>
      <c r="F48">
        <v>61.760960248175614</v>
      </c>
      <c r="G48" s="61">
        <f t="shared" si="3"/>
        <v>-6.6042397518243874</v>
      </c>
      <c r="I48" s="61">
        <f t="shared" si="4"/>
        <v>68.411625300784834</v>
      </c>
      <c r="J48" s="61"/>
      <c r="T48" t="s">
        <v>319</v>
      </c>
      <c r="U48">
        <v>0.31086395246869403</v>
      </c>
      <c r="W48" s="38">
        <v>2115</v>
      </c>
      <c r="X48" s="38">
        <v>8750</v>
      </c>
      <c r="Y48">
        <f t="shared" si="1"/>
        <v>0.2427128758319945</v>
      </c>
      <c r="AA48">
        <f t="shared" si="2"/>
        <v>0.24171428571428571</v>
      </c>
      <c r="AH48">
        <v>197910</v>
      </c>
      <c r="AI48">
        <v>0.30724069999999998</v>
      </c>
      <c r="AJ48">
        <v>4.9161099999999999E-2</v>
      </c>
      <c r="AK48">
        <f t="shared" si="5"/>
        <v>0.35640179999999999</v>
      </c>
      <c r="AM48" t="s">
        <v>151</v>
      </c>
      <c r="AN48">
        <v>0.39903510351122101</v>
      </c>
      <c r="AO48">
        <v>0.35828033527254499</v>
      </c>
    </row>
    <row r="49" spans="1:42" x14ac:dyDescent="0.3">
      <c r="A49" s="1">
        <v>1996.5</v>
      </c>
      <c r="B49" s="69">
        <v>71.527699999999996</v>
      </c>
      <c r="C49">
        <v>74.918073224702809</v>
      </c>
      <c r="D49">
        <v>61.210893247370265</v>
      </c>
      <c r="E49">
        <v>61.760960248175614</v>
      </c>
      <c r="F49">
        <v>64.706698208284379</v>
      </c>
      <c r="G49" s="61">
        <f t="shared" si="3"/>
        <v>-6.8210017917156165</v>
      </c>
      <c r="I49" s="61">
        <f t="shared" si="4"/>
        <v>71.357363260893607</v>
      </c>
      <c r="J49" s="61"/>
      <c r="T49" t="s">
        <v>320</v>
      </c>
      <c r="U49">
        <v>0.30934464017555202</v>
      </c>
      <c r="W49" s="38">
        <v>2163</v>
      </c>
      <c r="X49" s="38">
        <v>8542</v>
      </c>
      <c r="Y49">
        <f t="shared" si="1"/>
        <v>0.2472</v>
      </c>
      <c r="AA49">
        <f t="shared" si="2"/>
        <v>0.25321938656052445</v>
      </c>
      <c r="AH49">
        <v>197911</v>
      </c>
      <c r="AI49">
        <v>0.2867345</v>
      </c>
      <c r="AJ49">
        <v>4.7072700000000002E-2</v>
      </c>
      <c r="AK49">
        <f t="shared" si="5"/>
        <v>0.33380720000000003</v>
      </c>
      <c r="AM49" t="s">
        <v>152</v>
      </c>
      <c r="AN49">
        <v>0.37443410190676502</v>
      </c>
      <c r="AO49">
        <v>0.39026303109281402</v>
      </c>
    </row>
    <row r="50" spans="1:42" x14ac:dyDescent="0.3">
      <c r="A50" s="1">
        <v>1996.75</v>
      </c>
      <c r="B50" s="69">
        <v>69.4649</v>
      </c>
      <c r="C50">
        <v>72.856167134228301</v>
      </c>
      <c r="D50">
        <v>63.80387199507814</v>
      </c>
      <c r="E50">
        <v>64.706698208284379</v>
      </c>
      <c r="F50">
        <v>61.527778162181235</v>
      </c>
      <c r="G50" s="61">
        <f t="shared" si="3"/>
        <v>-7.9371218378187649</v>
      </c>
      <c r="I50" s="61">
        <f t="shared" si="4"/>
        <v>68.178443214790462</v>
      </c>
      <c r="J50" s="61"/>
      <c r="T50" t="s">
        <v>321</v>
      </c>
      <c r="U50">
        <v>0.35333444973276901</v>
      </c>
      <c r="V50">
        <f>(U48+(1-U48)*U49+(1-U48)^2*U50)*100</f>
        <v>69.184602582100524</v>
      </c>
      <c r="W50" s="38">
        <v>2212</v>
      </c>
      <c r="X50" s="38">
        <v>8477</v>
      </c>
      <c r="Y50">
        <f t="shared" si="1"/>
        <v>0.25895574806836807</v>
      </c>
      <c r="Z50">
        <f>(Y48+(1-Y48)*Y49+(1-Y48)^2*Y50)*100</f>
        <v>57.842117636446567</v>
      </c>
      <c r="AA50">
        <f t="shared" si="2"/>
        <v>0.26094137076796037</v>
      </c>
      <c r="AB50">
        <f>(AA48+(1-AA48)*AA49+(1-AA48)^2*AA50)*100</f>
        <v>58.376749306946337</v>
      </c>
      <c r="AH50">
        <v>197912</v>
      </c>
      <c r="AI50">
        <v>0.22423090000000001</v>
      </c>
      <c r="AJ50">
        <v>3.8477200000000003E-2</v>
      </c>
      <c r="AK50">
        <f t="shared" si="5"/>
        <v>0.2627081</v>
      </c>
      <c r="AM50" t="s">
        <v>153</v>
      </c>
      <c r="AN50">
        <v>0.28078210803048498</v>
      </c>
      <c r="AO50">
        <v>0.338986446640485</v>
      </c>
      <c r="AP50">
        <f>(AO48+(1-AO48)*AO49+(1-AO48)^2*AO50)*100</f>
        <v>74.831581483674199</v>
      </c>
    </row>
    <row r="51" spans="1:42" x14ac:dyDescent="0.3">
      <c r="A51" s="1">
        <v>1997</v>
      </c>
      <c r="B51" s="69">
        <v>72.269499999999994</v>
      </c>
      <c r="C51">
        <v>73.050049431813378</v>
      </c>
      <c r="D51">
        <v>62.191055759420856</v>
      </c>
      <c r="E51">
        <v>61.527778162181235</v>
      </c>
      <c r="F51">
        <v>64.999208915331153</v>
      </c>
      <c r="G51" s="61">
        <f t="shared" si="3"/>
        <v>-7.2702910846688411</v>
      </c>
      <c r="I51" s="61">
        <f t="shared" si="4"/>
        <v>71.64987396794038</v>
      </c>
      <c r="J51" s="61"/>
      <c r="T51" t="s">
        <v>322</v>
      </c>
      <c r="U51">
        <v>0.34944418783324199</v>
      </c>
      <c r="W51" s="38">
        <v>2171</v>
      </c>
      <c r="X51" s="38">
        <v>8630</v>
      </c>
      <c r="Y51">
        <f t="shared" si="1"/>
        <v>0.25610475404034444</v>
      </c>
      <c r="AA51">
        <f t="shared" si="2"/>
        <v>0.25156431054461181</v>
      </c>
      <c r="AH51">
        <v>198001</v>
      </c>
      <c r="AI51">
        <v>0.19897049999999999</v>
      </c>
      <c r="AJ51">
        <v>3.9863000000000003E-2</v>
      </c>
      <c r="AK51">
        <f t="shared" si="5"/>
        <v>0.2388335</v>
      </c>
      <c r="AM51" t="s">
        <v>154</v>
      </c>
      <c r="AN51">
        <v>0.23902290787569999</v>
      </c>
      <c r="AO51">
        <v>0.33227757559473697</v>
      </c>
    </row>
    <row r="52" spans="1:42" x14ac:dyDescent="0.3">
      <c r="A52" s="1">
        <v>1997.25</v>
      </c>
      <c r="B52" s="69">
        <v>73.134200000000007</v>
      </c>
      <c r="C52">
        <v>77.924043731091359</v>
      </c>
      <c r="D52">
        <v>64.514240563472356</v>
      </c>
      <c r="E52">
        <v>64.999208915331153</v>
      </c>
      <c r="F52">
        <v>65.567135755521207</v>
      </c>
      <c r="G52" s="61">
        <f t="shared" si="3"/>
        <v>-7.5670642444788001</v>
      </c>
      <c r="I52" s="61">
        <f t="shared" si="4"/>
        <v>72.217800808130434</v>
      </c>
      <c r="J52" s="61"/>
      <c r="T52" t="s">
        <v>323</v>
      </c>
      <c r="U52">
        <v>0.33726000134867301</v>
      </c>
      <c r="W52" s="38">
        <v>2208</v>
      </c>
      <c r="X52" s="38">
        <v>8583</v>
      </c>
      <c r="Y52">
        <f t="shared" si="1"/>
        <v>0.25585168018539978</v>
      </c>
      <c r="AA52">
        <f t="shared" si="2"/>
        <v>0.25725270884306184</v>
      </c>
      <c r="AH52">
        <v>198002</v>
      </c>
      <c r="AI52">
        <v>0.2748815</v>
      </c>
      <c r="AJ52">
        <v>4.3652900000000001E-2</v>
      </c>
      <c r="AK52">
        <f t="shared" si="5"/>
        <v>0.3185344</v>
      </c>
      <c r="AM52" t="s">
        <v>155</v>
      </c>
      <c r="AN52">
        <v>0.34968196784779298</v>
      </c>
      <c r="AO52">
        <v>0.38544853320669598</v>
      </c>
    </row>
    <row r="53" spans="1:42" x14ac:dyDescent="0.3">
      <c r="A53" s="1">
        <v>1997.5</v>
      </c>
      <c r="B53" s="69">
        <v>70.258899999999997</v>
      </c>
      <c r="C53">
        <v>73.54555443597539</v>
      </c>
      <c r="D53">
        <v>65.049278787139457</v>
      </c>
      <c r="E53">
        <v>65.567135755521207</v>
      </c>
      <c r="F53">
        <v>63.219925305705438</v>
      </c>
      <c r="G53" s="61">
        <f t="shared" si="3"/>
        <v>-7.0389746942945592</v>
      </c>
      <c r="I53" s="61">
        <f t="shared" si="4"/>
        <v>69.870590358314658</v>
      </c>
      <c r="J53" s="61"/>
      <c r="T53" t="s">
        <v>324</v>
      </c>
      <c r="U53">
        <v>0.35082661585614699</v>
      </c>
      <c r="V53">
        <f>(U51+(1-U51)*U52+(1-U51)^2*U53)*100</f>
        <v>71.732848731305381</v>
      </c>
      <c r="W53" s="38">
        <v>2194</v>
      </c>
      <c r="X53" s="38">
        <v>8470</v>
      </c>
      <c r="Y53">
        <f t="shared" si="1"/>
        <v>0.25562157753699172</v>
      </c>
      <c r="Z53">
        <f>(Y51+(1-Y51)*Y52+(1-Y51)^2*Y53)*100</f>
        <v>58.78875061887571</v>
      </c>
      <c r="AA53">
        <f t="shared" si="2"/>
        <v>0.25903187721369542</v>
      </c>
      <c r="AB53">
        <f>(AA51+(1-AA51)*AA52+(1-AA51)^2*AA53)*100</f>
        <v>58.919967440764779</v>
      </c>
      <c r="AH53">
        <v>198003</v>
      </c>
      <c r="AI53">
        <v>0.2436343</v>
      </c>
      <c r="AJ53">
        <v>4.2423099999999998E-2</v>
      </c>
      <c r="AK53">
        <f t="shared" si="5"/>
        <v>0.28605740000000002</v>
      </c>
      <c r="AM53" t="s">
        <v>156</v>
      </c>
      <c r="AN53">
        <v>0.30376390849964102</v>
      </c>
      <c r="AO53">
        <v>0.33948602054737798</v>
      </c>
      <c r="AP53">
        <f>(AO51+(1-AO51)*AO52+(1-AO51)^2*AO53)*100</f>
        <v>74.101114552698633</v>
      </c>
    </row>
    <row r="54" spans="1:42" x14ac:dyDescent="0.3">
      <c r="A54" s="1">
        <v>1997.75</v>
      </c>
      <c r="B54" s="69">
        <v>74.105099999999993</v>
      </c>
      <c r="C54">
        <v>76.915873841523762</v>
      </c>
      <c r="D54">
        <v>62.950822948580466</v>
      </c>
      <c r="E54">
        <v>63.219925305705438</v>
      </c>
      <c r="F54">
        <v>66.264166527648413</v>
      </c>
      <c r="G54" s="61">
        <f t="shared" si="3"/>
        <v>-7.8409334723515798</v>
      </c>
      <c r="I54" s="61">
        <f t="shared" si="4"/>
        <v>72.914831580257641</v>
      </c>
      <c r="J54" s="61"/>
      <c r="T54" t="s">
        <v>325</v>
      </c>
      <c r="U54">
        <v>0.36460010269076998</v>
      </c>
      <c r="W54" s="38">
        <v>2199</v>
      </c>
      <c r="X54" s="38">
        <v>8331</v>
      </c>
      <c r="Y54">
        <f t="shared" si="1"/>
        <v>0.25962219598583236</v>
      </c>
      <c r="AA54">
        <f t="shared" si="2"/>
        <v>0.26395390709398631</v>
      </c>
      <c r="AH54">
        <v>198004</v>
      </c>
      <c r="AI54">
        <v>0.26395259999999998</v>
      </c>
      <c r="AJ54">
        <v>3.9114999999999997E-2</v>
      </c>
      <c r="AK54">
        <f t="shared" si="5"/>
        <v>0.30306759999999999</v>
      </c>
      <c r="AM54" t="s">
        <v>157</v>
      </c>
      <c r="AN54">
        <v>0.33501498010714298</v>
      </c>
      <c r="AO54">
        <v>0.32347620841894398</v>
      </c>
    </row>
    <row r="55" spans="1:42" x14ac:dyDescent="0.3">
      <c r="A55" s="1">
        <v>1998</v>
      </c>
      <c r="B55" s="69">
        <v>74.091399999999993</v>
      </c>
      <c r="C55">
        <v>76.05918859091986</v>
      </c>
      <c r="D55">
        <v>65.948600855413034</v>
      </c>
      <c r="E55">
        <v>66.264166527648413</v>
      </c>
      <c r="F55">
        <v>65.940943284654608</v>
      </c>
      <c r="G55" s="61">
        <f t="shared" ref="G55:G86" si="6">F55-B55</f>
        <v>-8.1504567153453849</v>
      </c>
      <c r="I55" s="61">
        <f t="shared" si="4"/>
        <v>72.591608337263835</v>
      </c>
      <c r="J55" s="61"/>
      <c r="T55" t="s">
        <v>326</v>
      </c>
      <c r="U55">
        <v>0.36078698798811099</v>
      </c>
      <c r="W55" s="38">
        <v>2249</v>
      </c>
      <c r="X55" s="38">
        <v>7915</v>
      </c>
      <c r="Y55">
        <f t="shared" si="1"/>
        <v>0.26995558756451804</v>
      </c>
      <c r="AA55">
        <f t="shared" si="2"/>
        <v>0.28414403032217311</v>
      </c>
      <c r="AH55">
        <v>198005</v>
      </c>
      <c r="AI55">
        <v>0.28870479999999998</v>
      </c>
      <c r="AJ55">
        <v>4.9817100000000003E-2</v>
      </c>
      <c r="AK55">
        <f t="shared" si="5"/>
        <v>0.33852189999999999</v>
      </c>
      <c r="AM55" t="s">
        <v>158</v>
      </c>
      <c r="AN55">
        <v>0.37186301800656002</v>
      </c>
      <c r="AO55">
        <v>0.35844968495059298</v>
      </c>
    </row>
    <row r="56" spans="1:42" x14ac:dyDescent="0.3">
      <c r="A56" s="1">
        <v>1998.25</v>
      </c>
      <c r="B56" s="69">
        <v>74.685900000000004</v>
      </c>
      <c r="C56">
        <v>79.105717124532987</v>
      </c>
      <c r="D56">
        <v>65.85811889194045</v>
      </c>
      <c r="E56">
        <v>65.940943284654608</v>
      </c>
      <c r="F56">
        <v>66.674204458520464</v>
      </c>
      <c r="G56" s="61">
        <f t="shared" si="6"/>
        <v>-8.0116955414795399</v>
      </c>
      <c r="I56" s="61">
        <f t="shared" si="4"/>
        <v>73.324869511129691</v>
      </c>
      <c r="J56" s="61"/>
      <c r="T56" t="s">
        <v>327</v>
      </c>
      <c r="U56">
        <v>0.379913686703515</v>
      </c>
      <c r="V56">
        <f>(U54+(1-U54)*U55+(1-U54)^2*U56)*100</f>
        <v>74.722782149046651</v>
      </c>
      <c r="W56" s="38">
        <v>2039</v>
      </c>
      <c r="X56" s="38">
        <v>7927</v>
      </c>
      <c r="Y56">
        <f t="shared" si="1"/>
        <v>0.25761212886923562</v>
      </c>
      <c r="Z56">
        <f>(Y54+(1-Y54)*Y55+(1-Y54)^2*Y56)*100</f>
        <v>60.070380343414008</v>
      </c>
      <c r="AA56">
        <f t="shared" si="2"/>
        <v>0.25722215213826166</v>
      </c>
      <c r="AB56">
        <f>(AA54+(1-AA54)*AA55+(1-AA54)^2*AA56)*100</f>
        <v>61.245067410982358</v>
      </c>
      <c r="AH56">
        <v>198006</v>
      </c>
      <c r="AI56">
        <v>0.27175589999999999</v>
      </c>
      <c r="AJ56">
        <v>6.2131499999999999E-2</v>
      </c>
      <c r="AK56">
        <f t="shared" si="5"/>
        <v>0.3338874</v>
      </c>
      <c r="AM56" t="s">
        <v>159</v>
      </c>
      <c r="AN56">
        <v>0.350972579610141</v>
      </c>
      <c r="AO56">
        <v>0.31499219934939199</v>
      </c>
      <c r="AP56">
        <f>(AO54+(1-AO54)*AO55+(1-AO54)^2*AO56)*100</f>
        <v>71.014297691753498</v>
      </c>
    </row>
    <row r="57" spans="1:42" x14ac:dyDescent="0.3">
      <c r="A57" s="1">
        <v>1998.5</v>
      </c>
      <c r="B57" s="69">
        <v>75.627099999999999</v>
      </c>
      <c r="C57">
        <v>76.727746781115769</v>
      </c>
      <c r="D57">
        <v>66.622514929124094</v>
      </c>
      <c r="E57">
        <v>66.674204458520464</v>
      </c>
      <c r="F57">
        <v>67.114996512150967</v>
      </c>
      <c r="G57" s="61">
        <f t="shared" si="6"/>
        <v>-8.512103487849032</v>
      </c>
      <c r="I57" s="61">
        <f t="shared" si="4"/>
        <v>73.765661564760194</v>
      </c>
      <c r="J57" s="61"/>
      <c r="T57" t="s">
        <v>328</v>
      </c>
      <c r="U57">
        <v>0.36303268813554102</v>
      </c>
      <c r="W57" s="38">
        <v>2141</v>
      </c>
      <c r="X57" s="38">
        <v>7946</v>
      </c>
      <c r="Y57">
        <f t="shared" si="1"/>
        <v>0.27008956730162736</v>
      </c>
      <c r="AA57">
        <f t="shared" si="2"/>
        <v>0.26944374528064435</v>
      </c>
      <c r="AH57">
        <v>198007</v>
      </c>
      <c r="AI57">
        <v>0.27838069999999998</v>
      </c>
      <c r="AJ57">
        <v>5.2919000000000001E-2</v>
      </c>
      <c r="AK57">
        <f t="shared" si="5"/>
        <v>0.33129969999999997</v>
      </c>
      <c r="AM57" t="s">
        <v>160</v>
      </c>
      <c r="AN57">
        <v>0.35639340998732999</v>
      </c>
      <c r="AO57">
        <v>0.318057210140132</v>
      </c>
    </row>
    <row r="58" spans="1:42" x14ac:dyDescent="0.3">
      <c r="A58" s="1">
        <v>1998.75</v>
      </c>
      <c r="B58" s="69">
        <v>75.209800000000001</v>
      </c>
      <c r="C58">
        <v>75.863584986491972</v>
      </c>
      <c r="D58">
        <v>67.186510914818925</v>
      </c>
      <c r="E58">
        <v>67.114996512150967</v>
      </c>
      <c r="F58">
        <v>67.695458069591183</v>
      </c>
      <c r="G58" s="61">
        <f t="shared" si="6"/>
        <v>-7.5143419304088184</v>
      </c>
      <c r="I58" s="61">
        <f t="shared" si="4"/>
        <v>74.34612312220041</v>
      </c>
      <c r="J58" s="61"/>
      <c r="T58" t="s">
        <v>329</v>
      </c>
      <c r="U58">
        <v>0.36045560454835102</v>
      </c>
      <c r="W58" s="38">
        <v>2212</v>
      </c>
      <c r="X58" s="38">
        <v>7933</v>
      </c>
      <c r="Y58">
        <f t="shared" si="1"/>
        <v>0.27837905864585955</v>
      </c>
      <c r="AA58">
        <f t="shared" si="2"/>
        <v>0.27883524517836883</v>
      </c>
      <c r="AH58">
        <v>198008</v>
      </c>
      <c r="AI58">
        <v>0.28746739999999998</v>
      </c>
      <c r="AJ58">
        <v>4.9421899999999998E-2</v>
      </c>
      <c r="AK58">
        <f t="shared" si="5"/>
        <v>0.3368893</v>
      </c>
      <c r="AM58" t="s">
        <v>161</v>
      </c>
      <c r="AN58">
        <v>0.37098271467630101</v>
      </c>
      <c r="AO58">
        <v>0.35277256540956298</v>
      </c>
    </row>
    <row r="59" spans="1:42" x14ac:dyDescent="0.3">
      <c r="A59" s="1">
        <v>1999</v>
      </c>
      <c r="B59" s="69">
        <v>77.179900000000004</v>
      </c>
      <c r="C59">
        <v>78.603964154923361</v>
      </c>
      <c r="D59">
        <v>66.868770952526432</v>
      </c>
      <c r="E59">
        <v>67.695458069591183</v>
      </c>
      <c r="F59">
        <v>68.974580333588051</v>
      </c>
      <c r="G59" s="61">
        <f t="shared" si="6"/>
        <v>-8.2053196664119525</v>
      </c>
      <c r="I59" s="61">
        <f t="shared" si="4"/>
        <v>75.625245386197278</v>
      </c>
      <c r="J59" s="61"/>
      <c r="T59" t="s">
        <v>330</v>
      </c>
      <c r="U59">
        <v>0.37845984323016002</v>
      </c>
      <c r="V59">
        <f>(U57+(1-U57)*U58+(1-U57)^2*U59)*100</f>
        <v>74.618263730239605</v>
      </c>
      <c r="W59" s="38">
        <v>2166</v>
      </c>
      <c r="X59" s="38">
        <v>7734</v>
      </c>
      <c r="Y59">
        <f t="shared" si="1"/>
        <v>0.27303668221353838</v>
      </c>
      <c r="Z59">
        <f>(Y57+(1-Y57)*Y58+(1-Y57)^2*Y59)*100</f>
        <v>61.874689206201772</v>
      </c>
      <c r="AA59">
        <f t="shared" si="2"/>
        <v>0.28006206361520558</v>
      </c>
      <c r="AB59">
        <f>(AA57+(1-AA57)*AA58+(1-AA57)^2*AA59)*100</f>
        <v>62.262118537217482</v>
      </c>
      <c r="AH59">
        <v>198009</v>
      </c>
      <c r="AI59">
        <v>0.303817</v>
      </c>
      <c r="AJ59">
        <v>5.6829999999999999E-2</v>
      </c>
      <c r="AK59">
        <f t="shared" si="5"/>
        <v>0.360647</v>
      </c>
      <c r="AM59" t="s">
        <v>162</v>
      </c>
      <c r="AN59">
        <v>0.39238262998904</v>
      </c>
      <c r="AO59">
        <v>0.32277590448422699</v>
      </c>
      <c r="AP59">
        <f>(AO57+(1-AO57)*AO58+(1-AO57)^2*AO59)*100</f>
        <v>70.873355073667199</v>
      </c>
    </row>
    <row r="60" spans="1:42" x14ac:dyDescent="0.3">
      <c r="A60" s="1">
        <v>1999.25</v>
      </c>
      <c r="B60" s="69">
        <v>75.440200000000004</v>
      </c>
      <c r="C60">
        <v>78.508705559294299</v>
      </c>
      <c r="D60">
        <v>68.489424958010559</v>
      </c>
      <c r="E60">
        <v>68.974580333588051</v>
      </c>
      <c r="F60">
        <v>67.01745884664723</v>
      </c>
      <c r="G60" s="61">
        <f t="shared" si="6"/>
        <v>-8.4227411533527743</v>
      </c>
      <c r="I60" s="61">
        <f t="shared" si="4"/>
        <v>73.668123899256457</v>
      </c>
      <c r="J60" s="61"/>
      <c r="T60" t="s">
        <v>331</v>
      </c>
      <c r="U60">
        <v>0.33836611265751598</v>
      </c>
      <c r="W60" s="38">
        <v>2013</v>
      </c>
      <c r="X60" s="38">
        <v>7632</v>
      </c>
      <c r="Y60">
        <f t="shared" si="1"/>
        <v>0.26027928626842511</v>
      </c>
      <c r="AA60">
        <f t="shared" si="2"/>
        <v>0.26375786163522014</v>
      </c>
      <c r="AH60">
        <v>198010</v>
      </c>
      <c r="AI60">
        <v>0.29739729999999998</v>
      </c>
      <c r="AJ60">
        <v>5.0677100000000003E-2</v>
      </c>
      <c r="AK60">
        <f t="shared" si="5"/>
        <v>0.34807440000000001</v>
      </c>
      <c r="AM60" t="s">
        <v>163</v>
      </c>
      <c r="AN60">
        <v>0.38319955046351001</v>
      </c>
      <c r="AO60">
        <v>0.34390065043812701</v>
      </c>
    </row>
    <row r="61" spans="1:42" x14ac:dyDescent="0.3">
      <c r="A61" s="1">
        <v>1999.5</v>
      </c>
      <c r="B61" s="69">
        <v>77.263599999999997</v>
      </c>
      <c r="C61">
        <v>79.16267737581704</v>
      </c>
      <c r="D61">
        <v>66.888951546803412</v>
      </c>
      <c r="E61">
        <v>67.01745884664723</v>
      </c>
      <c r="F61">
        <v>68.960876298871767</v>
      </c>
      <c r="G61" s="61">
        <f t="shared" si="6"/>
        <v>-8.3027237011282295</v>
      </c>
      <c r="I61" s="61">
        <f t="shared" si="4"/>
        <v>75.611541351480994</v>
      </c>
      <c r="J61" s="61"/>
      <c r="T61" t="s">
        <v>332</v>
      </c>
      <c r="U61">
        <v>0.34439308921252998</v>
      </c>
      <c r="W61" s="38">
        <v>2111</v>
      </c>
      <c r="X61" s="38">
        <v>7375</v>
      </c>
      <c r="Y61">
        <f t="shared" si="1"/>
        <v>0.27659853249475891</v>
      </c>
      <c r="AA61">
        <f t="shared" si="2"/>
        <v>0.28623728813559324</v>
      </c>
      <c r="AH61">
        <v>198011</v>
      </c>
      <c r="AI61">
        <v>0.24030699999999999</v>
      </c>
      <c r="AJ61">
        <v>4.1253499999999999E-2</v>
      </c>
      <c r="AK61">
        <f t="shared" si="5"/>
        <v>0.28156049999999999</v>
      </c>
      <c r="AM61" t="s">
        <v>164</v>
      </c>
      <c r="AN61">
        <v>0.30318478172567997</v>
      </c>
      <c r="AO61">
        <v>0.315963971041818</v>
      </c>
    </row>
    <row r="62" spans="1:42" x14ac:dyDescent="0.3">
      <c r="A62" s="1">
        <v>1999.75</v>
      </c>
      <c r="B62" s="69">
        <v>80.531700000000001</v>
      </c>
      <c r="C62">
        <v>80.665268541301671</v>
      </c>
      <c r="D62">
        <v>68.534207423000851</v>
      </c>
      <c r="E62">
        <v>68.960876298871767</v>
      </c>
      <c r="F62">
        <v>71.541679005427909</v>
      </c>
      <c r="G62" s="61">
        <f t="shared" si="6"/>
        <v>-8.9900209945720917</v>
      </c>
      <c r="I62" s="61">
        <f t="shared" si="4"/>
        <v>78.192344058037136</v>
      </c>
      <c r="J62" s="61"/>
      <c r="T62" t="s">
        <v>333</v>
      </c>
      <c r="U62">
        <v>0.40660879579744502</v>
      </c>
      <c r="V62">
        <f>(U60+(1-U60)*U61+(1-U60)^2*U62)*100</f>
        <v>74.422507388788716</v>
      </c>
      <c r="W62" s="38">
        <v>2235</v>
      </c>
      <c r="X62" s="38">
        <v>7230</v>
      </c>
      <c r="Y62">
        <f t="shared" si="1"/>
        <v>0.30305084745762711</v>
      </c>
      <c r="Z62">
        <f>(Y60+(1-Y60)*Y61+(1-Y60)^2*Y62)*100</f>
        <v>63.071035369687792</v>
      </c>
      <c r="AA62">
        <f t="shared" si="2"/>
        <v>0.3091286307053942</v>
      </c>
      <c r="AB62">
        <f>(AA60+(1-AA60)*AA61+(1-AA60)^2*AA62)*100</f>
        <v>64.206175759349748</v>
      </c>
      <c r="AH62">
        <v>198012</v>
      </c>
      <c r="AI62">
        <v>0.2193774</v>
      </c>
      <c r="AJ62">
        <v>3.6629000000000002E-2</v>
      </c>
      <c r="AK62">
        <f t="shared" si="5"/>
        <v>0.25600640000000002</v>
      </c>
      <c r="AM62" t="s">
        <v>165</v>
      </c>
      <c r="AN62">
        <v>0.27273306719733298</v>
      </c>
      <c r="AO62">
        <v>0.32916716547288</v>
      </c>
      <c r="AP62">
        <f>(AO60+(1-AO60)*AO61+(1-AO60)^2*AO62)*100</f>
        <v>69.289979672271656</v>
      </c>
    </row>
    <row r="63" spans="1:42" x14ac:dyDescent="0.3">
      <c r="A63" s="1">
        <v>2000</v>
      </c>
      <c r="B63" s="69">
        <v>77.538499999999999</v>
      </c>
      <c r="C63">
        <v>81.196401471424679</v>
      </c>
      <c r="D63">
        <v>70.971329674837577</v>
      </c>
      <c r="E63">
        <v>71.541679005427909</v>
      </c>
      <c r="F63">
        <v>68.779463820193456</v>
      </c>
      <c r="G63" s="61">
        <f t="shared" si="6"/>
        <v>-8.759036179806543</v>
      </c>
      <c r="I63" s="61">
        <f t="shared" si="4"/>
        <v>75.430128872802683</v>
      </c>
      <c r="J63" s="61"/>
      <c r="T63" t="s">
        <v>334</v>
      </c>
      <c r="U63">
        <v>0.37366111363374399</v>
      </c>
      <c r="W63" s="38">
        <v>2062</v>
      </c>
      <c r="X63" s="38">
        <v>7375</v>
      </c>
      <c r="Y63">
        <f t="shared" si="1"/>
        <v>0.28520055325034577</v>
      </c>
      <c r="AA63">
        <f t="shared" si="2"/>
        <v>0.27959322033898304</v>
      </c>
      <c r="AH63">
        <v>198101</v>
      </c>
      <c r="AI63">
        <v>0.18950929999999999</v>
      </c>
      <c r="AJ63">
        <v>3.9866499999999999E-2</v>
      </c>
      <c r="AK63">
        <f t="shared" si="5"/>
        <v>0.22937579999999999</v>
      </c>
      <c r="AM63" t="s">
        <v>166</v>
      </c>
      <c r="AN63">
        <v>0.2331216800773</v>
      </c>
      <c r="AO63">
        <v>0.32047453058703801</v>
      </c>
    </row>
    <row r="64" spans="1:42" x14ac:dyDescent="0.3">
      <c r="A64" s="1">
        <v>2000.25</v>
      </c>
      <c r="B64" s="69">
        <v>76.178200000000004</v>
      </c>
      <c r="C64">
        <v>78.72707675063819</v>
      </c>
      <c r="D64">
        <v>69.094148027473381</v>
      </c>
      <c r="E64">
        <v>68.779463820193456</v>
      </c>
      <c r="F64">
        <v>67.684295548997554</v>
      </c>
      <c r="G64" s="61">
        <f t="shared" si="6"/>
        <v>-8.4939044510024502</v>
      </c>
      <c r="I64" s="61">
        <f t="shared" si="4"/>
        <v>74.334960601606781</v>
      </c>
      <c r="J64" s="61"/>
      <c r="T64" t="s">
        <v>335</v>
      </c>
      <c r="U64">
        <v>0.38886269600558299</v>
      </c>
      <c r="W64" s="38">
        <v>2085</v>
      </c>
      <c r="X64" s="38">
        <v>7187</v>
      </c>
      <c r="Y64">
        <f t="shared" si="1"/>
        <v>0.28271186440677964</v>
      </c>
      <c r="AA64">
        <f t="shared" si="2"/>
        <v>0.29010713788785308</v>
      </c>
      <c r="AH64">
        <v>198102</v>
      </c>
      <c r="AI64">
        <v>0.2201671</v>
      </c>
      <c r="AJ64">
        <v>3.5588799999999997E-2</v>
      </c>
      <c r="AK64">
        <f t="shared" si="5"/>
        <v>0.25575589999999998</v>
      </c>
      <c r="AM64" t="s">
        <v>167</v>
      </c>
      <c r="AN64">
        <v>0.272249178550244</v>
      </c>
      <c r="AO64">
        <v>0.30108193195507699</v>
      </c>
    </row>
    <row r="65" spans="1:42" x14ac:dyDescent="0.3">
      <c r="A65" s="1">
        <v>2000.5</v>
      </c>
      <c r="B65" s="69">
        <v>77.388000000000005</v>
      </c>
      <c r="C65">
        <v>78.547812730595339</v>
      </c>
      <c r="D65">
        <v>67.940711153877743</v>
      </c>
      <c r="E65">
        <v>67.684295548997554</v>
      </c>
      <c r="F65">
        <v>68.883305652478427</v>
      </c>
      <c r="G65" s="61">
        <f t="shared" si="6"/>
        <v>-8.5046943475215784</v>
      </c>
      <c r="I65" s="61">
        <f t="shared" si="4"/>
        <v>75.533970705087654</v>
      </c>
      <c r="J65" s="61"/>
      <c r="T65" t="s">
        <v>336</v>
      </c>
      <c r="U65">
        <v>0.37560789930228</v>
      </c>
      <c r="V65">
        <f>(U63+(1-U63)*U64+(1-U63)^2*U65)*100</f>
        <v>76.457207095449988</v>
      </c>
      <c r="W65" s="38">
        <v>2044</v>
      </c>
      <c r="X65" s="38">
        <v>7153</v>
      </c>
      <c r="Y65">
        <f t="shared" si="1"/>
        <v>0.28440239320996241</v>
      </c>
      <c r="Z65">
        <f>(Y63+(1-Y63)*Y64+(1-Y63)^2*Y65)*100</f>
        <v>63.259489833691816</v>
      </c>
      <c r="AA65">
        <f t="shared" si="2"/>
        <v>0.28575422899482733</v>
      </c>
      <c r="AB65">
        <f>(AA63+(1-AA63)*AA64+(1-AA63)^2*AA65)*100</f>
        <v>63.689079306813156</v>
      </c>
      <c r="AH65">
        <v>198103</v>
      </c>
      <c r="AI65">
        <v>0.2389975</v>
      </c>
      <c r="AJ65">
        <v>4.0522700000000002E-2</v>
      </c>
      <c r="AK65">
        <f t="shared" si="5"/>
        <v>0.2795202</v>
      </c>
      <c r="AM65" t="s">
        <v>168</v>
      </c>
      <c r="AN65">
        <v>0.29536283984943901</v>
      </c>
      <c r="AO65">
        <v>0.32886214671346498</v>
      </c>
      <c r="AP65">
        <f>(AO63+(1-AO63)*AO64+(1-AO63)^2*AO65)*100</f>
        <v>67.692106742317321</v>
      </c>
    </row>
    <row r="66" spans="1:42" x14ac:dyDescent="0.3">
      <c r="A66" s="1">
        <v>2000.75</v>
      </c>
      <c r="B66" s="69">
        <v>75.546199999999999</v>
      </c>
      <c r="C66">
        <v>78.536425672784873</v>
      </c>
      <c r="D66">
        <v>68.826122998963825</v>
      </c>
      <c r="E66">
        <v>68.883305652478427</v>
      </c>
      <c r="F66">
        <v>67.15711083364549</v>
      </c>
      <c r="G66" s="61">
        <f t="shared" si="6"/>
        <v>-8.3890891663545091</v>
      </c>
      <c r="I66" s="61">
        <f t="shared" si="4"/>
        <v>73.807775886254717</v>
      </c>
      <c r="J66" s="61"/>
      <c r="T66" t="s">
        <v>337</v>
      </c>
      <c r="U66">
        <v>0.349933723727887</v>
      </c>
      <c r="W66" s="38">
        <v>2009</v>
      </c>
      <c r="X66" s="38">
        <v>7645</v>
      </c>
      <c r="Y66">
        <f t="shared" si="1"/>
        <v>0.28086117712847758</v>
      </c>
      <c r="AA66">
        <f t="shared" si="2"/>
        <v>0.26278613472858076</v>
      </c>
      <c r="AH66">
        <v>198104</v>
      </c>
      <c r="AI66">
        <v>0.28979169999999999</v>
      </c>
      <c r="AJ66">
        <v>4.6632E-2</v>
      </c>
      <c r="AK66">
        <f t="shared" si="5"/>
        <v>0.33642369999999999</v>
      </c>
      <c r="AM66" t="s">
        <v>169</v>
      </c>
      <c r="AN66">
        <v>0.37093200196498699</v>
      </c>
      <c r="AO66">
        <v>0.36108680999846998</v>
      </c>
    </row>
    <row r="67" spans="1:42" x14ac:dyDescent="0.3">
      <c r="A67" s="1">
        <v>2001</v>
      </c>
      <c r="B67" s="69">
        <v>75.161299999999997</v>
      </c>
      <c r="C67">
        <v>80.347438988506497</v>
      </c>
      <c r="D67">
        <v>67.363637473982934</v>
      </c>
      <c r="E67">
        <v>67.15711083364549</v>
      </c>
      <c r="F67">
        <v>66.044560706666402</v>
      </c>
      <c r="G67" s="61">
        <f t="shared" si="6"/>
        <v>-9.1167392933335947</v>
      </c>
      <c r="I67" s="61">
        <f t="shared" si="4"/>
        <v>72.69522575927563</v>
      </c>
      <c r="J67" s="61"/>
      <c r="T67" t="s">
        <v>338</v>
      </c>
      <c r="U67">
        <v>0.33737768807974</v>
      </c>
      <c r="W67" s="38">
        <v>2035</v>
      </c>
      <c r="X67" s="38">
        <v>7430</v>
      </c>
      <c r="Y67">
        <f t="shared" si="1"/>
        <v>0.26618705035971224</v>
      </c>
      <c r="AA67">
        <f t="shared" si="2"/>
        <v>0.27388963660834453</v>
      </c>
      <c r="AH67">
        <v>198105</v>
      </c>
      <c r="AI67">
        <v>0.24868309999999999</v>
      </c>
      <c r="AJ67">
        <v>4.6396399999999997E-2</v>
      </c>
      <c r="AK67">
        <f t="shared" si="5"/>
        <v>0.29507949999999999</v>
      </c>
      <c r="AM67" t="s">
        <v>170</v>
      </c>
      <c r="AN67">
        <v>0.31062363088400002</v>
      </c>
      <c r="AO67">
        <v>0.29933184606089502</v>
      </c>
    </row>
    <row r="68" spans="1:42" x14ac:dyDescent="0.3">
      <c r="A68" s="1">
        <v>2001.25</v>
      </c>
      <c r="B68" s="69">
        <v>76.522099999999995</v>
      </c>
      <c r="C68">
        <v>79.77558831997456</v>
      </c>
      <c r="D68">
        <v>66.948705706781595</v>
      </c>
      <c r="E68">
        <v>66.044560706666402</v>
      </c>
      <c r="F68">
        <v>67.210199917892893</v>
      </c>
      <c r="G68" s="61">
        <f t="shared" si="6"/>
        <v>-9.3119000821071012</v>
      </c>
      <c r="I68" s="61">
        <f t="shared" si="4"/>
        <v>73.860864970502121</v>
      </c>
      <c r="J68" s="61"/>
      <c r="T68" t="s">
        <v>339</v>
      </c>
      <c r="U68">
        <v>0.36346478191564202</v>
      </c>
      <c r="V68">
        <f>(U66+(1-U66)*U67+(1-U66)^2*U68)*100</f>
        <v>72.284676888909857</v>
      </c>
      <c r="W68" s="38">
        <v>2075</v>
      </c>
      <c r="X68" s="38">
        <v>7427</v>
      </c>
      <c r="Y68">
        <f t="shared" si="1"/>
        <v>0.27927321668909827</v>
      </c>
      <c r="Z68">
        <f>(Y66+(1-Y66)*Y67+(1-Y66)^2*Y68)*100</f>
        <v>61.671573649791888</v>
      </c>
      <c r="AA68">
        <f t="shared" si="2"/>
        <v>0.27938602396660833</v>
      </c>
      <c r="AB68">
        <f>(AA66+(1-AA66)*AA67+(1-AA66)^2*AA68)*100</f>
        <v>61.654328534758406</v>
      </c>
      <c r="AH68">
        <v>198106</v>
      </c>
      <c r="AI68">
        <v>0.26726240000000001</v>
      </c>
      <c r="AJ68">
        <v>5.6999800000000003E-2</v>
      </c>
      <c r="AK68">
        <f t="shared" si="5"/>
        <v>0.3242622</v>
      </c>
      <c r="AM68" t="s">
        <v>171</v>
      </c>
      <c r="AN68">
        <v>0.34009494786747702</v>
      </c>
      <c r="AO68">
        <v>0.30725726794124802</v>
      </c>
      <c r="AP68">
        <f>(AO66+(1-AO66)*AO67+(1-AO66)^2*AO68)*100</f>
        <v>67.77593837550225</v>
      </c>
    </row>
    <row r="69" spans="1:42" x14ac:dyDescent="0.3">
      <c r="A69" s="1">
        <v>2001.5</v>
      </c>
      <c r="B69" s="69">
        <v>72.42</v>
      </c>
      <c r="C69">
        <v>74.706786837556052</v>
      </c>
      <c r="D69">
        <v>67.803804628913326</v>
      </c>
      <c r="E69">
        <v>67.210199917892893</v>
      </c>
      <c r="F69">
        <v>62.962485944169714</v>
      </c>
      <c r="G69" s="61">
        <f t="shared" si="6"/>
        <v>-9.4575140558302877</v>
      </c>
      <c r="I69" s="61">
        <f t="shared" si="4"/>
        <v>69.613150996778941</v>
      </c>
      <c r="J69" s="61"/>
      <c r="T69" t="s">
        <v>340</v>
      </c>
      <c r="U69">
        <v>0.35234794635266198</v>
      </c>
      <c r="W69" s="38">
        <v>2060</v>
      </c>
      <c r="X69" s="38">
        <v>7527</v>
      </c>
      <c r="Y69">
        <f t="shared" ref="Y69:Y132" si="7">W69/X68</f>
        <v>0.2773663659620304</v>
      </c>
      <c r="AA69">
        <f t="shared" ref="AA69:AA132" si="8">W69/X69</f>
        <v>0.27368141357778664</v>
      </c>
      <c r="AH69">
        <v>198107</v>
      </c>
      <c r="AI69">
        <v>0.2963247</v>
      </c>
      <c r="AJ69">
        <v>6.0106100000000003E-2</v>
      </c>
      <c r="AK69">
        <f t="shared" si="5"/>
        <v>0.35643079999999999</v>
      </c>
      <c r="AM69" t="s">
        <v>172</v>
      </c>
      <c r="AN69">
        <v>0.38002165111555603</v>
      </c>
      <c r="AO69">
        <v>0.337622456861633</v>
      </c>
    </row>
    <row r="70" spans="1:42" x14ac:dyDescent="0.3">
      <c r="A70" s="1">
        <v>2001.75</v>
      </c>
      <c r="B70" s="69">
        <v>68.400300000000001</v>
      </c>
      <c r="C70">
        <v>72.377140161674532</v>
      </c>
      <c r="D70">
        <v>64.632543030260038</v>
      </c>
      <c r="E70">
        <v>62.962485944169714</v>
      </c>
      <c r="F70">
        <v>59.286024269465656</v>
      </c>
      <c r="G70" s="61">
        <f t="shared" si="6"/>
        <v>-9.1142757305343451</v>
      </c>
      <c r="I70" s="61">
        <f t="shared" si="4"/>
        <v>65.936689322074884</v>
      </c>
      <c r="J70" s="61"/>
      <c r="T70" t="s">
        <v>341</v>
      </c>
      <c r="U70">
        <v>0.36496582195701599</v>
      </c>
      <c r="W70" s="38">
        <v>2182</v>
      </c>
      <c r="X70" s="38">
        <v>7484</v>
      </c>
      <c r="Y70">
        <f t="shared" si="7"/>
        <v>0.28988973030423809</v>
      </c>
      <c r="AA70">
        <f t="shared" si="8"/>
        <v>0.29155531801175844</v>
      </c>
      <c r="AH70">
        <v>198108</v>
      </c>
      <c r="AI70">
        <v>0.25033149999999998</v>
      </c>
      <c r="AJ70">
        <v>4.2404200000000003E-2</v>
      </c>
      <c r="AK70">
        <f t="shared" si="5"/>
        <v>0.29273569999999999</v>
      </c>
      <c r="AM70" t="s">
        <v>173</v>
      </c>
      <c r="AN70">
        <v>0.31338356087533098</v>
      </c>
      <c r="AO70">
        <v>0.29414121222392903</v>
      </c>
    </row>
    <row r="71" spans="1:42" x14ac:dyDescent="0.3">
      <c r="A71" s="1">
        <v>2002</v>
      </c>
      <c r="B71" s="69">
        <v>69.033799999999999</v>
      </c>
      <c r="C71">
        <v>68.263630931295992</v>
      </c>
      <c r="D71">
        <v>61.189340994421293</v>
      </c>
      <c r="E71">
        <v>59.286024269465656</v>
      </c>
      <c r="F71">
        <v>61.408567623420531</v>
      </c>
      <c r="G71" s="61">
        <f t="shared" si="6"/>
        <v>-7.6252323765794685</v>
      </c>
      <c r="I71" s="61">
        <f t="shared" si="4"/>
        <v>68.059232676029751</v>
      </c>
      <c r="J71" s="61"/>
      <c r="T71" t="s">
        <v>342</v>
      </c>
      <c r="U71">
        <v>0.35936540298379299</v>
      </c>
      <c r="V71">
        <f>(U69+(1-U69)*U70+(1-U69)^2*U71)*100</f>
        <v>73.945577244980086</v>
      </c>
      <c r="W71" s="38">
        <v>2062</v>
      </c>
      <c r="X71" s="38">
        <v>7478</v>
      </c>
      <c r="Y71">
        <f t="shared" si="7"/>
        <v>0.27552111170497062</v>
      </c>
      <c r="Z71">
        <f>(Y69+(1-Y69)*Y70+(1-Y69)^2*Y71)*100</f>
        <v>63.072738593240899</v>
      </c>
      <c r="AA71">
        <f t="shared" si="8"/>
        <v>0.27574217705268789</v>
      </c>
      <c r="AB71">
        <f>(AA69+(1-AA69)*AA70+(1-AA69)^2*AA71)*100</f>
        <v>63.090812659948327</v>
      </c>
      <c r="AH71">
        <v>198109</v>
      </c>
      <c r="AI71">
        <v>0.27135399999999998</v>
      </c>
      <c r="AJ71">
        <v>4.9948600000000003E-2</v>
      </c>
      <c r="AK71">
        <f t="shared" si="5"/>
        <v>0.32130259999999999</v>
      </c>
      <c r="AM71" t="s">
        <v>174</v>
      </c>
      <c r="AN71">
        <v>0.349044185246704</v>
      </c>
      <c r="AO71">
        <v>0.28957624422751699</v>
      </c>
      <c r="AP71">
        <f>(AO69+(1-AO69)*AO70+(1-AO69)^2*AO71)*100</f>
        <v>65.950483284319247</v>
      </c>
    </row>
    <row r="72" spans="1:42" x14ac:dyDescent="0.3">
      <c r="A72" s="1">
        <v>2002.25</v>
      </c>
      <c r="B72" s="69">
        <v>63.250999999999998</v>
      </c>
      <c r="C72">
        <v>65.72215120344643</v>
      </c>
      <c r="D72">
        <v>61.575948411983838</v>
      </c>
      <c r="E72">
        <v>61.408567623420531</v>
      </c>
      <c r="F72">
        <v>57.112104953203392</v>
      </c>
      <c r="G72" s="61">
        <f t="shared" si="6"/>
        <v>-6.1388950467966055</v>
      </c>
      <c r="I72" s="61">
        <f t="shared" si="4"/>
        <v>63.762770005812612</v>
      </c>
      <c r="J72" s="61"/>
      <c r="T72" t="s">
        <v>343</v>
      </c>
      <c r="U72">
        <v>0.35687241241780698</v>
      </c>
      <c r="W72" s="38">
        <v>2158</v>
      </c>
      <c r="X72" s="38">
        <v>7328</v>
      </c>
      <c r="Y72">
        <f t="shared" si="7"/>
        <v>0.28857983418026212</v>
      </c>
      <c r="AA72">
        <f t="shared" si="8"/>
        <v>0.2944868995633188</v>
      </c>
      <c r="AH72">
        <v>198110</v>
      </c>
      <c r="AI72">
        <v>0.2831823</v>
      </c>
      <c r="AJ72">
        <v>5.4366499999999998E-2</v>
      </c>
      <c r="AK72">
        <f t="shared" si="5"/>
        <v>0.33754879999999998</v>
      </c>
      <c r="AM72" t="s">
        <v>175</v>
      </c>
      <c r="AN72">
        <v>0.362740224782307</v>
      </c>
      <c r="AO72">
        <v>0.32722276800990502</v>
      </c>
    </row>
    <row r="73" spans="1:42" x14ac:dyDescent="0.3">
      <c r="A73" s="1">
        <v>2002.5</v>
      </c>
      <c r="B73" s="69">
        <v>65.771199999999993</v>
      </c>
      <c r="C73">
        <v>66.646318086720953</v>
      </c>
      <c r="D73">
        <v>56.99501040578938</v>
      </c>
      <c r="E73">
        <v>57.112104953203392</v>
      </c>
      <c r="F73">
        <v>59.268873974918598</v>
      </c>
      <c r="G73" s="61">
        <f t="shared" si="6"/>
        <v>-6.5023260250813948</v>
      </c>
      <c r="I73" s="61">
        <f t="shared" si="4"/>
        <v>65.919539027527819</v>
      </c>
      <c r="J73" s="61"/>
      <c r="T73" t="s">
        <v>344</v>
      </c>
      <c r="U73">
        <v>0.37069849093444901</v>
      </c>
      <c r="W73" s="38">
        <v>1969</v>
      </c>
      <c r="X73" s="38">
        <v>7426</v>
      </c>
      <c r="Y73">
        <f t="shared" si="7"/>
        <v>0.26869541484716158</v>
      </c>
      <c r="AA73">
        <f t="shared" si="8"/>
        <v>0.26514947481820628</v>
      </c>
      <c r="AH73">
        <v>198111</v>
      </c>
      <c r="AI73">
        <v>0.22684889999999999</v>
      </c>
      <c r="AJ73">
        <v>3.6761200000000001E-2</v>
      </c>
      <c r="AK73">
        <f t="shared" si="5"/>
        <v>0.26361010000000001</v>
      </c>
      <c r="AM73" t="s">
        <v>176</v>
      </c>
      <c r="AN73">
        <v>0.28297174030724798</v>
      </c>
      <c r="AO73">
        <v>0.29692729830238002</v>
      </c>
    </row>
    <row r="74" spans="1:42" x14ac:dyDescent="0.3">
      <c r="A74" s="1">
        <v>2002.75</v>
      </c>
      <c r="B74" s="69">
        <v>61.588799999999999</v>
      </c>
      <c r="C74">
        <v>64.400515281512156</v>
      </c>
      <c r="D74">
        <v>58.964258515335018</v>
      </c>
      <c r="E74">
        <v>59.268873974918598</v>
      </c>
      <c r="F74">
        <v>54.932540479453941</v>
      </c>
      <c r="G74" s="61">
        <f t="shared" si="6"/>
        <v>-6.6562595205460582</v>
      </c>
      <c r="I74" s="61">
        <f t="shared" si="4"/>
        <v>61.583205532063161</v>
      </c>
      <c r="J74" s="61"/>
      <c r="T74" t="s">
        <v>345</v>
      </c>
      <c r="U74">
        <v>0.30851472340405101</v>
      </c>
      <c r="V74">
        <f>(U72+(1-U72)*U73+(1-U72)^2*U74)*100</f>
        <v>72.288456787655747</v>
      </c>
      <c r="W74" s="38">
        <v>1899</v>
      </c>
      <c r="X74" s="38">
        <v>7423</v>
      </c>
      <c r="Y74">
        <f t="shared" si="7"/>
        <v>0.25572313493132237</v>
      </c>
      <c r="Z74">
        <f>(Y72+(1-Y72)*Y73+(1-Y72)^2*Y74)*100</f>
        <v>60.9161419188151</v>
      </c>
      <c r="AA74">
        <f t="shared" si="8"/>
        <v>0.25582648524855178</v>
      </c>
      <c r="AB74">
        <f>(AA72+(1-AA72)*AA73+(1-AA72)^2*AA74)*100</f>
        <v>60.889063700472292</v>
      </c>
      <c r="AH74">
        <v>198112</v>
      </c>
      <c r="AI74">
        <v>0.1972129</v>
      </c>
      <c r="AJ74">
        <v>3.2193399999999997E-2</v>
      </c>
      <c r="AK74">
        <f t="shared" si="5"/>
        <v>0.22940630000000001</v>
      </c>
      <c r="AM74" t="s">
        <v>177</v>
      </c>
      <c r="AN74">
        <v>0.24342135240521301</v>
      </c>
      <c r="AO74">
        <v>0.29211740857589902</v>
      </c>
      <c r="AP74">
        <f>(AO72+(1-AO72)*AO73+(1-AO72)^2*AO74)*100</f>
        <v>65.9209563948518</v>
      </c>
    </row>
    <row r="75" spans="1:42" x14ac:dyDescent="0.3">
      <c r="A75" s="1">
        <v>2003</v>
      </c>
      <c r="B75" s="69">
        <v>61.304600000000001</v>
      </c>
      <c r="C75">
        <v>63.90650635637035</v>
      </c>
      <c r="D75">
        <v>55.629739770710749</v>
      </c>
      <c r="E75">
        <v>54.932540479453941</v>
      </c>
      <c r="F75">
        <v>55.425115584397467</v>
      </c>
      <c r="G75" s="61">
        <f t="shared" si="6"/>
        <v>-5.8794844156025334</v>
      </c>
      <c r="I75" s="61">
        <f t="shared" si="4"/>
        <v>62.075780637006687</v>
      </c>
      <c r="J75" s="61"/>
      <c r="T75" t="s">
        <v>346</v>
      </c>
      <c r="U75">
        <v>0.33327220737718599</v>
      </c>
      <c r="W75" s="38">
        <v>2035</v>
      </c>
      <c r="X75" s="38">
        <v>7491</v>
      </c>
      <c r="Y75">
        <f t="shared" si="7"/>
        <v>0.27414791863128113</v>
      </c>
      <c r="AA75">
        <f t="shared" si="8"/>
        <v>0.27165932452276065</v>
      </c>
      <c r="AH75">
        <v>198201</v>
      </c>
      <c r="AI75">
        <v>0.18085109999999999</v>
      </c>
      <c r="AJ75">
        <v>3.86342E-2</v>
      </c>
      <c r="AK75">
        <f t="shared" si="5"/>
        <v>0.21948529999999999</v>
      </c>
      <c r="AM75" t="s">
        <v>178</v>
      </c>
      <c r="AN75">
        <v>0.21679300740637</v>
      </c>
      <c r="AO75">
        <v>0.29394690036662502</v>
      </c>
    </row>
    <row r="76" spans="1:42" x14ac:dyDescent="0.3">
      <c r="A76" s="1">
        <v>2003.25</v>
      </c>
      <c r="B76" s="69">
        <v>61.252000000000002</v>
      </c>
      <c r="C76">
        <v>64.513544505428484</v>
      </c>
      <c r="D76">
        <v>55.425489725842624</v>
      </c>
      <c r="E76">
        <v>55.425115584397467</v>
      </c>
      <c r="F76">
        <v>54.382087538428358</v>
      </c>
      <c r="G76" s="61">
        <f t="shared" si="6"/>
        <v>-6.8699124615716443</v>
      </c>
      <c r="I76" s="61">
        <f t="shared" si="4"/>
        <v>61.032752591037578</v>
      </c>
      <c r="J76" s="61"/>
      <c r="T76" t="s">
        <v>347</v>
      </c>
      <c r="U76">
        <v>0.36323607203235497</v>
      </c>
      <c r="W76" s="38">
        <v>2044</v>
      </c>
      <c r="X76" s="38">
        <v>7313</v>
      </c>
      <c r="Y76">
        <f t="shared" si="7"/>
        <v>0.27286076625283673</v>
      </c>
      <c r="AA76">
        <f t="shared" si="8"/>
        <v>0.27950225625598252</v>
      </c>
      <c r="AH76">
        <v>198202</v>
      </c>
      <c r="AI76">
        <v>0.20566799999999999</v>
      </c>
      <c r="AJ76">
        <v>3.5419100000000002E-2</v>
      </c>
      <c r="AK76">
        <f t="shared" si="5"/>
        <v>0.2410871</v>
      </c>
      <c r="AM76" t="s">
        <v>179</v>
      </c>
      <c r="AN76">
        <v>0.248964659928048</v>
      </c>
      <c r="AO76">
        <v>0.27661545993133302</v>
      </c>
    </row>
    <row r="77" spans="1:42" x14ac:dyDescent="0.3">
      <c r="A77" s="1">
        <v>2003.5</v>
      </c>
      <c r="B77" s="69">
        <v>60.692999999999998</v>
      </c>
      <c r="C77">
        <v>63.186929604898893</v>
      </c>
      <c r="D77">
        <v>55.354443054327305</v>
      </c>
      <c r="E77">
        <v>54.382087538428358</v>
      </c>
      <c r="F77">
        <v>55.288365272888917</v>
      </c>
      <c r="G77" s="61">
        <f t="shared" si="6"/>
        <v>-5.4046347271110804</v>
      </c>
      <c r="I77" s="61">
        <f t="shared" si="4"/>
        <v>61.939030325498138</v>
      </c>
      <c r="J77" s="61"/>
      <c r="T77" t="s">
        <v>348</v>
      </c>
      <c r="U77">
        <v>0.34024205404114399</v>
      </c>
      <c r="V77">
        <f>(U75+(1-U75)*U76+(1-U75)^2*U77)*100</f>
        <v>72.669821400169326</v>
      </c>
      <c r="W77" s="38">
        <v>2022</v>
      </c>
      <c r="X77" s="38">
        <v>7318</v>
      </c>
      <c r="Y77">
        <f t="shared" si="7"/>
        <v>0.27649391494598657</v>
      </c>
      <c r="Z77">
        <f>(Y75+(1-Y75)*Y76+(1-Y75)^2*Y77)*100</f>
        <v>61.787840173418743</v>
      </c>
      <c r="AA77">
        <f t="shared" si="8"/>
        <v>0.27630500136649355</v>
      </c>
      <c r="AB77">
        <f>(AA75+(1-AA75)*AA76+(1-AA75)^2*AA77)*100</f>
        <v>62.180650232619826</v>
      </c>
      <c r="AH77">
        <v>198203</v>
      </c>
      <c r="AI77">
        <v>0.2085378</v>
      </c>
      <c r="AJ77">
        <v>3.9717299999999997E-2</v>
      </c>
      <c r="AK77">
        <f t="shared" si="5"/>
        <v>0.24825510000000001</v>
      </c>
      <c r="AM77" t="s">
        <v>180</v>
      </c>
      <c r="AN77">
        <v>0.25438705354449997</v>
      </c>
      <c r="AO77">
        <v>0.279892419479634</v>
      </c>
      <c r="AP77">
        <f>(AO75+(1-AO75)*AO76+(1-AO75)^2*AO77)*100</f>
        <v>62.878154744760238</v>
      </c>
    </row>
    <row r="78" spans="1:42" x14ac:dyDescent="0.3">
      <c r="A78" s="1">
        <v>2003.75</v>
      </c>
      <c r="B78" s="69">
        <v>63.685400000000001</v>
      </c>
      <c r="C78">
        <v>65.244196364053394</v>
      </c>
      <c r="D78">
        <v>54.826501590317577</v>
      </c>
      <c r="E78">
        <v>55.288365272888917</v>
      </c>
      <c r="F78">
        <v>58.268531351797613</v>
      </c>
      <c r="G78" s="61">
        <f t="shared" si="6"/>
        <v>-5.4168686482023887</v>
      </c>
      <c r="I78" s="61">
        <f t="shared" si="4"/>
        <v>64.919196404406833</v>
      </c>
      <c r="J78" s="61"/>
      <c r="T78" t="s">
        <v>349</v>
      </c>
      <c r="U78">
        <v>0.32061174287664002</v>
      </c>
      <c r="W78" s="38">
        <v>1963</v>
      </c>
      <c r="X78" s="38">
        <v>7415</v>
      </c>
      <c r="Y78">
        <f t="shared" si="7"/>
        <v>0.26824268925936046</v>
      </c>
      <c r="AA78">
        <f t="shared" si="8"/>
        <v>0.26473364801078897</v>
      </c>
      <c r="AH78">
        <v>198204</v>
      </c>
      <c r="AI78">
        <v>0.23367660000000001</v>
      </c>
      <c r="AJ78">
        <v>3.9510700000000003E-2</v>
      </c>
      <c r="AK78">
        <f t="shared" si="5"/>
        <v>0.27318730000000002</v>
      </c>
      <c r="AM78" t="s">
        <v>181</v>
      </c>
      <c r="AN78">
        <v>0.28718019053532901</v>
      </c>
      <c r="AO78">
        <v>0.27997701615611797</v>
      </c>
    </row>
    <row r="79" spans="1:42" x14ac:dyDescent="0.3">
      <c r="A79" s="1">
        <v>2004</v>
      </c>
      <c r="B79" s="69">
        <v>61.918900000000001</v>
      </c>
      <c r="C79">
        <v>64.364097979507278</v>
      </c>
      <c r="D79">
        <v>57.277348555787519</v>
      </c>
      <c r="E79">
        <v>58.268531351797613</v>
      </c>
      <c r="F79">
        <v>55.800639027611091</v>
      </c>
      <c r="G79" s="61">
        <f t="shared" si="6"/>
        <v>-6.1182609723889101</v>
      </c>
      <c r="I79" s="61">
        <f t="shared" si="4"/>
        <v>62.451304080220311</v>
      </c>
      <c r="J79" s="61"/>
      <c r="T79" t="s">
        <v>350</v>
      </c>
      <c r="U79">
        <v>0.370829685617592</v>
      </c>
      <c r="W79" s="38">
        <v>1994</v>
      </c>
      <c r="X79" s="38">
        <v>7423</v>
      </c>
      <c r="Y79">
        <f t="shared" si="7"/>
        <v>0.26891436277815239</v>
      </c>
      <c r="AA79">
        <f t="shared" si="8"/>
        <v>0.26862454533207597</v>
      </c>
      <c r="AH79">
        <v>198205</v>
      </c>
      <c r="AI79">
        <v>0.2287555</v>
      </c>
      <c r="AJ79">
        <v>4.2568799999999997E-2</v>
      </c>
      <c r="AK79">
        <f t="shared" si="5"/>
        <v>0.27132430000000002</v>
      </c>
      <c r="AM79" t="s">
        <v>182</v>
      </c>
      <c r="AN79">
        <v>0.28091863985126603</v>
      </c>
      <c r="AO79">
        <v>0.27189603024537701</v>
      </c>
    </row>
    <row r="80" spans="1:42" x14ac:dyDescent="0.3">
      <c r="A80" s="1">
        <v>2004.25</v>
      </c>
      <c r="B80" s="69">
        <v>64.699799999999996</v>
      </c>
      <c r="C80">
        <v>66.337720338357329</v>
      </c>
      <c r="D80">
        <v>55.931715515977174</v>
      </c>
      <c r="E80">
        <v>55.800639027611091</v>
      </c>
      <c r="F80">
        <v>58.351363974420202</v>
      </c>
      <c r="G80" s="61">
        <f t="shared" si="6"/>
        <v>-6.3484360255797938</v>
      </c>
      <c r="I80" s="61">
        <f t="shared" si="4"/>
        <v>65.002029027029423</v>
      </c>
      <c r="J80" s="61"/>
      <c r="T80" t="s">
        <v>351</v>
      </c>
      <c r="U80">
        <v>0.32343489943597398</v>
      </c>
      <c r="V80">
        <f>(U78+(1-U78)*U79+(1-U78)^2*U80)*100</f>
        <v>72.183640698173519</v>
      </c>
      <c r="W80" s="38">
        <v>2039</v>
      </c>
      <c r="X80" s="38">
        <v>7095</v>
      </c>
      <c r="Y80">
        <f t="shared" si="7"/>
        <v>0.2746867843190085</v>
      </c>
      <c r="Z80">
        <f>(Y78+(1-Y78)*Y79+(1-Y78)^2*Y80)*100</f>
        <v>61.210893247370265</v>
      </c>
      <c r="AA80">
        <f t="shared" si="8"/>
        <v>0.28738548273431996</v>
      </c>
      <c r="AB80">
        <f>(AA78+(1-AA78)*AA79+(1-AA78)^2*AA80)*100</f>
        <v>61.760960248175614</v>
      </c>
      <c r="AH80">
        <v>198206</v>
      </c>
      <c r="AI80">
        <v>0.22070049999999999</v>
      </c>
      <c r="AJ80">
        <v>5.4829999999999997E-2</v>
      </c>
      <c r="AK80">
        <f t="shared" si="5"/>
        <v>0.27553050000000001</v>
      </c>
      <c r="AM80" t="s">
        <v>183</v>
      </c>
      <c r="AN80">
        <v>0.27264010813697298</v>
      </c>
      <c r="AO80">
        <v>0.247108660376229</v>
      </c>
      <c r="AP80">
        <f>(AO78+(1-AO78)*AO79+(1-AO78)^2*AO80)*100</f>
        <v>60.385771530817031</v>
      </c>
    </row>
    <row r="81" spans="1:42" x14ac:dyDescent="0.3">
      <c r="A81" s="1">
        <v>2004.5</v>
      </c>
      <c r="B81" s="69">
        <v>65.354699999999994</v>
      </c>
      <c r="C81">
        <v>67.647894356810184</v>
      </c>
      <c r="D81">
        <v>58.193147778758515</v>
      </c>
      <c r="E81">
        <v>58.351363974420202</v>
      </c>
      <c r="F81">
        <v>59.409769115828595</v>
      </c>
      <c r="G81" s="61">
        <f t="shared" si="6"/>
        <v>-5.9449308841713986</v>
      </c>
      <c r="I81" s="61">
        <f t="shared" si="4"/>
        <v>66.060434168437823</v>
      </c>
      <c r="J81" s="61"/>
      <c r="T81" t="s">
        <v>352</v>
      </c>
      <c r="U81">
        <v>0.33351352664477402</v>
      </c>
      <c r="W81" s="38">
        <v>2007</v>
      </c>
      <c r="X81" s="38">
        <v>7337</v>
      </c>
      <c r="Y81">
        <f t="shared" si="7"/>
        <v>0.2828752642706131</v>
      </c>
      <c r="AA81">
        <f t="shared" si="8"/>
        <v>0.27354504565898868</v>
      </c>
      <c r="AH81">
        <v>198207</v>
      </c>
      <c r="AI81">
        <v>0.24019840000000001</v>
      </c>
      <c r="AJ81">
        <v>5.6617099999999997E-2</v>
      </c>
      <c r="AK81">
        <f t="shared" si="5"/>
        <v>0.29681550000000001</v>
      </c>
      <c r="AM81" t="s">
        <v>184</v>
      </c>
      <c r="AN81">
        <v>0.29759851626362599</v>
      </c>
      <c r="AO81">
        <v>0.26353698829594402</v>
      </c>
    </row>
    <row r="82" spans="1:42" x14ac:dyDescent="0.3">
      <c r="A82" s="1">
        <v>2004.75</v>
      </c>
      <c r="B82" s="69">
        <v>67.395200000000003</v>
      </c>
      <c r="C82">
        <v>68.056876607581088</v>
      </c>
      <c r="D82">
        <v>58.792762977550538</v>
      </c>
      <c r="E82">
        <v>59.409769115828595</v>
      </c>
      <c r="F82">
        <v>60.604504695398852</v>
      </c>
      <c r="G82" s="61">
        <f t="shared" si="6"/>
        <v>-6.7906953046011509</v>
      </c>
      <c r="I82" s="61">
        <f t="shared" si="4"/>
        <v>67.255169748008072</v>
      </c>
      <c r="J82" s="61"/>
      <c r="T82" t="s">
        <v>353</v>
      </c>
      <c r="U82">
        <v>0.39796740022118898</v>
      </c>
      <c r="W82" s="38">
        <v>2123</v>
      </c>
      <c r="X82" s="38">
        <v>6882</v>
      </c>
      <c r="Y82">
        <f t="shared" si="7"/>
        <v>0.2893553223388306</v>
      </c>
      <c r="AA82">
        <f t="shared" si="8"/>
        <v>0.30848590526009884</v>
      </c>
      <c r="AH82">
        <v>198208</v>
      </c>
      <c r="AI82">
        <v>0.22004589999999999</v>
      </c>
      <c r="AJ82">
        <v>4.1559800000000001E-2</v>
      </c>
      <c r="AK82">
        <f t="shared" si="5"/>
        <v>0.2616057</v>
      </c>
      <c r="AM82" t="s">
        <v>185</v>
      </c>
      <c r="AN82">
        <v>0.26981912360365601</v>
      </c>
      <c r="AO82">
        <v>0.25100630915171002</v>
      </c>
    </row>
    <row r="83" spans="1:42" x14ac:dyDescent="0.3">
      <c r="A83" s="1">
        <v>2005</v>
      </c>
      <c r="B83" s="69">
        <v>66.3429</v>
      </c>
      <c r="C83">
        <v>69.234740054735909</v>
      </c>
      <c r="D83">
        <v>60.444126285900666</v>
      </c>
      <c r="E83">
        <v>60.604504695398852</v>
      </c>
      <c r="F83">
        <v>59.681117562270266</v>
      </c>
      <c r="G83" s="61">
        <f t="shared" si="6"/>
        <v>-6.6617824377297339</v>
      </c>
      <c r="I83" s="61">
        <f t="shared" si="4"/>
        <v>66.331782614879486</v>
      </c>
      <c r="J83" s="61"/>
      <c r="T83" t="s">
        <v>354</v>
      </c>
      <c r="U83">
        <v>0.33864450184892297</v>
      </c>
      <c r="V83">
        <f>(U81+(1-U81)*U82+(1-U81)^2*U83)*100</f>
        <v>74.918073224702809</v>
      </c>
      <c r="W83" s="38">
        <v>1976</v>
      </c>
      <c r="X83" s="38">
        <v>6979</v>
      </c>
      <c r="Y83">
        <f t="shared" si="7"/>
        <v>0.2871258355129323</v>
      </c>
      <c r="Z83">
        <f>(Y81+(1-Y81)*Y82+(1-Y81)^2*Y83)*100</f>
        <v>63.80387199507814</v>
      </c>
      <c r="AA83">
        <f t="shared" si="8"/>
        <v>0.28313511964464821</v>
      </c>
      <c r="AB83">
        <f>(AA81+(1-AA81)*AA82+(1-AA81)^2*AA83)*100</f>
        <v>64.706698208284379</v>
      </c>
      <c r="AH83">
        <v>198209</v>
      </c>
      <c r="AI83">
        <v>0.2447106</v>
      </c>
      <c r="AJ83">
        <v>5.5093499999999997E-2</v>
      </c>
      <c r="AK83">
        <f t="shared" si="5"/>
        <v>0.29980410000000002</v>
      </c>
      <c r="AM83" t="s">
        <v>186</v>
      </c>
      <c r="AN83">
        <v>0.30753436997644601</v>
      </c>
      <c r="AO83">
        <v>0.25844903251058499</v>
      </c>
      <c r="AP83">
        <f>(AO81+(1-AO81)*AO82+(1-AO81)^2*AO83)*100</f>
        <v>58.857085998412416</v>
      </c>
    </row>
    <row r="84" spans="1:42" x14ac:dyDescent="0.3">
      <c r="A84" s="1">
        <v>2005.25</v>
      </c>
      <c r="B84" s="69">
        <v>66.164199999999994</v>
      </c>
      <c r="C84">
        <v>68.750155843726233</v>
      </c>
      <c r="D84">
        <v>59.541960222509374</v>
      </c>
      <c r="E84">
        <v>59.681117562270266</v>
      </c>
      <c r="F84">
        <v>59.838373338855021</v>
      </c>
      <c r="G84" s="61">
        <f t="shared" si="6"/>
        <v>-6.3258266611449727</v>
      </c>
      <c r="I84" s="61">
        <f t="shared" si="4"/>
        <v>66.489038391464248</v>
      </c>
      <c r="J84" s="61"/>
      <c r="T84" t="s">
        <v>355</v>
      </c>
      <c r="U84">
        <v>0.34530683793599798</v>
      </c>
      <c r="W84" s="38">
        <v>2034</v>
      </c>
      <c r="X84" s="38">
        <v>7031</v>
      </c>
      <c r="Y84">
        <f t="shared" si="7"/>
        <v>0.2914457658690357</v>
      </c>
      <c r="AA84">
        <f t="shared" si="8"/>
        <v>0.2892902858768312</v>
      </c>
      <c r="AH84">
        <v>198210</v>
      </c>
      <c r="AI84">
        <v>0.21091080000000001</v>
      </c>
      <c r="AJ84">
        <v>4.1296100000000002E-2</v>
      </c>
      <c r="AK84">
        <f t="shared" si="5"/>
        <v>0.25220690000000001</v>
      </c>
      <c r="AM84" t="s">
        <v>187</v>
      </c>
      <c r="AN84">
        <v>0.259976512955578</v>
      </c>
      <c r="AO84">
        <v>0.2370499043979</v>
      </c>
    </row>
    <row r="85" spans="1:42" x14ac:dyDescent="0.3">
      <c r="A85" s="1">
        <v>2005.5</v>
      </c>
      <c r="B85" s="69">
        <v>68.1755</v>
      </c>
      <c r="C85">
        <v>67.927089207052632</v>
      </c>
      <c r="D85">
        <v>59.471146003440076</v>
      </c>
      <c r="E85">
        <v>59.838373338855021</v>
      </c>
      <c r="F85">
        <v>60.862807336541415</v>
      </c>
      <c r="G85" s="61">
        <f t="shared" si="6"/>
        <v>-7.3126926634585843</v>
      </c>
      <c r="I85" s="61">
        <f t="shared" si="4"/>
        <v>67.513472389150635</v>
      </c>
      <c r="J85" s="61"/>
      <c r="T85" t="s">
        <v>356</v>
      </c>
      <c r="U85">
        <v>0.37639276014334999</v>
      </c>
      <c r="W85" s="38">
        <v>1947</v>
      </c>
      <c r="X85" s="38">
        <v>7236</v>
      </c>
      <c r="Y85">
        <f t="shared" si="7"/>
        <v>0.27691651258711419</v>
      </c>
      <c r="AA85">
        <f t="shared" si="8"/>
        <v>0.26907131011608626</v>
      </c>
      <c r="AH85">
        <v>198211</v>
      </c>
      <c r="AI85">
        <v>0.16835510000000001</v>
      </c>
      <c r="AJ85">
        <v>3.69431E-2</v>
      </c>
      <c r="AK85">
        <f t="shared" si="5"/>
        <v>0.20529820000000001</v>
      </c>
      <c r="AM85" t="s">
        <v>188</v>
      </c>
      <c r="AN85">
        <v>0.203976648091447</v>
      </c>
      <c r="AO85">
        <v>0.21439189571929201</v>
      </c>
    </row>
    <row r="86" spans="1:42" x14ac:dyDescent="0.3">
      <c r="A86" s="1">
        <v>2005.75</v>
      </c>
      <c r="B86" s="69">
        <v>67.634100000000004</v>
      </c>
      <c r="C86">
        <v>69.621017887115912</v>
      </c>
      <c r="D86">
        <v>60.924896276520471</v>
      </c>
      <c r="E86">
        <v>60.862807336541415</v>
      </c>
      <c r="F86">
        <v>60.946723288051906</v>
      </c>
      <c r="G86" s="61">
        <f t="shared" si="6"/>
        <v>-6.6873767119480974</v>
      </c>
      <c r="I86" s="61">
        <f t="shared" si="4"/>
        <v>67.597388340661126</v>
      </c>
      <c r="J86" s="61"/>
      <c r="T86" t="s">
        <v>357</v>
      </c>
      <c r="U86">
        <v>0.31923863985099299</v>
      </c>
      <c r="V86">
        <f>(U84+(1-U84)*U85+(1-U84)^2*U86)*100</f>
        <v>72.856167134228301</v>
      </c>
      <c r="W86" s="38">
        <v>1935</v>
      </c>
      <c r="X86" s="38">
        <v>7253</v>
      </c>
      <c r="Y86">
        <f t="shared" si="7"/>
        <v>0.26741293532338306</v>
      </c>
      <c r="Z86">
        <f>(Y84+(1-Y84)*Y85+(1-Y84)^2*Y86)*100</f>
        <v>62.191055759420856</v>
      </c>
      <c r="AA86">
        <f t="shared" si="8"/>
        <v>0.26678615745208878</v>
      </c>
      <c r="AB86">
        <f>(AA84+(1-AA84)*AA85+(1-AA84)^2*AA86)*100</f>
        <v>61.527778162181235</v>
      </c>
      <c r="AH86">
        <v>198212</v>
      </c>
      <c r="AI86">
        <v>0.17422850000000001</v>
      </c>
      <c r="AJ86">
        <v>3.1857700000000003E-2</v>
      </c>
      <c r="AK86">
        <f t="shared" si="5"/>
        <v>0.2060862</v>
      </c>
      <c r="AM86" t="s">
        <v>189</v>
      </c>
      <c r="AN86">
        <v>0.20976627920565499</v>
      </c>
      <c r="AO86">
        <v>0.251555455967306</v>
      </c>
      <c r="AP86">
        <f>(AO84+(1-AO84)*AO85+(1-AO84)^2*AO86)*100</f>
        <v>54.704885362260036</v>
      </c>
    </row>
    <row r="87" spans="1:42" x14ac:dyDescent="0.3">
      <c r="A87" s="1">
        <v>2006</v>
      </c>
      <c r="B87" s="69">
        <v>67.513800000000003</v>
      </c>
      <c r="D87">
        <v>60.57381340241875</v>
      </c>
      <c r="E87">
        <v>60.946723288051906</v>
      </c>
      <c r="F87">
        <v>60.862921634435232</v>
      </c>
      <c r="G87" s="61">
        <f t="shared" ref="G87:G118" si="9">F87-B87</f>
        <v>-6.6508783655647719</v>
      </c>
      <c r="I87" s="61">
        <f t="shared" si="4"/>
        <v>67.513586687044452</v>
      </c>
      <c r="J87" s="61"/>
      <c r="T87" t="s">
        <v>358</v>
      </c>
      <c r="U87">
        <v>0.37538648920533502</v>
      </c>
      <c r="W87" s="38">
        <v>2187</v>
      </c>
      <c r="X87" s="38">
        <v>7158</v>
      </c>
      <c r="Y87">
        <f t="shared" si="7"/>
        <v>0.30153040121329105</v>
      </c>
      <c r="AA87">
        <f t="shared" si="8"/>
        <v>0.3055322715842414</v>
      </c>
      <c r="AH87">
        <v>198301</v>
      </c>
      <c r="AI87">
        <v>0.1529422</v>
      </c>
      <c r="AJ87">
        <v>3.2096100000000002E-2</v>
      </c>
      <c r="AK87">
        <f t="shared" si="5"/>
        <v>0.18503829999999999</v>
      </c>
      <c r="AM87" t="s">
        <v>190</v>
      </c>
      <c r="AN87">
        <v>0.18326944369210299</v>
      </c>
      <c r="AO87">
        <v>0.24426285516319199</v>
      </c>
    </row>
    <row r="88" spans="1:42" x14ac:dyDescent="0.3">
      <c r="A88" s="1">
        <v>2006.25</v>
      </c>
      <c r="B88" s="69">
        <v>70.723100000000002</v>
      </c>
      <c r="D88">
        <v>60.652226146970378</v>
      </c>
      <c r="E88">
        <v>60.862921634435232</v>
      </c>
      <c r="F88">
        <v>63.502321335022806</v>
      </c>
      <c r="G88" s="61">
        <f t="shared" si="9"/>
        <v>-7.2207786649771961</v>
      </c>
      <c r="I88" s="61">
        <f t="shared" ref="I88:I142" si="10">F88-$H$23</f>
        <v>70.152986387632026</v>
      </c>
      <c r="J88" s="61"/>
      <c r="T88" t="s">
        <v>359</v>
      </c>
      <c r="U88">
        <v>0.351356457231076</v>
      </c>
      <c r="W88" s="38">
        <v>2074</v>
      </c>
      <c r="X88" s="38">
        <v>7102</v>
      </c>
      <c r="Y88">
        <f t="shared" si="7"/>
        <v>0.28974573903324952</v>
      </c>
      <c r="AA88">
        <f t="shared" si="8"/>
        <v>0.29203041396789636</v>
      </c>
      <c r="AH88">
        <v>198302</v>
      </c>
      <c r="AI88">
        <v>0.17302819999999999</v>
      </c>
      <c r="AJ88">
        <v>3.3302600000000002E-2</v>
      </c>
      <c r="AK88">
        <f t="shared" si="5"/>
        <v>0.20633079999999998</v>
      </c>
      <c r="AM88" t="s">
        <v>191</v>
      </c>
      <c r="AN88">
        <v>0.20575579771865701</v>
      </c>
      <c r="AO88">
        <v>0.22714694210792799</v>
      </c>
    </row>
    <row r="89" spans="1:42" x14ac:dyDescent="0.3">
      <c r="A89" s="1">
        <v>2006.5</v>
      </c>
      <c r="B89" s="69">
        <v>72.000299999999996</v>
      </c>
      <c r="D89">
        <v>63.198137391292477</v>
      </c>
      <c r="E89">
        <v>63.502321335022806</v>
      </c>
      <c r="F89">
        <v>64.83590863770111</v>
      </c>
      <c r="G89" s="61">
        <f t="shared" si="9"/>
        <v>-7.1643913622988862</v>
      </c>
      <c r="I89" s="61">
        <f t="shared" si="10"/>
        <v>71.486573690310337</v>
      </c>
      <c r="J89" s="61"/>
      <c r="T89" t="s">
        <v>360</v>
      </c>
      <c r="U89">
        <v>0.34769904715441702</v>
      </c>
      <c r="V89">
        <f>(U87+(1-U87)*U88+(1-U87)^2*U89)*100</f>
        <v>73.050049431813378</v>
      </c>
      <c r="W89" s="38">
        <v>2056</v>
      </c>
      <c r="X89" s="38">
        <v>7000</v>
      </c>
      <c r="Y89">
        <f t="shared" si="7"/>
        <v>0.28949591664319912</v>
      </c>
      <c r="Z89">
        <f>(Y87+(1-Y87)*Y88+(1-Y87)^2*Y89)*100</f>
        <v>64.514240563472356</v>
      </c>
      <c r="AA89">
        <f t="shared" si="8"/>
        <v>0.29371428571428571</v>
      </c>
      <c r="AB89">
        <f>(AA87+(1-AA87)*AA88+(1-AA87)^2*AA89)*100</f>
        <v>64.999208915331153</v>
      </c>
      <c r="AH89">
        <v>198303</v>
      </c>
      <c r="AI89">
        <v>0.1809104</v>
      </c>
      <c r="AJ89">
        <v>3.58056E-2</v>
      </c>
      <c r="AK89">
        <f t="shared" si="5"/>
        <v>0.21671599999999999</v>
      </c>
      <c r="AM89" t="s">
        <v>192</v>
      </c>
      <c r="AN89">
        <v>0.21609589470075699</v>
      </c>
      <c r="AO89">
        <v>0.235336510848838</v>
      </c>
      <c r="AP89">
        <f>(AO87+(1-AO87)*AO88+(1-AO87)^2*AO89)*100</f>
        <v>55.0336009536368</v>
      </c>
    </row>
    <row r="90" spans="1:42" x14ac:dyDescent="0.3">
      <c r="A90" s="1">
        <v>2006.75</v>
      </c>
      <c r="B90" s="69">
        <v>72.058899999999994</v>
      </c>
      <c r="D90">
        <v>64.250327975204655</v>
      </c>
      <c r="E90">
        <v>64.83590863770111</v>
      </c>
      <c r="F90">
        <v>64.154674469010757</v>
      </c>
      <c r="G90" s="61">
        <f t="shared" si="9"/>
        <v>-7.9042255309892369</v>
      </c>
      <c r="I90" s="61">
        <f t="shared" si="10"/>
        <v>70.805339521619985</v>
      </c>
      <c r="J90" s="61"/>
      <c r="T90" t="s">
        <v>361</v>
      </c>
      <c r="U90">
        <v>0.34816252796799402</v>
      </c>
      <c r="W90" s="38">
        <v>1976</v>
      </c>
      <c r="X90" s="38">
        <v>6873</v>
      </c>
      <c r="Y90">
        <f t="shared" si="7"/>
        <v>0.28228571428571431</v>
      </c>
      <c r="AA90">
        <f t="shared" si="8"/>
        <v>0.28750181871089769</v>
      </c>
      <c r="AH90">
        <v>198304</v>
      </c>
      <c r="AI90">
        <v>0.21429190000000001</v>
      </c>
      <c r="AJ90">
        <v>3.7555600000000001E-2</v>
      </c>
      <c r="AK90">
        <f t="shared" si="5"/>
        <v>0.2518475</v>
      </c>
      <c r="AM90" t="s">
        <v>193</v>
      </c>
      <c r="AN90">
        <v>0.255196371186733</v>
      </c>
      <c r="AO90">
        <v>0.24911634514803499</v>
      </c>
    </row>
    <row r="91" spans="1:42" x14ac:dyDescent="0.3">
      <c r="A91" s="1">
        <v>2007</v>
      </c>
      <c r="B91" s="69">
        <v>73.396000000000001</v>
      </c>
      <c r="D91">
        <v>64.200885312993648</v>
      </c>
      <c r="E91">
        <v>64.154674469010757</v>
      </c>
      <c r="F91">
        <v>66.005476854025176</v>
      </c>
      <c r="G91" s="61">
        <f t="shared" si="9"/>
        <v>-7.3905231459748251</v>
      </c>
      <c r="I91" s="61">
        <f t="shared" si="10"/>
        <v>72.656141906634403</v>
      </c>
      <c r="J91" s="61"/>
      <c r="T91" t="s">
        <v>362</v>
      </c>
      <c r="U91">
        <v>0.42349517982581703</v>
      </c>
      <c r="W91" s="38">
        <v>2051</v>
      </c>
      <c r="X91" s="38">
        <v>6655</v>
      </c>
      <c r="Y91">
        <f t="shared" si="7"/>
        <v>0.29841408409719189</v>
      </c>
      <c r="AA91">
        <f t="shared" si="8"/>
        <v>0.30818933132982718</v>
      </c>
      <c r="AH91">
        <v>198305</v>
      </c>
      <c r="AI91">
        <v>0.204765</v>
      </c>
      <c r="AJ91">
        <v>4.0901100000000003E-2</v>
      </c>
      <c r="AK91">
        <f t="shared" si="5"/>
        <v>0.2456661</v>
      </c>
      <c r="AM91" t="s">
        <v>194</v>
      </c>
      <c r="AN91">
        <v>0.246142124642697</v>
      </c>
      <c r="AO91">
        <v>0.23797783319043</v>
      </c>
    </row>
    <row r="92" spans="1:42" x14ac:dyDescent="0.3">
      <c r="A92" s="1">
        <v>2007.25</v>
      </c>
      <c r="B92" s="69">
        <v>69.473399999999998</v>
      </c>
      <c r="D92">
        <v>65.33283645991196</v>
      </c>
      <c r="E92">
        <v>66.005476854025176</v>
      </c>
      <c r="F92">
        <v>61.766437245326067</v>
      </c>
      <c r="G92" s="61">
        <f t="shared" si="9"/>
        <v>-7.7069627546739312</v>
      </c>
      <c r="I92" s="61">
        <f t="shared" si="10"/>
        <v>68.417102297935287</v>
      </c>
      <c r="J92" s="61"/>
      <c r="T92" t="s">
        <v>363</v>
      </c>
      <c r="U92">
        <v>0.36486412803674201</v>
      </c>
      <c r="V92">
        <f>(U90+(1-U90)*U91+(1-U90)^2*U92)*100</f>
        <v>77.924043731091359</v>
      </c>
      <c r="W92" s="38">
        <v>1990</v>
      </c>
      <c r="X92" s="38">
        <v>6799</v>
      </c>
      <c r="Y92">
        <f t="shared" si="7"/>
        <v>0.29902329075882794</v>
      </c>
      <c r="Z92">
        <f>(Y90+(1-Y90)*Y91+(1-Y90)^2*Y92)*100</f>
        <v>65.049278787139457</v>
      </c>
      <c r="AA92">
        <f t="shared" si="8"/>
        <v>0.29269010148551255</v>
      </c>
      <c r="AB92">
        <f>(AA90+(1-AA90)*AA91+(1-AA90)^2*AA92)*100</f>
        <v>65.567135755521207</v>
      </c>
      <c r="AH92">
        <v>198306</v>
      </c>
      <c r="AI92">
        <v>0.2365418</v>
      </c>
      <c r="AJ92">
        <v>6.4966300000000005E-2</v>
      </c>
      <c r="AK92">
        <f t="shared" si="5"/>
        <v>0.3015081</v>
      </c>
      <c r="AM92" t="s">
        <v>195</v>
      </c>
      <c r="AN92">
        <v>0.29219868359829099</v>
      </c>
      <c r="AO92">
        <v>0.265044951315833</v>
      </c>
      <c r="AP92">
        <f>(AO90+(1-AO90)*AO91+(1-AO90)^2*AO92)*100</f>
        <v>57.724931476806383</v>
      </c>
    </row>
    <row r="93" spans="1:42" x14ac:dyDescent="0.3">
      <c r="A93" s="1">
        <v>2007.5</v>
      </c>
      <c r="B93" s="69">
        <v>68.849900000000005</v>
      </c>
      <c r="D93">
        <v>62.085059136766986</v>
      </c>
      <c r="E93">
        <v>61.766437245326067</v>
      </c>
      <c r="F93">
        <v>61.457216908654033</v>
      </c>
      <c r="G93" s="61">
        <f t="shared" si="9"/>
        <v>-7.3926830913459725</v>
      </c>
      <c r="I93" s="61">
        <f t="shared" si="10"/>
        <v>68.10788196126326</v>
      </c>
      <c r="J93" s="61"/>
      <c r="T93" t="s">
        <v>364</v>
      </c>
      <c r="U93">
        <v>0.36649334935750599</v>
      </c>
      <c r="W93" s="38">
        <v>2097</v>
      </c>
      <c r="X93" s="38">
        <v>6655</v>
      </c>
      <c r="Y93">
        <f t="shared" si="7"/>
        <v>0.3084277099573467</v>
      </c>
      <c r="AA93">
        <f t="shared" si="8"/>
        <v>0.3151014274981217</v>
      </c>
      <c r="AH93">
        <v>198307</v>
      </c>
      <c r="AI93">
        <v>0.23557349999999999</v>
      </c>
      <c r="AJ93">
        <v>4.9507599999999999E-2</v>
      </c>
      <c r="AK93">
        <f t="shared" ref="AK93:AK156" si="11">SUM(AI93:AJ93)</f>
        <v>0.28508109999999998</v>
      </c>
      <c r="AM93" t="s">
        <v>196</v>
      </c>
      <c r="AN93">
        <v>0.28657087490099198</v>
      </c>
      <c r="AO93">
        <v>0.25624090459045301</v>
      </c>
    </row>
    <row r="94" spans="1:42" x14ac:dyDescent="0.3">
      <c r="A94" s="1">
        <v>2007.75</v>
      </c>
      <c r="B94" s="69">
        <v>68.0227</v>
      </c>
      <c r="D94">
        <v>61.643897920251511</v>
      </c>
      <c r="E94">
        <v>61.457216908654033</v>
      </c>
      <c r="F94">
        <v>60.090796792750837</v>
      </c>
      <c r="G94" s="61">
        <f t="shared" si="9"/>
        <v>-7.9319032072491638</v>
      </c>
      <c r="I94" s="61">
        <f t="shared" si="10"/>
        <v>66.741461845360064</v>
      </c>
      <c r="J94" s="61"/>
      <c r="T94" t="s">
        <v>365</v>
      </c>
      <c r="U94">
        <v>0.37790307900596298</v>
      </c>
      <c r="W94" s="38">
        <v>1811</v>
      </c>
      <c r="X94" s="38">
        <v>6608</v>
      </c>
      <c r="Y94">
        <f t="shared" si="7"/>
        <v>0.27212622088655147</v>
      </c>
      <c r="AA94">
        <f t="shared" si="8"/>
        <v>0.27406174334140437</v>
      </c>
      <c r="AH94">
        <v>198308</v>
      </c>
      <c r="AI94">
        <v>0.228911</v>
      </c>
      <c r="AJ94">
        <v>4.0901100000000003E-2</v>
      </c>
      <c r="AK94">
        <f t="shared" si="11"/>
        <v>0.2698121</v>
      </c>
      <c r="AM94" t="s">
        <v>197</v>
      </c>
      <c r="AN94">
        <v>0.28341088790097102</v>
      </c>
      <c r="AO94">
        <v>0.26069152672568002</v>
      </c>
    </row>
    <row r="95" spans="1:42" x14ac:dyDescent="0.3">
      <c r="A95" s="1">
        <v>2008</v>
      </c>
      <c r="B95" s="69">
        <v>66.4636</v>
      </c>
      <c r="D95">
        <v>60.955495615319435</v>
      </c>
      <c r="E95">
        <v>60.090796792750837</v>
      </c>
      <c r="F95">
        <v>59.538126440331084</v>
      </c>
      <c r="G95" s="61">
        <f t="shared" si="9"/>
        <v>-6.9254735596689159</v>
      </c>
      <c r="I95" s="61">
        <f t="shared" si="10"/>
        <v>66.188791492940311</v>
      </c>
      <c r="J95" s="61"/>
      <c r="T95" t="s">
        <v>366</v>
      </c>
      <c r="U95">
        <v>0.322821276243274</v>
      </c>
      <c r="V95">
        <f>(U93+(1-U93)*U94+(1-U93)^2*U95)*100</f>
        <v>73.54555443597539</v>
      </c>
      <c r="W95" s="38">
        <v>1836</v>
      </c>
      <c r="X95" s="38">
        <v>6656</v>
      </c>
      <c r="Y95">
        <f t="shared" si="7"/>
        <v>0.2778450363196126</v>
      </c>
      <c r="Z95">
        <f>(Y93+(1-Y93)*Y94+(1-Y93)^2*Y95)*100</f>
        <v>62.950822948580466</v>
      </c>
      <c r="AA95">
        <f t="shared" si="8"/>
        <v>0.27584134615384615</v>
      </c>
      <c r="AB95">
        <f>(AA93+(1-AA93)*AA94+(1-AA93)^2*AA95)*100</f>
        <v>63.219925305705438</v>
      </c>
      <c r="AH95">
        <v>198309</v>
      </c>
      <c r="AI95">
        <v>0.26446449999999999</v>
      </c>
      <c r="AJ95">
        <v>5.59341E-2</v>
      </c>
      <c r="AK95">
        <f t="shared" si="11"/>
        <v>0.32039859999999998</v>
      </c>
      <c r="AM95" t="s">
        <v>198</v>
      </c>
      <c r="AN95">
        <v>0.33287937109511601</v>
      </c>
      <c r="AO95">
        <v>0.284092590241041</v>
      </c>
      <c r="AP95">
        <f>(AO93+(1-AO93)*AO94+(1-AO93)^2*AO95)*100</f>
        <v>60.72862536647181</v>
      </c>
    </row>
    <row r="96" spans="1:42" x14ac:dyDescent="0.3">
      <c r="A96" s="1">
        <v>2008.25</v>
      </c>
      <c r="B96" s="69">
        <v>64.406499999999994</v>
      </c>
      <c r="D96">
        <v>59.713678203788731</v>
      </c>
      <c r="E96">
        <v>59.538126440331084</v>
      </c>
      <c r="F96">
        <v>56.389998424062014</v>
      </c>
      <c r="G96" s="61">
        <f t="shared" si="9"/>
        <v>-8.0165015759379799</v>
      </c>
      <c r="I96" s="61">
        <f t="shared" si="10"/>
        <v>63.040663476671241</v>
      </c>
      <c r="J96" s="61"/>
      <c r="T96" t="s">
        <v>367</v>
      </c>
      <c r="U96">
        <v>0.40643230712052902</v>
      </c>
      <c r="W96" s="38">
        <v>1953</v>
      </c>
      <c r="X96" s="38">
        <v>6454</v>
      </c>
      <c r="Y96">
        <f t="shared" si="7"/>
        <v>0.29341947115384615</v>
      </c>
      <c r="AA96">
        <f t="shared" si="8"/>
        <v>0.30260303687635576</v>
      </c>
      <c r="AH96">
        <v>198310</v>
      </c>
      <c r="AI96">
        <v>0.2217006</v>
      </c>
      <c r="AJ96">
        <v>4.3408099999999998E-2</v>
      </c>
      <c r="AK96">
        <f t="shared" si="11"/>
        <v>0.26510869999999997</v>
      </c>
      <c r="AM96" t="s">
        <v>199</v>
      </c>
      <c r="AN96">
        <v>0.273956575244583</v>
      </c>
      <c r="AO96">
        <v>0.252442921846044</v>
      </c>
    </row>
    <row r="97" spans="1:42" x14ac:dyDescent="0.3">
      <c r="A97" s="1">
        <v>2008.5</v>
      </c>
      <c r="B97" s="69">
        <v>61.767499999999998</v>
      </c>
      <c r="D97">
        <v>58.010361019637372</v>
      </c>
      <c r="E97">
        <v>56.389998424062014</v>
      </c>
      <c r="F97">
        <v>54.33060584740732</v>
      </c>
      <c r="G97" s="61">
        <f t="shared" si="9"/>
        <v>-7.4368941525926786</v>
      </c>
      <c r="I97" s="61">
        <f t="shared" si="10"/>
        <v>60.98127090001654</v>
      </c>
      <c r="J97" s="61"/>
      <c r="T97" t="s">
        <v>368</v>
      </c>
      <c r="U97">
        <v>0.36560476310155698</v>
      </c>
      <c r="W97" s="38">
        <v>1900</v>
      </c>
      <c r="X97" s="38">
        <v>6308</v>
      </c>
      <c r="Y97">
        <f t="shared" si="7"/>
        <v>0.29439107530213821</v>
      </c>
      <c r="AA97">
        <f t="shared" si="8"/>
        <v>0.30120481927710846</v>
      </c>
      <c r="AH97">
        <v>198311</v>
      </c>
      <c r="AI97">
        <v>0.2187846</v>
      </c>
      <c r="AJ97">
        <v>3.9513300000000001E-2</v>
      </c>
      <c r="AK97">
        <f t="shared" si="11"/>
        <v>0.25829789999999997</v>
      </c>
      <c r="AM97" t="s">
        <v>200</v>
      </c>
      <c r="AN97">
        <v>0.26562302251299402</v>
      </c>
      <c r="AO97">
        <v>0.279579477822051</v>
      </c>
    </row>
    <row r="98" spans="1:42" x14ac:dyDescent="0.3">
      <c r="A98" s="1">
        <v>2008.75</v>
      </c>
      <c r="B98" s="69">
        <v>55.536000000000001</v>
      </c>
      <c r="D98">
        <v>55.753034462551035</v>
      </c>
      <c r="E98">
        <v>54.33060584740732</v>
      </c>
      <c r="F98">
        <v>48.348942176349205</v>
      </c>
      <c r="G98" s="61">
        <f t="shared" si="9"/>
        <v>-7.1870578236507967</v>
      </c>
      <c r="I98" s="61">
        <f t="shared" si="10"/>
        <v>54.999607228958425</v>
      </c>
      <c r="J98" s="61"/>
      <c r="T98" t="s">
        <v>369</v>
      </c>
      <c r="U98">
        <v>0.41358474608426798</v>
      </c>
      <c r="V98">
        <f>(U96+(1-U96)*U97+(1-U96)^2*U98)*100</f>
        <v>76.915873841523762</v>
      </c>
      <c r="W98" s="38">
        <v>1997</v>
      </c>
      <c r="X98" s="38">
        <v>6476</v>
      </c>
      <c r="Y98">
        <f t="shared" si="7"/>
        <v>0.31658211794546609</v>
      </c>
      <c r="Z98">
        <f>(Y96+(1-Y96)*Y97+(1-Y96)^2*Y98)*100</f>
        <v>65.948600855413034</v>
      </c>
      <c r="AA98">
        <f t="shared" si="8"/>
        <v>0.30836936380481778</v>
      </c>
      <c r="AB98">
        <f>(AA96+(1-AA96)*AA97+(1-AA96)^2*AA98)*100</f>
        <v>66.264166527648413</v>
      </c>
      <c r="AH98">
        <v>198312</v>
      </c>
      <c r="AI98">
        <v>0.19442899999999999</v>
      </c>
      <c r="AJ98">
        <v>3.6158599999999999E-2</v>
      </c>
      <c r="AK98">
        <f t="shared" si="11"/>
        <v>0.2305876</v>
      </c>
      <c r="AM98" t="s">
        <v>201</v>
      </c>
      <c r="AN98">
        <v>0.232894724197624</v>
      </c>
      <c r="AO98">
        <v>0.278441358323542</v>
      </c>
      <c r="AP98">
        <f>(AO96+(1-AO96)*AO97+(1-AO96)^2*AO98)*100</f>
        <v>61.70491494408958</v>
      </c>
    </row>
    <row r="99" spans="1:42" x14ac:dyDescent="0.3">
      <c r="A99" s="1">
        <v>2009</v>
      </c>
      <c r="B99" s="69">
        <v>50.381700000000002</v>
      </c>
      <c r="D99">
        <v>50.509839278583591</v>
      </c>
      <c r="E99">
        <v>48.348942176349205</v>
      </c>
      <c r="F99">
        <v>43.947481322535438</v>
      </c>
      <c r="G99" s="61">
        <f t="shared" si="9"/>
        <v>-6.434218677464564</v>
      </c>
      <c r="I99" s="61">
        <f t="shared" si="10"/>
        <v>50.598146375144665</v>
      </c>
      <c r="J99" s="61"/>
      <c r="T99" t="s">
        <v>370</v>
      </c>
      <c r="U99">
        <v>0.374468013493578</v>
      </c>
      <c r="W99" s="38">
        <v>1896</v>
      </c>
      <c r="X99" s="38">
        <v>6368</v>
      </c>
      <c r="Y99">
        <f t="shared" si="7"/>
        <v>0.29277331686226066</v>
      </c>
      <c r="AA99">
        <f t="shared" si="8"/>
        <v>0.29773869346733667</v>
      </c>
      <c r="AH99">
        <v>198401</v>
      </c>
      <c r="AI99">
        <v>0.18681829999999999</v>
      </c>
      <c r="AJ99">
        <v>3.6593100000000003E-2</v>
      </c>
      <c r="AK99">
        <f t="shared" si="11"/>
        <v>0.22341139999999998</v>
      </c>
      <c r="AM99" t="s">
        <v>202</v>
      </c>
      <c r="AN99">
        <v>0.21906572539821101</v>
      </c>
      <c r="AO99">
        <v>0.28699952348586499</v>
      </c>
    </row>
    <row r="100" spans="1:42" x14ac:dyDescent="0.3">
      <c r="A100" s="1">
        <v>2009.25</v>
      </c>
      <c r="B100" s="69">
        <v>47.525399999999998</v>
      </c>
      <c r="D100">
        <v>46.079107518096464</v>
      </c>
      <c r="E100">
        <v>43.947481322535438</v>
      </c>
      <c r="F100">
        <v>42.634165304970757</v>
      </c>
      <c r="G100" s="61">
        <f t="shared" si="9"/>
        <v>-4.8912346950292402</v>
      </c>
      <c r="I100" s="61">
        <f t="shared" si="10"/>
        <v>49.284830357579978</v>
      </c>
      <c r="J100" s="61"/>
      <c r="T100" t="s">
        <v>371</v>
      </c>
      <c r="U100">
        <v>0.38295596396283699</v>
      </c>
      <c r="W100" s="38">
        <v>1954</v>
      </c>
      <c r="X100" s="38">
        <v>6306</v>
      </c>
      <c r="Y100">
        <f t="shared" si="7"/>
        <v>0.3068467336683417</v>
      </c>
      <c r="AA100">
        <f t="shared" si="8"/>
        <v>0.30986362194735173</v>
      </c>
      <c r="AH100">
        <v>198402</v>
      </c>
      <c r="AI100">
        <v>0.2337129</v>
      </c>
      <c r="AJ100">
        <v>4.0125399999999999E-2</v>
      </c>
      <c r="AK100">
        <f t="shared" si="11"/>
        <v>0.27383829999999998</v>
      </c>
      <c r="AM100" t="s">
        <v>203</v>
      </c>
      <c r="AN100">
        <v>0.284869449175425</v>
      </c>
      <c r="AO100">
        <v>0.31369798714554997</v>
      </c>
    </row>
    <row r="101" spans="1:42" x14ac:dyDescent="0.3">
      <c r="A101" s="1">
        <v>2009.5</v>
      </c>
      <c r="B101" s="69">
        <v>46.654899999999998</v>
      </c>
      <c r="D101">
        <v>43.709127078182341</v>
      </c>
      <c r="E101">
        <v>42.634165304970757</v>
      </c>
      <c r="F101">
        <v>42.667043327067141</v>
      </c>
      <c r="G101" s="61">
        <f t="shared" si="9"/>
        <v>-3.9878566729328568</v>
      </c>
      <c r="I101" s="61">
        <f t="shared" si="10"/>
        <v>49.317708379676361</v>
      </c>
      <c r="J101" s="61"/>
      <c r="T101" t="s">
        <v>372</v>
      </c>
      <c r="U101">
        <v>0.37458807493060098</v>
      </c>
      <c r="V101">
        <f>(U99+(1-U99)*U100+(1-U99)^2*U101)*100</f>
        <v>76.05918859091986</v>
      </c>
      <c r="W101" s="38">
        <v>1876</v>
      </c>
      <c r="X101" s="38">
        <v>6422</v>
      </c>
      <c r="Y101">
        <f t="shared" si="7"/>
        <v>0.2974944497304155</v>
      </c>
      <c r="Z101">
        <f>(Y99+(1-Y99)*Y100+(1-Y99)^2*Y101)*100</f>
        <v>65.85811889194045</v>
      </c>
      <c r="AA101">
        <f t="shared" si="8"/>
        <v>0.29212083463095606</v>
      </c>
      <c r="AB101">
        <f>(AA99+(1-AA99)*AA100+(1-AA99)^2*AA101)*100</f>
        <v>65.940943284654608</v>
      </c>
      <c r="AH101">
        <v>198403</v>
      </c>
      <c r="AI101">
        <v>0.22174389999999999</v>
      </c>
      <c r="AJ101">
        <v>3.77136E-2</v>
      </c>
      <c r="AK101">
        <f t="shared" si="11"/>
        <v>0.25945750000000001</v>
      </c>
      <c r="AM101" t="s">
        <v>204</v>
      </c>
      <c r="AN101">
        <v>0.26341410611972299</v>
      </c>
      <c r="AO101">
        <v>0.28431079532282599</v>
      </c>
      <c r="AP101">
        <f>(AO99+(1-AO99)*AO100+(1-AO99)^2*AO101)*100</f>
        <v>65.520132570149016</v>
      </c>
    </row>
    <row r="102" spans="1:42" x14ac:dyDescent="0.3">
      <c r="A102" s="1">
        <v>2009.75</v>
      </c>
      <c r="B102" s="69">
        <v>44.117199999999997</v>
      </c>
      <c r="D102">
        <v>42.945107206765755</v>
      </c>
      <c r="E102">
        <v>42.667043327067141</v>
      </c>
      <c r="F102">
        <v>40.757542161021519</v>
      </c>
      <c r="G102" s="61">
        <f t="shared" si="9"/>
        <v>-3.3596578389784781</v>
      </c>
      <c r="I102" s="61">
        <f t="shared" si="10"/>
        <v>47.408207213630746</v>
      </c>
      <c r="J102" s="61"/>
      <c r="T102" t="s">
        <v>373</v>
      </c>
      <c r="U102">
        <v>0.48087235918389798</v>
      </c>
      <c r="W102" s="38">
        <v>2060</v>
      </c>
      <c r="X102" s="38">
        <v>5941</v>
      </c>
      <c r="Y102">
        <f t="shared" si="7"/>
        <v>0.32077234506384306</v>
      </c>
      <c r="AA102">
        <f t="shared" si="8"/>
        <v>0.34674297256354147</v>
      </c>
      <c r="AH102">
        <v>198404</v>
      </c>
      <c r="AI102">
        <v>0.24354239999999999</v>
      </c>
      <c r="AJ102">
        <v>3.7049199999999997E-2</v>
      </c>
      <c r="AK102">
        <f t="shared" si="11"/>
        <v>0.2805916</v>
      </c>
      <c r="AM102" t="s">
        <v>205</v>
      </c>
      <c r="AN102">
        <v>0.29402656820545597</v>
      </c>
      <c r="AO102">
        <v>0.28626943168386099</v>
      </c>
    </row>
    <row r="103" spans="1:42" x14ac:dyDescent="0.3">
      <c r="A103" s="1">
        <v>2010</v>
      </c>
      <c r="B103" s="69">
        <v>46.051099999999998</v>
      </c>
      <c r="D103">
        <v>40.739764537833153</v>
      </c>
      <c r="E103">
        <v>40.757542161021519</v>
      </c>
      <c r="F103">
        <v>42.330261495212675</v>
      </c>
      <c r="G103" s="61">
        <f t="shared" si="9"/>
        <v>-3.7208385047873236</v>
      </c>
      <c r="I103" s="61">
        <f t="shared" si="10"/>
        <v>48.980926547821895</v>
      </c>
      <c r="J103" s="61"/>
      <c r="T103" t="s">
        <v>374</v>
      </c>
      <c r="U103">
        <v>0.38779515348036597</v>
      </c>
      <c r="W103" s="38">
        <v>1759</v>
      </c>
      <c r="X103" s="38">
        <v>6047</v>
      </c>
      <c r="Y103">
        <f t="shared" si="7"/>
        <v>0.29607810132974249</v>
      </c>
      <c r="AA103">
        <f t="shared" si="8"/>
        <v>0.29088804365801224</v>
      </c>
      <c r="AH103">
        <v>198405</v>
      </c>
      <c r="AI103">
        <v>0.24741769999999999</v>
      </c>
      <c r="AJ103">
        <v>4.6840399999999997E-2</v>
      </c>
      <c r="AK103">
        <f t="shared" si="11"/>
        <v>0.29425809999999997</v>
      </c>
      <c r="AM103" t="s">
        <v>206</v>
      </c>
      <c r="AN103">
        <v>0.29718350738776</v>
      </c>
      <c r="AO103">
        <v>0.285869465508374</v>
      </c>
    </row>
    <row r="104" spans="1:42" x14ac:dyDescent="0.3">
      <c r="A104" s="1">
        <v>2010.25</v>
      </c>
      <c r="B104" s="69">
        <v>46.829500000000003</v>
      </c>
      <c r="D104">
        <v>42.429626091307895</v>
      </c>
      <c r="E104">
        <v>42.330261495212675</v>
      </c>
      <c r="F104">
        <v>43.781293257467752</v>
      </c>
      <c r="G104" s="61">
        <f t="shared" si="9"/>
        <v>-3.0482067425322512</v>
      </c>
      <c r="I104" s="61">
        <f t="shared" si="10"/>
        <v>50.431958310076979</v>
      </c>
      <c r="J104" s="61"/>
      <c r="T104" t="s">
        <v>375</v>
      </c>
      <c r="U104">
        <v>0.40397867073549598</v>
      </c>
      <c r="V104">
        <f>(U102+(1-U102)*U103+(1-U102)^2*U104)*100</f>
        <v>79.105717124532987</v>
      </c>
      <c r="W104" s="38">
        <v>1892</v>
      </c>
      <c r="X104" s="38">
        <v>6212</v>
      </c>
      <c r="Y104">
        <f t="shared" si="7"/>
        <v>0.31288242103522407</v>
      </c>
      <c r="Z104">
        <f>(Y102+(1-Y102)*Y103+(1-Y102)^2*Y104)*100</f>
        <v>66.622514929124094</v>
      </c>
      <c r="AA104">
        <f t="shared" si="8"/>
        <v>0.30457179652285898</v>
      </c>
      <c r="AB104">
        <f>(AA102+(1-AA102)*AA103+(1-AA102)^2*AA104)*100</f>
        <v>66.674204458520464</v>
      </c>
      <c r="AH104">
        <v>198406</v>
      </c>
      <c r="AI104">
        <v>0.288906</v>
      </c>
      <c r="AJ104">
        <v>6.8805900000000003E-2</v>
      </c>
      <c r="AK104">
        <f t="shared" si="11"/>
        <v>0.35771189999999997</v>
      </c>
      <c r="AM104" t="s">
        <v>207</v>
      </c>
      <c r="AN104">
        <v>0.36281658689915502</v>
      </c>
      <c r="AO104">
        <v>0.32835186975763198</v>
      </c>
      <c r="AP104">
        <f>(AO102+(1-AO102)*AO103+(1-AO102)^2*AO104)*100</f>
        <v>65.756936852537919</v>
      </c>
    </row>
    <row r="105" spans="1:42" x14ac:dyDescent="0.3">
      <c r="A105" s="1">
        <v>2010.5</v>
      </c>
      <c r="B105" s="69">
        <v>45.895099999999999</v>
      </c>
      <c r="D105">
        <v>43.126244995677915</v>
      </c>
      <c r="E105">
        <v>43.781293257467752</v>
      </c>
      <c r="F105">
        <v>42.189875539101664</v>
      </c>
      <c r="G105" s="61">
        <f t="shared" si="9"/>
        <v>-3.7052244608983358</v>
      </c>
      <c r="I105" s="61">
        <f t="shared" si="10"/>
        <v>48.840540591710891</v>
      </c>
      <c r="J105" s="61"/>
      <c r="T105" t="s">
        <v>376</v>
      </c>
      <c r="U105">
        <v>0.42386739604669199</v>
      </c>
      <c r="W105" s="38">
        <v>1883</v>
      </c>
      <c r="X105" s="38">
        <v>6259</v>
      </c>
      <c r="Y105">
        <f t="shared" si="7"/>
        <v>0.30312298776561492</v>
      </c>
      <c r="AA105">
        <f t="shared" si="8"/>
        <v>0.30084678063588433</v>
      </c>
      <c r="AH105">
        <v>198407</v>
      </c>
      <c r="AI105">
        <v>0.26763959999999998</v>
      </c>
      <c r="AJ105">
        <v>5.3029100000000003E-2</v>
      </c>
      <c r="AK105">
        <f t="shared" si="11"/>
        <v>0.32066869999999997</v>
      </c>
      <c r="AM105" t="s">
        <v>208</v>
      </c>
      <c r="AN105">
        <v>0.32930612838280898</v>
      </c>
      <c r="AO105">
        <v>0.29769922649354802</v>
      </c>
    </row>
    <row r="106" spans="1:42" x14ac:dyDescent="0.3">
      <c r="A106" s="1">
        <v>2010.75</v>
      </c>
      <c r="B106" s="69">
        <v>46.462800000000001</v>
      </c>
      <c r="D106">
        <v>42.294019602801377</v>
      </c>
      <c r="E106">
        <v>42.189875539101664</v>
      </c>
      <c r="F106">
        <v>42.996605084490206</v>
      </c>
      <c r="G106" s="61">
        <f t="shared" si="9"/>
        <v>-3.4661949155097957</v>
      </c>
      <c r="I106" s="61">
        <f t="shared" si="10"/>
        <v>49.647270137099426</v>
      </c>
      <c r="J106" s="61"/>
      <c r="T106" t="s">
        <v>377</v>
      </c>
      <c r="U106">
        <v>0.38417058784927199</v>
      </c>
      <c r="W106" s="38">
        <v>1941</v>
      </c>
      <c r="X106" s="38">
        <v>6179</v>
      </c>
      <c r="Y106">
        <f t="shared" si="7"/>
        <v>0.31011343665122226</v>
      </c>
      <c r="AA106">
        <f t="shared" si="8"/>
        <v>0.31412849975724227</v>
      </c>
      <c r="AH106">
        <v>198408</v>
      </c>
      <c r="AI106">
        <v>0.27424910000000002</v>
      </c>
      <c r="AJ106">
        <v>4.8425099999999999E-2</v>
      </c>
      <c r="AK106">
        <f t="shared" si="11"/>
        <v>0.32267420000000002</v>
      </c>
      <c r="AM106" t="s">
        <v>209</v>
      </c>
      <c r="AN106">
        <v>0.34206308705906302</v>
      </c>
      <c r="AO106">
        <v>0.31498614033016997</v>
      </c>
    </row>
    <row r="107" spans="1:42" x14ac:dyDescent="0.3">
      <c r="A107" s="1">
        <v>2011</v>
      </c>
      <c r="B107" s="69">
        <v>45.765599999999999</v>
      </c>
      <c r="D107">
        <v>42.871318924190675</v>
      </c>
      <c r="E107">
        <v>42.996605084490206</v>
      </c>
      <c r="F107">
        <v>42.702427423749882</v>
      </c>
      <c r="G107" s="61">
        <f t="shared" si="9"/>
        <v>-3.0631725762501176</v>
      </c>
      <c r="I107" s="61">
        <f t="shared" si="10"/>
        <v>49.353092476359109</v>
      </c>
      <c r="J107" s="61"/>
      <c r="T107" t="s">
        <v>378</v>
      </c>
      <c r="U107">
        <v>0.36778031601723599</v>
      </c>
      <c r="V107">
        <f>(U105+(1-U105)*U106+(1-U105)^2*U107)*100</f>
        <v>76.727746781115769</v>
      </c>
      <c r="W107" s="38">
        <v>1942</v>
      </c>
      <c r="X107" s="38">
        <v>6300</v>
      </c>
      <c r="Y107">
        <f t="shared" si="7"/>
        <v>0.31429033824243408</v>
      </c>
      <c r="Z107">
        <f>(Y105+(1-Y105)*Y106+(1-Y105)^2*Y107)*100</f>
        <v>67.186510914818925</v>
      </c>
      <c r="AA107">
        <f t="shared" si="8"/>
        <v>0.30825396825396828</v>
      </c>
      <c r="AB107">
        <f>(AA105+(1-AA105)*AA106+(1-AA105)^2*AA107)*100</f>
        <v>67.114996512150967</v>
      </c>
      <c r="AH107">
        <v>198409</v>
      </c>
      <c r="AI107">
        <v>0.26262629999999998</v>
      </c>
      <c r="AJ107">
        <v>5.2557E-2</v>
      </c>
      <c r="AK107">
        <f t="shared" si="11"/>
        <v>0.3151833</v>
      </c>
      <c r="AM107" t="s">
        <v>210</v>
      </c>
      <c r="AN107">
        <v>0.32794211411324198</v>
      </c>
      <c r="AO107">
        <v>0.28312089928693002</v>
      </c>
      <c r="AP107">
        <f>(AO105+(1-AO105)*AO106+(1-AO105)^2*AO107)*100</f>
        <v>65.855693174882461</v>
      </c>
    </row>
    <row r="108" spans="1:42" x14ac:dyDescent="0.3">
      <c r="A108" s="1">
        <v>2011.25</v>
      </c>
      <c r="B108" s="69">
        <v>46.292000000000002</v>
      </c>
      <c r="D108">
        <v>42.222232928903047</v>
      </c>
      <c r="E108">
        <v>42.702427423749882</v>
      </c>
      <c r="F108">
        <v>42.482077134093934</v>
      </c>
      <c r="G108" s="61">
        <f t="shared" si="9"/>
        <v>-3.8099228659060671</v>
      </c>
      <c r="I108" s="61">
        <f t="shared" si="10"/>
        <v>49.132742186703155</v>
      </c>
      <c r="J108" s="61"/>
      <c r="T108" t="s">
        <v>379</v>
      </c>
      <c r="U108">
        <v>0.40762049665281003</v>
      </c>
      <c r="W108" s="38">
        <v>1918</v>
      </c>
      <c r="X108" s="38">
        <v>6280</v>
      </c>
      <c r="Y108">
        <f t="shared" si="7"/>
        <v>0.30444444444444446</v>
      </c>
      <c r="AA108">
        <f t="shared" si="8"/>
        <v>0.30541401273885349</v>
      </c>
      <c r="AH108">
        <v>198410</v>
      </c>
      <c r="AI108">
        <v>0.2572566</v>
      </c>
      <c r="AJ108">
        <v>4.4903400000000003E-2</v>
      </c>
      <c r="AK108">
        <f t="shared" si="11"/>
        <v>0.30215999999999998</v>
      </c>
      <c r="AM108" t="s">
        <v>211</v>
      </c>
      <c r="AN108">
        <v>0.32881892574951499</v>
      </c>
      <c r="AO108">
        <v>0.30457122299449901</v>
      </c>
    </row>
    <row r="109" spans="1:42" x14ac:dyDescent="0.3">
      <c r="A109" s="1">
        <v>2011.5</v>
      </c>
      <c r="B109" s="69">
        <v>46.973399999999998</v>
      </c>
      <c r="D109">
        <v>42.610970555063346</v>
      </c>
      <c r="E109">
        <v>42.482077134093934</v>
      </c>
      <c r="F109">
        <v>43.154561896571217</v>
      </c>
      <c r="G109" s="61">
        <f t="shared" si="9"/>
        <v>-3.8188381034287815</v>
      </c>
      <c r="I109" s="61">
        <f t="shared" si="10"/>
        <v>49.805226949180437</v>
      </c>
      <c r="J109" s="61"/>
      <c r="T109" t="s">
        <v>380</v>
      </c>
      <c r="U109">
        <v>0.36384663288828101</v>
      </c>
      <c r="W109" s="38">
        <v>1941</v>
      </c>
      <c r="X109" s="38">
        <v>6100</v>
      </c>
      <c r="Y109">
        <f t="shared" si="7"/>
        <v>0.30907643312101912</v>
      </c>
      <c r="AA109">
        <f t="shared" si="8"/>
        <v>0.31819672131147542</v>
      </c>
      <c r="AH109">
        <v>198411</v>
      </c>
      <c r="AI109">
        <v>0.2405177</v>
      </c>
      <c r="AJ109">
        <v>4.3854799999999999E-2</v>
      </c>
      <c r="AK109">
        <f t="shared" si="11"/>
        <v>0.28437250000000003</v>
      </c>
      <c r="AM109" t="s">
        <v>212</v>
      </c>
      <c r="AN109">
        <v>0.30095213408049898</v>
      </c>
      <c r="AO109">
        <v>0.31617269782442797</v>
      </c>
    </row>
    <row r="110" spans="1:42" x14ac:dyDescent="0.3">
      <c r="A110" s="1">
        <v>2011.75</v>
      </c>
      <c r="B110" s="69">
        <v>49.596800000000002</v>
      </c>
      <c r="D110">
        <v>43.188498790476352</v>
      </c>
      <c r="E110">
        <v>43.154561896571217</v>
      </c>
      <c r="F110">
        <v>46.399223010058662</v>
      </c>
      <c r="G110" s="61">
        <f t="shared" si="9"/>
        <v>-3.1975769899413393</v>
      </c>
      <c r="I110" s="61">
        <f t="shared" si="10"/>
        <v>53.04988806266789</v>
      </c>
      <c r="J110" s="61"/>
      <c r="T110" t="s">
        <v>381</v>
      </c>
      <c r="U110">
        <v>0.38607826372749598</v>
      </c>
      <c r="V110">
        <f>(U108+(1-U108)*U109+(1-U108)^2*U110)*100</f>
        <v>75.863584986491972</v>
      </c>
      <c r="W110" s="38">
        <v>1882</v>
      </c>
      <c r="X110" s="38">
        <v>6032</v>
      </c>
      <c r="Y110">
        <f t="shared" si="7"/>
        <v>0.30852459016393441</v>
      </c>
      <c r="Z110">
        <f>(Y108+(1-Y108)*Y109+(1-Y108)^2*Y110)*100</f>
        <v>66.868770952526432</v>
      </c>
      <c r="AA110">
        <f t="shared" si="8"/>
        <v>0.3120026525198939</v>
      </c>
      <c r="AB110">
        <f>(AA108+(1-AA108)*AA109+(1-AA108)^2*AA110)*100</f>
        <v>67.695458069591183</v>
      </c>
      <c r="AH110">
        <v>198412</v>
      </c>
      <c r="AI110">
        <v>0.18670310000000001</v>
      </c>
      <c r="AJ110">
        <v>3.6999499999999998E-2</v>
      </c>
      <c r="AK110">
        <f t="shared" si="11"/>
        <v>0.2237026</v>
      </c>
      <c r="AM110" t="s">
        <v>213</v>
      </c>
      <c r="AN110">
        <v>0.22468225655556301</v>
      </c>
      <c r="AO110">
        <v>0.26885414018134002</v>
      </c>
      <c r="AP110">
        <f>(AO108+(1-AO108)*AO109+(1-AO108)^2*AO110)*100</f>
        <v>65.447037313259045</v>
      </c>
    </row>
    <row r="111" spans="1:42" x14ac:dyDescent="0.3">
      <c r="A111" s="1">
        <v>2012</v>
      </c>
      <c r="B111" s="69">
        <v>49.546599999999998</v>
      </c>
      <c r="D111">
        <v>45.632460540249845</v>
      </c>
      <c r="E111">
        <v>46.399223010058662</v>
      </c>
      <c r="F111">
        <v>45.864364728609893</v>
      </c>
      <c r="G111" s="61">
        <f t="shared" si="9"/>
        <v>-3.6822352713901054</v>
      </c>
      <c r="I111" s="61">
        <f t="shared" si="10"/>
        <v>52.515029781219113</v>
      </c>
      <c r="J111" s="61"/>
      <c r="T111" t="s">
        <v>382</v>
      </c>
      <c r="U111">
        <v>0.38178362058550203</v>
      </c>
      <c r="W111" s="38">
        <v>1864</v>
      </c>
      <c r="X111" s="38">
        <v>5976</v>
      </c>
      <c r="Y111">
        <f t="shared" si="7"/>
        <v>0.30901856763925728</v>
      </c>
      <c r="AA111">
        <f t="shared" si="8"/>
        <v>0.31191432396251673</v>
      </c>
      <c r="AH111">
        <v>198501</v>
      </c>
      <c r="AI111">
        <v>0.19386390000000001</v>
      </c>
      <c r="AJ111">
        <v>3.9069300000000001E-2</v>
      </c>
      <c r="AK111">
        <f t="shared" si="11"/>
        <v>0.23293320000000001</v>
      </c>
      <c r="AM111" t="s">
        <v>214</v>
      </c>
      <c r="AN111">
        <v>0.23688281339082601</v>
      </c>
      <c r="AO111">
        <v>0.30763176955666199</v>
      </c>
    </row>
    <row r="112" spans="1:42" x14ac:dyDescent="0.3">
      <c r="A112" s="1">
        <v>2012.25</v>
      </c>
      <c r="B112" s="69">
        <v>48.474499999999999</v>
      </c>
      <c r="D112">
        <v>45.569428286715421</v>
      </c>
      <c r="E112">
        <v>45.864364728609893</v>
      </c>
      <c r="F112">
        <v>44.403929614717619</v>
      </c>
      <c r="G112" s="61">
        <f t="shared" si="9"/>
        <v>-4.0705703852823802</v>
      </c>
      <c r="I112" s="61">
        <f t="shared" si="10"/>
        <v>51.054594667326839</v>
      </c>
      <c r="J112" s="61"/>
      <c r="T112" t="s">
        <v>383</v>
      </c>
      <c r="U112">
        <v>0.39757801958919498</v>
      </c>
      <c r="W112" s="38">
        <v>1873</v>
      </c>
      <c r="X112" s="38">
        <v>6111</v>
      </c>
      <c r="Y112">
        <f t="shared" si="7"/>
        <v>0.31342034805890229</v>
      </c>
      <c r="AA112">
        <f t="shared" si="8"/>
        <v>0.30649648175421373</v>
      </c>
      <c r="AH112">
        <v>198502</v>
      </c>
      <c r="AI112">
        <v>0.25861669999999998</v>
      </c>
      <c r="AJ112">
        <v>4.3182100000000001E-2</v>
      </c>
      <c r="AK112">
        <f t="shared" si="11"/>
        <v>0.30179879999999998</v>
      </c>
      <c r="AM112" t="s">
        <v>215</v>
      </c>
      <c r="AN112">
        <v>0.32332959917405102</v>
      </c>
      <c r="AO112">
        <v>0.35330237693092797</v>
      </c>
    </row>
    <row r="113" spans="1:42" x14ac:dyDescent="0.3">
      <c r="A113" s="1">
        <v>2012.5</v>
      </c>
      <c r="B113" s="69">
        <v>49.488500000000002</v>
      </c>
      <c r="D113">
        <v>44.401068839029875</v>
      </c>
      <c r="E113">
        <v>44.403929614717619</v>
      </c>
      <c r="F113">
        <v>45.740784614985309</v>
      </c>
      <c r="G113" s="61">
        <f t="shared" si="9"/>
        <v>-3.7477153850146934</v>
      </c>
      <c r="I113" s="61">
        <f t="shared" si="10"/>
        <v>52.391449667594529</v>
      </c>
      <c r="J113" s="61"/>
      <c r="T113" t="s">
        <v>384</v>
      </c>
      <c r="U113">
        <v>0.41462664807628902</v>
      </c>
      <c r="V113">
        <f>(U111+(1-U111)*U112+(1-U111)^2*U113)*100</f>
        <v>78.603964154923361</v>
      </c>
      <c r="W113" s="38">
        <v>2039</v>
      </c>
      <c r="X113" s="38">
        <v>5783</v>
      </c>
      <c r="Y113">
        <f t="shared" si="7"/>
        <v>0.33366061201112746</v>
      </c>
      <c r="Z113">
        <f>(Y111+(1-Y111)*Y112+(1-Y111)^2*Y113)*100</f>
        <v>68.489424958010559</v>
      </c>
      <c r="AA113">
        <f t="shared" si="8"/>
        <v>0.3525851634099948</v>
      </c>
      <c r="AB113">
        <f>(AA111+(1-AA111)*AA112+(1-AA111)^2*AA113)*100</f>
        <v>68.974580333588051</v>
      </c>
      <c r="AH113">
        <v>198503</v>
      </c>
      <c r="AI113">
        <v>0.2486352</v>
      </c>
      <c r="AJ113">
        <v>4.0494000000000002E-2</v>
      </c>
      <c r="AK113">
        <f t="shared" si="11"/>
        <v>0.28912919999999998</v>
      </c>
      <c r="AM113" t="s">
        <v>216</v>
      </c>
      <c r="AN113">
        <v>0.31019657953033603</v>
      </c>
      <c r="AO113">
        <v>0.33450515450449497</v>
      </c>
      <c r="AP113">
        <f>(AO111+(1-AO111)*AO112+(1-AO111)^2*AO113)*100</f>
        <v>71.260010692134969</v>
      </c>
    </row>
    <row r="114" spans="1:42" x14ac:dyDescent="0.3">
      <c r="A114" s="1">
        <v>2012.75</v>
      </c>
      <c r="B114" s="69">
        <v>49.2913</v>
      </c>
      <c r="D114">
        <v>45.126410225747108</v>
      </c>
      <c r="E114">
        <v>45.740784614985309</v>
      </c>
      <c r="F114">
        <v>45.422847439650731</v>
      </c>
      <c r="G114" s="61">
        <f t="shared" si="9"/>
        <v>-3.8684525603492688</v>
      </c>
      <c r="I114" s="61">
        <f t="shared" si="10"/>
        <v>52.073512492259951</v>
      </c>
      <c r="J114" s="61"/>
      <c r="T114" t="s">
        <v>385</v>
      </c>
      <c r="U114">
        <v>0.42197107913624698</v>
      </c>
      <c r="W114" s="38">
        <v>1658</v>
      </c>
      <c r="X114" s="38">
        <v>6004</v>
      </c>
      <c r="Y114">
        <f t="shared" si="7"/>
        <v>0.28670240359674909</v>
      </c>
      <c r="AA114">
        <f t="shared" si="8"/>
        <v>0.27614923384410395</v>
      </c>
      <c r="AH114">
        <v>198504</v>
      </c>
      <c r="AI114">
        <v>0.25727519999999998</v>
      </c>
      <c r="AJ114">
        <v>4.0180300000000002E-2</v>
      </c>
      <c r="AK114">
        <f t="shared" si="11"/>
        <v>0.29745549999999998</v>
      </c>
      <c r="AM114" t="s">
        <v>217</v>
      </c>
      <c r="AN114">
        <v>0.317255064045318</v>
      </c>
      <c r="AO114">
        <v>0.30709853835705903</v>
      </c>
    </row>
    <row r="115" spans="1:42" x14ac:dyDescent="0.3">
      <c r="A115" s="1">
        <v>2013</v>
      </c>
      <c r="B115" s="69">
        <v>49.710599999999999</v>
      </c>
      <c r="D115">
        <v>45.562842266905172</v>
      </c>
      <c r="E115">
        <v>45.422847439650731</v>
      </c>
      <c r="F115">
        <v>46.500269510284106</v>
      </c>
      <c r="G115" s="61">
        <f t="shared" si="9"/>
        <v>-3.2103304897158935</v>
      </c>
      <c r="I115" s="61">
        <f t="shared" si="10"/>
        <v>53.150934562893326</v>
      </c>
      <c r="J115" s="61"/>
      <c r="T115" t="s">
        <v>386</v>
      </c>
      <c r="U115">
        <v>0.39661499870966099</v>
      </c>
      <c r="W115" s="38">
        <v>1867</v>
      </c>
      <c r="X115" s="38">
        <v>5796</v>
      </c>
      <c r="Y115">
        <f t="shared" si="7"/>
        <v>0.31095936042638239</v>
      </c>
      <c r="AA115">
        <f t="shared" si="8"/>
        <v>0.32211870255348518</v>
      </c>
      <c r="AH115">
        <v>198505</v>
      </c>
      <c r="AI115">
        <v>0.280889</v>
      </c>
      <c r="AJ115">
        <v>5.0304099999999997E-2</v>
      </c>
      <c r="AK115">
        <f t="shared" si="11"/>
        <v>0.33119310000000002</v>
      </c>
      <c r="AM115" t="s">
        <v>218</v>
      </c>
      <c r="AN115">
        <v>0.351501652639988</v>
      </c>
      <c r="AO115">
        <v>0.33606837640980203</v>
      </c>
    </row>
    <row r="116" spans="1:42" x14ac:dyDescent="0.3">
      <c r="A116" s="1">
        <v>2013.25</v>
      </c>
      <c r="B116" s="69">
        <v>52.1464</v>
      </c>
      <c r="D116">
        <v>45.697808448869402</v>
      </c>
      <c r="E116">
        <v>46.500269510284106</v>
      </c>
      <c r="F116">
        <v>47.444183828224908</v>
      </c>
      <c r="G116" s="61">
        <f t="shared" si="9"/>
        <v>-4.7022161717750919</v>
      </c>
      <c r="I116" s="61">
        <f t="shared" si="10"/>
        <v>54.094848880834135</v>
      </c>
      <c r="J116" s="61"/>
      <c r="T116" t="s">
        <v>387</v>
      </c>
      <c r="U116">
        <v>0.400640683157585</v>
      </c>
      <c r="V116">
        <f>(U114+(1-U114)*U115+(1-U114)^2*U116)*100</f>
        <v>78.508705559294299</v>
      </c>
      <c r="W116" s="38">
        <v>1827</v>
      </c>
      <c r="X116" s="38">
        <v>5951</v>
      </c>
      <c r="Y116">
        <f t="shared" si="7"/>
        <v>0.31521739130434784</v>
      </c>
      <c r="Z116">
        <f>(Y114+(1-Y114)*Y115+(1-Y114)^2*Y116)*100</f>
        <v>66.888951546803412</v>
      </c>
      <c r="AA116">
        <f t="shared" si="8"/>
        <v>0.30700722567635691</v>
      </c>
      <c r="AB116">
        <f>(AA114+(1-AA114)*AA115+(1-AA114)^2*AA116)*100</f>
        <v>67.01745884664723</v>
      </c>
      <c r="AH116">
        <v>198506</v>
      </c>
      <c r="AI116">
        <v>0.26865480000000003</v>
      </c>
      <c r="AJ116">
        <v>5.9112699999999997E-2</v>
      </c>
      <c r="AK116">
        <f t="shared" si="11"/>
        <v>0.32776750000000004</v>
      </c>
      <c r="AM116" t="s">
        <v>219</v>
      </c>
      <c r="AN116">
        <v>0.33731183700789702</v>
      </c>
      <c r="AO116">
        <v>0.30342804079276597</v>
      </c>
      <c r="AP116">
        <f>(AO114+(1-AO114)*AO115+(1-AO114)^2*AO116)*100</f>
        <v>68.564038326162731</v>
      </c>
    </row>
    <row r="117" spans="1:42" x14ac:dyDescent="0.3">
      <c r="D117">
        <v>47.463652061449238</v>
      </c>
      <c r="E117">
        <v>47.444183828224908</v>
      </c>
      <c r="F117">
        <v>47.523848208417405</v>
      </c>
      <c r="G117" s="61">
        <f t="shared" si="9"/>
        <v>47.523848208417405</v>
      </c>
      <c r="I117" s="61">
        <f t="shared" si="10"/>
        <v>54.174513261026632</v>
      </c>
      <c r="J117" s="61"/>
      <c r="T117" t="s">
        <v>388</v>
      </c>
      <c r="U117">
        <v>0.42615286892937998</v>
      </c>
      <c r="W117" s="38">
        <v>1848</v>
      </c>
      <c r="X117" s="38">
        <v>6025</v>
      </c>
      <c r="Y117">
        <f t="shared" si="7"/>
        <v>0.31053604436229204</v>
      </c>
      <c r="AA117">
        <f t="shared" si="8"/>
        <v>0.30672199170124481</v>
      </c>
      <c r="AH117">
        <v>198507</v>
      </c>
      <c r="AI117">
        <v>0.25734420000000002</v>
      </c>
      <c r="AJ117">
        <v>5.7651599999999997E-2</v>
      </c>
      <c r="AK117">
        <f t="shared" si="11"/>
        <v>0.31499580000000005</v>
      </c>
      <c r="AM117" t="s">
        <v>220</v>
      </c>
      <c r="AN117">
        <v>0.35207627786818402</v>
      </c>
      <c r="AO117">
        <v>0.32171919691060902</v>
      </c>
    </row>
    <row r="118" spans="1:42" x14ac:dyDescent="0.3">
      <c r="D118">
        <v>47.062681108358433</v>
      </c>
      <c r="E118">
        <v>47.523848208417405</v>
      </c>
      <c r="F118">
        <v>48.806787668072701</v>
      </c>
      <c r="G118" s="61">
        <f t="shared" si="9"/>
        <v>48.806787668072701</v>
      </c>
      <c r="I118" s="61">
        <f t="shared" si="10"/>
        <v>55.457452720681928</v>
      </c>
      <c r="J118" s="61"/>
      <c r="T118" t="s">
        <v>389</v>
      </c>
      <c r="U118">
        <v>0.39030995389609502</v>
      </c>
      <c r="W118" s="38">
        <v>1944</v>
      </c>
      <c r="X118" s="38">
        <v>5838</v>
      </c>
      <c r="Y118">
        <f t="shared" si="7"/>
        <v>0.32265560165975105</v>
      </c>
      <c r="AA118">
        <f t="shared" si="8"/>
        <v>0.33299075025693731</v>
      </c>
      <c r="AH118">
        <v>198508</v>
      </c>
      <c r="AI118">
        <v>0.27658280000000002</v>
      </c>
      <c r="AJ118">
        <v>5.0230900000000002E-2</v>
      </c>
      <c r="AK118">
        <f t="shared" si="11"/>
        <v>0.32681370000000004</v>
      </c>
      <c r="AM118" t="s">
        <v>221</v>
      </c>
      <c r="AN118">
        <v>0.35553613187861</v>
      </c>
      <c r="AO118">
        <v>0.32794066813660799</v>
      </c>
    </row>
    <row r="119" spans="1:42" x14ac:dyDescent="0.3">
      <c r="D119">
        <v>47.692001559401668</v>
      </c>
      <c r="E119">
        <v>48.806787668072701</v>
      </c>
      <c r="F119">
        <v>52.380549658355214</v>
      </c>
      <c r="G119" s="61">
        <f t="shared" ref="G119:G150" si="12">F119-B119</f>
        <v>52.380549658355214</v>
      </c>
      <c r="I119" s="61">
        <f t="shared" si="10"/>
        <v>59.031214710964434</v>
      </c>
      <c r="J119" s="61"/>
      <c r="T119" t="s">
        <v>390</v>
      </c>
      <c r="U119">
        <v>0.42968548403741502</v>
      </c>
      <c r="V119">
        <f>(U117+(1-U117)*U118+(1-U117)^2*U119)*100</f>
        <v>79.16267737581704</v>
      </c>
      <c r="W119" s="38">
        <v>1871</v>
      </c>
      <c r="X119" s="38">
        <v>5915</v>
      </c>
      <c r="Y119">
        <f t="shared" si="7"/>
        <v>0.32048646796848235</v>
      </c>
      <c r="Z119">
        <f>(Y117+(1-Y117)*Y118+(1-Y117)^2*Y119)*100</f>
        <v>68.534207423000851</v>
      </c>
      <c r="AA119">
        <f t="shared" si="8"/>
        <v>0.31631445477599324</v>
      </c>
      <c r="AB119">
        <f>(AA117+(1-AA117)*AA118+(1-AA117)^2*AA119)*100</f>
        <v>68.960876298871767</v>
      </c>
      <c r="AH119">
        <v>198509</v>
      </c>
      <c r="AI119">
        <v>0.29442970000000002</v>
      </c>
      <c r="AJ119">
        <v>5.5965399999999998E-2</v>
      </c>
      <c r="AK119">
        <f t="shared" si="11"/>
        <v>0.35039510000000001</v>
      </c>
      <c r="AM119" t="s">
        <v>222</v>
      </c>
      <c r="AN119">
        <v>0.38646060418907202</v>
      </c>
      <c r="AO119">
        <v>0.33684921291631897</v>
      </c>
      <c r="AP119">
        <f>(AO117+(1-AO117)*AO118+(1-AO117)^2*AO119)*100</f>
        <v>69.912753854521043</v>
      </c>
    </row>
    <row r="120" spans="1:42" x14ac:dyDescent="0.3">
      <c r="D120">
        <v>52.488532802467148</v>
      </c>
      <c r="E120">
        <v>52.380549658355214</v>
      </c>
      <c r="F120">
        <v>52.437017080536108</v>
      </c>
      <c r="G120" s="61">
        <f t="shared" si="12"/>
        <v>52.437017080536108</v>
      </c>
      <c r="I120" s="61">
        <f t="shared" si="10"/>
        <v>59.087682133145336</v>
      </c>
      <c r="J120" s="61"/>
      <c r="T120" t="s">
        <v>391</v>
      </c>
      <c r="U120">
        <v>0.35842427058975501</v>
      </c>
      <c r="W120" s="38">
        <v>1827</v>
      </c>
      <c r="X120" s="38">
        <v>5778</v>
      </c>
      <c r="Y120">
        <f t="shared" si="7"/>
        <v>0.30887573964497039</v>
      </c>
      <c r="AA120">
        <f t="shared" si="8"/>
        <v>0.31619937694704048</v>
      </c>
      <c r="AH120">
        <v>198510</v>
      </c>
      <c r="AI120">
        <v>0.25985829999999999</v>
      </c>
      <c r="AJ120">
        <v>4.4600500000000001E-2</v>
      </c>
      <c r="AK120">
        <f t="shared" si="11"/>
        <v>0.30445879999999997</v>
      </c>
      <c r="AM120" t="s">
        <v>223</v>
      </c>
      <c r="AN120">
        <v>0.36116712273256102</v>
      </c>
      <c r="AO120">
        <v>0.33518718001633002</v>
      </c>
    </row>
    <row r="121" spans="1:42" x14ac:dyDescent="0.3">
      <c r="D121">
        <v>51.46663713213897</v>
      </c>
      <c r="E121">
        <v>52.437017080536108</v>
      </c>
      <c r="F121">
        <v>52.817052372516237</v>
      </c>
      <c r="G121" s="61">
        <f t="shared" si="12"/>
        <v>52.817052372516237</v>
      </c>
      <c r="I121" s="61">
        <f t="shared" si="10"/>
        <v>59.467717425125457</v>
      </c>
      <c r="J121" s="61"/>
      <c r="T121" t="s">
        <v>392</v>
      </c>
      <c r="U121">
        <v>0.41782254263852597</v>
      </c>
      <c r="W121" s="38">
        <v>1993</v>
      </c>
      <c r="X121" s="38">
        <v>5716</v>
      </c>
      <c r="Y121">
        <f t="shared" si="7"/>
        <v>0.34492904119072343</v>
      </c>
      <c r="AA121">
        <f t="shared" si="8"/>
        <v>0.34867039888033591</v>
      </c>
      <c r="AH121">
        <v>198511</v>
      </c>
      <c r="AI121">
        <v>0.24770020000000001</v>
      </c>
      <c r="AJ121">
        <v>4.0096399999999997E-2</v>
      </c>
      <c r="AK121">
        <f t="shared" si="11"/>
        <v>0.28779660000000001</v>
      </c>
      <c r="AM121" t="s">
        <v>224</v>
      </c>
      <c r="AN121">
        <v>0.324128002128235</v>
      </c>
      <c r="AO121">
        <v>0.34350839555332302</v>
      </c>
    </row>
    <row r="122" spans="1:42" x14ac:dyDescent="0.3">
      <c r="D122">
        <v>52.420896040506847</v>
      </c>
      <c r="E122">
        <v>52.817052372516237</v>
      </c>
      <c r="F122">
        <v>55.48937922583783</v>
      </c>
      <c r="G122" s="61">
        <f t="shared" si="12"/>
        <v>55.48937922583783</v>
      </c>
      <c r="I122" s="61">
        <f t="shared" si="10"/>
        <v>62.14004427844705</v>
      </c>
      <c r="J122" s="61"/>
      <c r="T122" t="s">
        <v>393</v>
      </c>
      <c r="U122">
        <v>0.43769463979116502</v>
      </c>
      <c r="V122">
        <f>(U120+(1-U120)*U121+(1-U120)^2*U122)*100</f>
        <v>80.665268541301671</v>
      </c>
      <c r="W122" s="38">
        <v>1944</v>
      </c>
      <c r="X122" s="38">
        <v>5653</v>
      </c>
      <c r="Y122">
        <f t="shared" si="7"/>
        <v>0.34009797060881736</v>
      </c>
      <c r="Z122">
        <f>(Y120+(1-Y120)*Y121+(1-Y120)^2*Y122)*100</f>
        <v>70.971329674837577</v>
      </c>
      <c r="AA122">
        <f t="shared" si="8"/>
        <v>0.34388820095524503</v>
      </c>
      <c r="AB122">
        <f>(AA120+(1-AA120)*AA121+(1-AA120)^2*AA122)*100</f>
        <v>71.541679005427909</v>
      </c>
      <c r="AH122">
        <v>198512</v>
      </c>
      <c r="AI122">
        <v>0.19568759999999999</v>
      </c>
      <c r="AJ122">
        <v>3.4278200000000002E-2</v>
      </c>
      <c r="AK122">
        <f t="shared" si="11"/>
        <v>0.2299658</v>
      </c>
      <c r="AM122" t="s">
        <v>225</v>
      </c>
      <c r="AN122">
        <v>0.24879804746852799</v>
      </c>
      <c r="AO122">
        <v>0.296675593422565</v>
      </c>
      <c r="AP122">
        <f>(AO120+(1-AO120)*AO121+(1-AO120)^2*AO122)*100</f>
        <v>69.46794826305063</v>
      </c>
    </row>
    <row r="123" spans="1:42" x14ac:dyDescent="0.3">
      <c r="D123">
        <v>54.79962069736527</v>
      </c>
      <c r="E123">
        <v>55.48937922583783</v>
      </c>
      <c r="F123">
        <v>54.753981658352949</v>
      </c>
      <c r="G123" s="61">
        <f t="shared" si="12"/>
        <v>54.753981658352949</v>
      </c>
      <c r="I123" s="61">
        <f t="shared" si="10"/>
        <v>61.404646710962169</v>
      </c>
      <c r="J123" s="61"/>
      <c r="T123" t="s">
        <v>394</v>
      </c>
      <c r="U123">
        <v>0.46659827760922401</v>
      </c>
      <c r="W123" s="38">
        <v>2005</v>
      </c>
      <c r="X123" s="38">
        <v>5708</v>
      </c>
      <c r="Y123">
        <f t="shared" si="7"/>
        <v>0.35467893154077479</v>
      </c>
      <c r="AA123">
        <f t="shared" si="8"/>
        <v>0.35126138752627889</v>
      </c>
      <c r="AH123">
        <v>198601</v>
      </c>
      <c r="AI123">
        <v>0.2272604</v>
      </c>
      <c r="AJ123">
        <v>4.25298E-2</v>
      </c>
      <c r="AK123">
        <f t="shared" si="11"/>
        <v>0.26979019999999998</v>
      </c>
      <c r="AM123" t="s">
        <v>226</v>
      </c>
      <c r="AN123">
        <v>0.29616696671480203</v>
      </c>
      <c r="AO123">
        <v>0.38435131097197101</v>
      </c>
    </row>
    <row r="124" spans="1:42" x14ac:dyDescent="0.3">
      <c r="D124">
        <v>54.180061666525603</v>
      </c>
      <c r="E124">
        <v>54.753981658352949</v>
      </c>
      <c r="F124">
        <v>56.199165691893526</v>
      </c>
      <c r="G124" s="61">
        <f t="shared" si="12"/>
        <v>56.199165691893526</v>
      </c>
      <c r="I124" s="61">
        <f t="shared" si="10"/>
        <v>62.849830744502754</v>
      </c>
      <c r="J124" s="61"/>
      <c r="T124" t="s">
        <v>395</v>
      </c>
      <c r="U124">
        <v>0.40668454576291602</v>
      </c>
      <c r="W124" s="38">
        <v>1784</v>
      </c>
      <c r="X124" s="38">
        <v>5858</v>
      </c>
      <c r="Y124">
        <f t="shared" si="7"/>
        <v>0.31254379817799577</v>
      </c>
      <c r="AA124">
        <f t="shared" si="8"/>
        <v>0.30454079890747693</v>
      </c>
      <c r="AH124">
        <v>198602</v>
      </c>
      <c r="AI124">
        <v>0.22507720000000001</v>
      </c>
      <c r="AJ124">
        <v>3.8157400000000001E-2</v>
      </c>
      <c r="AK124">
        <f t="shared" si="11"/>
        <v>0.26323459999999999</v>
      </c>
      <c r="AM124" t="s">
        <v>227</v>
      </c>
      <c r="AN124">
        <v>0.29287690964699298</v>
      </c>
      <c r="AO124">
        <v>0.31684596383175401</v>
      </c>
    </row>
    <row r="125" spans="1:42" x14ac:dyDescent="0.3">
      <c r="D125">
        <v>55.78402002584231</v>
      </c>
      <c r="E125">
        <v>56.199165691893526</v>
      </c>
      <c r="F125">
        <v>57.316785868515666</v>
      </c>
      <c r="G125" s="61">
        <f t="shared" si="12"/>
        <v>57.316785868515666</v>
      </c>
      <c r="I125" s="61">
        <f t="shared" si="10"/>
        <v>63.967450921124893</v>
      </c>
      <c r="J125" s="61"/>
      <c r="T125" t="s">
        <v>396</v>
      </c>
      <c r="U125">
        <v>0.45142933640180799</v>
      </c>
      <c r="V125">
        <f>(U123+(1-U123)*U124+(1-U123)^2*U125)*100</f>
        <v>81.196401471424679</v>
      </c>
      <c r="W125" s="38">
        <v>1893</v>
      </c>
      <c r="X125" s="38">
        <v>5733</v>
      </c>
      <c r="Y125">
        <f t="shared" si="7"/>
        <v>0.32314783202458175</v>
      </c>
      <c r="Z125">
        <f>(Y123+(1-Y123)*Y124+(1-Y123)^2*Y125)*100</f>
        <v>69.094148027473381</v>
      </c>
      <c r="AA125">
        <f t="shared" si="8"/>
        <v>0.33019361590790164</v>
      </c>
      <c r="AB125">
        <f>(AA123+(1-AA123)*AA124+(1-AA123)^2*AA125)*100</f>
        <v>68.779463820193456</v>
      </c>
      <c r="AH125">
        <v>198603</v>
      </c>
      <c r="AI125">
        <v>0.2414907</v>
      </c>
      <c r="AJ125">
        <v>4.1634999999999998E-2</v>
      </c>
      <c r="AK125">
        <f t="shared" si="11"/>
        <v>0.28312569999999998</v>
      </c>
      <c r="AM125" t="s">
        <v>228</v>
      </c>
      <c r="AN125">
        <v>0.31424682258943898</v>
      </c>
      <c r="AO125">
        <v>0.33753435564141898</v>
      </c>
      <c r="AP125">
        <f>(AO123+(1-AO123)*AO124+(1-AO123)^2*AO125)*100</f>
        <v>70.735050136958378</v>
      </c>
    </row>
    <row r="126" spans="1:42" x14ac:dyDescent="0.3">
      <c r="D126">
        <v>56.648768548951281</v>
      </c>
      <c r="E126">
        <v>57.316785868515666</v>
      </c>
      <c r="F126">
        <v>58.144166346917125</v>
      </c>
      <c r="G126" s="61">
        <f t="shared" si="12"/>
        <v>58.144166346917125</v>
      </c>
      <c r="I126" s="61">
        <f t="shared" si="10"/>
        <v>64.794831399526345</v>
      </c>
      <c r="J126" s="61"/>
      <c r="T126" t="s">
        <v>397</v>
      </c>
      <c r="U126">
        <v>0.41967110348958497</v>
      </c>
      <c r="W126" s="38">
        <v>1940</v>
      </c>
      <c r="X126" s="38">
        <v>5481</v>
      </c>
      <c r="Y126">
        <f t="shared" si="7"/>
        <v>0.33839176696319556</v>
      </c>
      <c r="AA126">
        <f t="shared" si="8"/>
        <v>0.35395000912242292</v>
      </c>
      <c r="AH126">
        <v>198604</v>
      </c>
      <c r="AI126">
        <v>0.25725290000000001</v>
      </c>
      <c r="AJ126">
        <v>3.9426099999999999E-2</v>
      </c>
      <c r="AK126">
        <f t="shared" si="11"/>
        <v>0.29667900000000003</v>
      </c>
      <c r="AM126" t="s">
        <v>229</v>
      </c>
      <c r="AN126">
        <v>0.33244812499952803</v>
      </c>
      <c r="AO126">
        <v>0.31986555232001102</v>
      </c>
    </row>
    <row r="127" spans="1:42" x14ac:dyDescent="0.3">
      <c r="D127">
        <v>58.167448071678237</v>
      </c>
      <c r="E127">
        <v>58.144166346917125</v>
      </c>
      <c r="F127">
        <v>55.037567848252486</v>
      </c>
      <c r="G127" s="61">
        <f t="shared" si="12"/>
        <v>55.037567848252486</v>
      </c>
      <c r="I127" s="61">
        <f t="shared" si="10"/>
        <v>61.688232900861706</v>
      </c>
      <c r="J127" s="61"/>
      <c r="T127" t="s">
        <v>398</v>
      </c>
      <c r="U127">
        <v>0.37432203271449699</v>
      </c>
      <c r="W127" s="38">
        <v>1660</v>
      </c>
      <c r="X127" s="38">
        <v>5758</v>
      </c>
      <c r="Y127">
        <f t="shared" si="7"/>
        <v>0.30286444079547525</v>
      </c>
      <c r="AA127">
        <f t="shared" si="8"/>
        <v>0.28829454671761029</v>
      </c>
      <c r="AH127">
        <v>198605</v>
      </c>
      <c r="AI127">
        <v>0.2698392</v>
      </c>
      <c r="AJ127">
        <v>5.0399800000000002E-2</v>
      </c>
      <c r="AK127">
        <f t="shared" si="11"/>
        <v>0.320239</v>
      </c>
      <c r="AM127" t="s">
        <v>230</v>
      </c>
      <c r="AN127">
        <v>0.356141146771002</v>
      </c>
      <c r="AO127">
        <v>0.34005891727326298</v>
      </c>
    </row>
    <row r="128" spans="1:42" x14ac:dyDescent="0.3">
      <c r="D128">
        <v>55.185526570126811</v>
      </c>
      <c r="E128">
        <v>55.037567848252486</v>
      </c>
      <c r="F128">
        <v>56.985020292636477</v>
      </c>
      <c r="G128" s="61">
        <f t="shared" si="12"/>
        <v>56.985020292636477</v>
      </c>
      <c r="I128" s="61">
        <f t="shared" si="10"/>
        <v>63.635685345245705</v>
      </c>
      <c r="J128" s="61"/>
      <c r="T128" t="s">
        <v>399</v>
      </c>
      <c r="U128">
        <v>0.446490423688575</v>
      </c>
      <c r="V128">
        <f>(U126+(1-U126)*U127+(1-U126)^2*U128)*100</f>
        <v>78.72707675063819</v>
      </c>
      <c r="W128" s="38">
        <v>1850</v>
      </c>
      <c r="X128" s="38">
        <v>5651</v>
      </c>
      <c r="Y128">
        <f t="shared" si="7"/>
        <v>0.32129211531781871</v>
      </c>
      <c r="Z128">
        <f>(Y126+(1-Y126)*Y127+(1-Y126)^2*Y128)*100</f>
        <v>67.940711153877743</v>
      </c>
      <c r="AA128">
        <f t="shared" si="8"/>
        <v>0.32737568571934172</v>
      </c>
      <c r="AB128">
        <f>(AA126+(1-AA126)*AA127+(1-AA126)^2*AA128)*100</f>
        <v>67.684295548997554</v>
      </c>
      <c r="AH128">
        <v>198606</v>
      </c>
      <c r="AI128">
        <v>0.27402409999999999</v>
      </c>
      <c r="AJ128">
        <v>6.2629400000000002E-2</v>
      </c>
      <c r="AK128">
        <f t="shared" si="11"/>
        <v>0.33665349999999999</v>
      </c>
      <c r="AM128" t="s">
        <v>231</v>
      </c>
      <c r="AN128">
        <v>0.36236103977358902</v>
      </c>
      <c r="AO128">
        <v>0.324021857425844</v>
      </c>
      <c r="AP128">
        <f>(AO126+(1-AO126)*AO127+(1-AO126)^2*AO128)*100</f>
        <v>70.103829595141946</v>
      </c>
    </row>
    <row r="129" spans="4:42" x14ac:dyDescent="0.3">
      <c r="D129">
        <v>56.484069897184554</v>
      </c>
      <c r="E129">
        <v>56.985020292636477</v>
      </c>
      <c r="F129">
        <v>56.505727598128061</v>
      </c>
      <c r="G129" s="61">
        <f t="shared" si="12"/>
        <v>56.505727598128061</v>
      </c>
      <c r="I129" s="61">
        <f t="shared" si="10"/>
        <v>63.156392650737288</v>
      </c>
      <c r="J129" s="61"/>
      <c r="T129" t="s">
        <v>400</v>
      </c>
      <c r="U129">
        <v>0.39423525264022302</v>
      </c>
      <c r="W129" s="38">
        <v>1887</v>
      </c>
      <c r="X129" s="38">
        <v>5747</v>
      </c>
      <c r="Y129">
        <f t="shared" si="7"/>
        <v>0.33392319943372856</v>
      </c>
      <c r="AA129">
        <f t="shared" si="8"/>
        <v>0.32834522359491908</v>
      </c>
      <c r="AH129">
        <v>198607</v>
      </c>
      <c r="AI129">
        <v>0.25766719999999999</v>
      </c>
      <c r="AJ129">
        <v>5.4723399999999998E-2</v>
      </c>
      <c r="AK129">
        <f t="shared" si="11"/>
        <v>0.31239059999999996</v>
      </c>
      <c r="AM129" t="s">
        <v>232</v>
      </c>
      <c r="AN129">
        <v>0.33986252971133601</v>
      </c>
      <c r="AO129">
        <v>0.31270460396863697</v>
      </c>
    </row>
    <row r="130" spans="4:42" x14ac:dyDescent="0.3">
      <c r="D130">
        <v>56.975690513189512</v>
      </c>
      <c r="E130">
        <v>56.505727598128061</v>
      </c>
      <c r="F130">
        <v>59.995259845540382</v>
      </c>
      <c r="G130" s="61">
        <f t="shared" si="12"/>
        <v>59.995259845540382</v>
      </c>
      <c r="I130" s="61">
        <f t="shared" si="10"/>
        <v>66.645924898149602</v>
      </c>
      <c r="J130" s="61"/>
      <c r="T130" t="s">
        <v>401</v>
      </c>
      <c r="U130">
        <v>0.38174993517174999</v>
      </c>
      <c r="W130" s="38">
        <v>1831</v>
      </c>
      <c r="X130" s="38">
        <v>5853</v>
      </c>
      <c r="Y130">
        <f t="shared" si="7"/>
        <v>0.31860100922220291</v>
      </c>
      <c r="AA130">
        <f t="shared" si="8"/>
        <v>0.312831026823851</v>
      </c>
      <c r="AH130">
        <v>198608</v>
      </c>
      <c r="AI130">
        <v>0.28357830000000001</v>
      </c>
      <c r="AJ130">
        <v>4.7471899999999997E-2</v>
      </c>
      <c r="AK130">
        <f t="shared" si="11"/>
        <v>0.33105020000000002</v>
      </c>
      <c r="AM130" t="s">
        <v>233</v>
      </c>
      <c r="AN130">
        <v>0.37103088321092598</v>
      </c>
      <c r="AO130">
        <v>0.34784503896602198</v>
      </c>
    </row>
    <row r="131" spans="4:42" x14ac:dyDescent="0.3">
      <c r="D131">
        <v>58.964689996637887</v>
      </c>
      <c r="E131">
        <v>59.995259845540382</v>
      </c>
      <c r="F131">
        <v>61.407500892974745</v>
      </c>
      <c r="G131" s="61">
        <f t="shared" si="12"/>
        <v>61.407500892974745</v>
      </c>
      <c r="I131" s="61">
        <f t="shared" si="10"/>
        <v>68.058165945583966</v>
      </c>
      <c r="J131" s="61"/>
      <c r="T131" t="s">
        <v>402</v>
      </c>
      <c r="U131">
        <v>0.436004405289523</v>
      </c>
      <c r="V131">
        <f>(U129+(1-U129)*U130+(1-U129)^2*U131)*100</f>
        <v>78.547812730595339</v>
      </c>
      <c r="W131" s="38">
        <v>1875</v>
      </c>
      <c r="X131" s="38">
        <v>5625</v>
      </c>
      <c r="Y131">
        <f t="shared" si="7"/>
        <v>0.3203485392106612</v>
      </c>
      <c r="Z131">
        <f>(Y129+(1-Y129)*Y130+(1-Y129)^2*Y131)*100</f>
        <v>68.826122998963825</v>
      </c>
      <c r="AA131">
        <f t="shared" si="8"/>
        <v>0.33333333333333331</v>
      </c>
      <c r="AB131">
        <f>(AA129+(1-AA129)*AA130+(1-AA129)^2*AA131)*100</f>
        <v>68.883305652478427</v>
      </c>
      <c r="AH131">
        <v>198609</v>
      </c>
      <c r="AI131">
        <v>0.26821709999999999</v>
      </c>
      <c r="AJ131">
        <v>5.0969399999999998E-2</v>
      </c>
      <c r="AK131">
        <f t="shared" si="11"/>
        <v>0.31918649999999998</v>
      </c>
      <c r="AM131" t="s">
        <v>234</v>
      </c>
      <c r="AN131">
        <v>0.35190042463177701</v>
      </c>
      <c r="AO131">
        <v>0.304592850666211</v>
      </c>
      <c r="AP131">
        <f>(AO129+(1-AO129)*AO130+(1-AO129)^2*AO131)*100</f>
        <v>69.565893386030098</v>
      </c>
    </row>
    <row r="132" spans="4:42" x14ac:dyDescent="0.3">
      <c r="D132">
        <v>60.506691793958467</v>
      </c>
      <c r="E132">
        <v>61.407500892974745</v>
      </c>
      <c r="F132">
        <v>60.789630044847506</v>
      </c>
      <c r="G132" s="61">
        <f t="shared" si="12"/>
        <v>60.789630044847506</v>
      </c>
      <c r="I132" s="61">
        <f t="shared" si="10"/>
        <v>67.440295097456726</v>
      </c>
      <c r="J132" s="61"/>
      <c r="T132" t="s">
        <v>403</v>
      </c>
      <c r="U132">
        <v>0.41287732893297102</v>
      </c>
      <c r="W132" s="38">
        <v>1885</v>
      </c>
      <c r="X132" s="38">
        <v>5534</v>
      </c>
      <c r="Y132">
        <f t="shared" si="7"/>
        <v>0.33511111111111114</v>
      </c>
      <c r="AA132">
        <f t="shared" si="8"/>
        <v>0.34062161185399348</v>
      </c>
      <c r="AH132">
        <v>198610</v>
      </c>
      <c r="AI132">
        <v>0.27955530000000001</v>
      </c>
      <c r="AJ132">
        <v>4.9029700000000002E-2</v>
      </c>
      <c r="AK132">
        <f t="shared" si="11"/>
        <v>0.32858500000000002</v>
      </c>
      <c r="AM132" t="s">
        <v>235</v>
      </c>
      <c r="AN132">
        <v>0.36814521628383201</v>
      </c>
      <c r="AO132">
        <v>0.34169749414471201</v>
      </c>
    </row>
    <row r="133" spans="4:42" x14ac:dyDescent="0.3">
      <c r="D133">
        <v>60.453354321865184</v>
      </c>
      <c r="E133">
        <v>60.789630044847506</v>
      </c>
      <c r="F133">
        <v>61.653623610944585</v>
      </c>
      <c r="G133" s="61">
        <f t="shared" si="12"/>
        <v>61.653623610944585</v>
      </c>
      <c r="I133" s="61">
        <f t="shared" si="10"/>
        <v>68.304288663553805</v>
      </c>
      <c r="J133" s="61"/>
      <c r="T133" t="s">
        <v>404</v>
      </c>
      <c r="U133">
        <v>0.41840296378101399</v>
      </c>
      <c r="W133" s="38">
        <v>1709</v>
      </c>
      <c r="X133" s="38">
        <v>5639</v>
      </c>
      <c r="Y133">
        <f t="shared" ref="Y133:Y196" si="13">W133/X132</f>
        <v>0.30881821467293097</v>
      </c>
      <c r="AA133">
        <f t="shared" ref="AA133:AA196" si="14">W133/X133</f>
        <v>0.30306791984394399</v>
      </c>
      <c r="AH133">
        <v>198611</v>
      </c>
      <c r="AI133">
        <v>0.2449202</v>
      </c>
      <c r="AJ133">
        <v>4.0455499999999998E-2</v>
      </c>
      <c r="AK133">
        <f t="shared" si="11"/>
        <v>0.28537570000000001</v>
      </c>
      <c r="AM133" t="s">
        <v>236</v>
      </c>
      <c r="AN133">
        <v>0.31821074149341499</v>
      </c>
      <c r="AO133">
        <v>0.337943008086031</v>
      </c>
    </row>
    <row r="134" spans="4:42" x14ac:dyDescent="0.3">
      <c r="D134">
        <v>61.631766425015968</v>
      </c>
      <c r="E134">
        <v>61.653623610944585</v>
      </c>
      <c r="F134">
        <v>62.306694684009067</v>
      </c>
      <c r="G134" s="61">
        <f t="shared" si="12"/>
        <v>62.306694684009067</v>
      </c>
      <c r="I134" s="61">
        <f t="shared" si="10"/>
        <v>68.957359736618287</v>
      </c>
      <c r="J134" s="61"/>
      <c r="T134" t="s">
        <v>405</v>
      </c>
      <c r="U134">
        <v>0.36793811302490398</v>
      </c>
      <c r="V134">
        <f>(U132+(1-U132)*U133+(1-U132)^2*U134)*100</f>
        <v>78.536425672784873</v>
      </c>
      <c r="W134" s="38">
        <v>1699</v>
      </c>
      <c r="X134" s="38">
        <v>5634</v>
      </c>
      <c r="Y134">
        <f t="shared" si="13"/>
        <v>0.30129455577230008</v>
      </c>
      <c r="Z134">
        <f>(Y132+(1-Y132)*Y133+(1-Y132)^2*Y134)*100</f>
        <v>67.363637473982934</v>
      </c>
      <c r="AA134">
        <f t="shared" si="14"/>
        <v>0.30156194533191338</v>
      </c>
      <c r="AB134">
        <f>(AA132+(1-AA132)*AA133+(1-AA132)^2*AA134)*100</f>
        <v>67.15711083364549</v>
      </c>
      <c r="AH134">
        <v>198612</v>
      </c>
      <c r="AI134">
        <v>0.2352243</v>
      </c>
      <c r="AJ134">
        <v>3.6867999999999998E-2</v>
      </c>
      <c r="AK134">
        <f t="shared" si="11"/>
        <v>0.27209230000000001</v>
      </c>
      <c r="AM134" t="s">
        <v>237</v>
      </c>
      <c r="AN134">
        <v>0.29847041005753899</v>
      </c>
      <c r="AO134">
        <v>0.35781284535189001</v>
      </c>
      <c r="AP134">
        <f>(AO132+(1-AO132)*AO133+(1-AO132)^2*AO134)*100</f>
        <v>71.922878119508908</v>
      </c>
    </row>
    <row r="135" spans="4:42" x14ac:dyDescent="0.3">
      <c r="D135">
        <v>61.966923138381766</v>
      </c>
      <c r="E135">
        <v>62.306694684009067</v>
      </c>
      <c r="F135">
        <v>62.372706815976045</v>
      </c>
      <c r="G135" s="61">
        <f t="shared" si="12"/>
        <v>62.372706815976045</v>
      </c>
      <c r="I135" s="61">
        <f t="shared" si="10"/>
        <v>69.023371868585272</v>
      </c>
      <c r="J135" s="61"/>
      <c r="T135" t="s">
        <v>406</v>
      </c>
      <c r="U135">
        <v>0.39577588477578701</v>
      </c>
      <c r="W135" s="38">
        <v>1784</v>
      </c>
      <c r="X135" s="38">
        <v>6023</v>
      </c>
      <c r="Y135">
        <f t="shared" si="13"/>
        <v>0.3166489172878949</v>
      </c>
      <c r="AA135">
        <f t="shared" si="14"/>
        <v>0.29619790801925949</v>
      </c>
      <c r="AH135">
        <v>198701</v>
      </c>
      <c r="AI135">
        <v>0.2217182</v>
      </c>
      <c r="AJ135">
        <v>3.8331400000000002E-2</v>
      </c>
      <c r="AK135">
        <f t="shared" si="11"/>
        <v>0.26004959999999999</v>
      </c>
      <c r="AM135" t="s">
        <v>238</v>
      </c>
      <c r="AN135">
        <v>0.28516508461991302</v>
      </c>
      <c r="AO135">
        <v>0.37182513752222901</v>
      </c>
    </row>
    <row r="136" spans="4:42" x14ac:dyDescent="0.3">
      <c r="D136">
        <v>62.240493081921208</v>
      </c>
      <c r="E136">
        <v>62.372706815976045</v>
      </c>
      <c r="F136">
        <v>61.018005038483402</v>
      </c>
      <c r="G136" s="61">
        <f t="shared" si="12"/>
        <v>61.018005038483402</v>
      </c>
      <c r="I136" s="61">
        <f t="shared" si="10"/>
        <v>67.668670091092622</v>
      </c>
      <c r="J136" s="61"/>
      <c r="T136" t="s">
        <v>407</v>
      </c>
      <c r="U136">
        <v>0.44422579656142003</v>
      </c>
      <c r="W136" s="38">
        <v>1831</v>
      </c>
      <c r="X136" s="38">
        <v>6089</v>
      </c>
      <c r="Y136">
        <f t="shared" si="13"/>
        <v>0.30400132824173998</v>
      </c>
      <c r="AA136">
        <f t="shared" si="14"/>
        <v>0.30070619149285599</v>
      </c>
      <c r="AH136">
        <v>198702</v>
      </c>
      <c r="AI136">
        <v>0.235509</v>
      </c>
      <c r="AJ136">
        <v>3.8511400000000001E-2</v>
      </c>
      <c r="AK136">
        <f t="shared" si="11"/>
        <v>0.2740204</v>
      </c>
      <c r="AM136" t="s">
        <v>239</v>
      </c>
      <c r="AN136">
        <v>0.31208655517593298</v>
      </c>
      <c r="AO136">
        <v>0.33245553828159702</v>
      </c>
    </row>
    <row r="137" spans="4:42" x14ac:dyDescent="0.3">
      <c r="D137">
        <v>60.90048310619688</v>
      </c>
      <c r="E137">
        <v>61.018005038483402</v>
      </c>
      <c r="F137">
        <v>63.4212971050558</v>
      </c>
      <c r="G137" s="61">
        <f t="shared" si="12"/>
        <v>63.4212971050558</v>
      </c>
      <c r="I137" s="61">
        <f t="shared" si="10"/>
        <v>70.071962157665027</v>
      </c>
      <c r="J137" s="61"/>
      <c r="T137" t="s">
        <v>408</v>
      </c>
      <c r="U137">
        <v>0.38151632245081102</v>
      </c>
      <c r="V137">
        <f>(U135+(1-U135)*U136+(1-U135)^2*U137)*100</f>
        <v>80.347438988506497</v>
      </c>
      <c r="W137" s="38">
        <v>1892</v>
      </c>
      <c r="X137" s="38">
        <v>6141</v>
      </c>
      <c r="Y137">
        <f t="shared" si="13"/>
        <v>0.31072425685662669</v>
      </c>
      <c r="Z137">
        <f>(Y135+(1-Y135)*Y136+(1-Y135)^2*Y137)*100</f>
        <v>66.948705706781595</v>
      </c>
      <c r="AA137">
        <f t="shared" si="14"/>
        <v>0.30809314443901642</v>
      </c>
      <c r="AB137">
        <f>(AA135+(1-AA135)*AA136+(1-AA135)^2*AA137)*100</f>
        <v>66.044560706666402</v>
      </c>
      <c r="AH137">
        <v>198703</v>
      </c>
      <c r="AI137">
        <v>0.2473158</v>
      </c>
      <c r="AJ137">
        <v>4.1748199999999999E-2</v>
      </c>
      <c r="AK137">
        <f t="shared" si="11"/>
        <v>0.28906399999999999</v>
      </c>
      <c r="AM137" t="s">
        <v>240</v>
      </c>
      <c r="AN137">
        <v>0.32437922310858103</v>
      </c>
      <c r="AO137">
        <v>0.34883993469361702</v>
      </c>
      <c r="AP137">
        <f>(AO135+(1-AO135)*AO136+(1-AO135)^2*AO137)*100</f>
        <v>71.831886379614048</v>
      </c>
    </row>
    <row r="138" spans="4:42" x14ac:dyDescent="0.3">
      <c r="D138">
        <v>62.624278058019044</v>
      </c>
      <c r="E138">
        <v>63.4212971050558</v>
      </c>
      <c r="F138">
        <v>62.955418452196909</v>
      </c>
      <c r="G138" s="61">
        <f t="shared" si="12"/>
        <v>62.955418452196909</v>
      </c>
      <c r="I138" s="61">
        <f t="shared" si="10"/>
        <v>69.606083504806136</v>
      </c>
      <c r="J138" s="61"/>
      <c r="T138" t="s">
        <v>409</v>
      </c>
      <c r="U138">
        <v>0.36555056668366998</v>
      </c>
      <c r="W138" s="38">
        <v>1859</v>
      </c>
      <c r="X138" s="38">
        <v>6271</v>
      </c>
      <c r="Y138">
        <f t="shared" si="13"/>
        <v>0.30271942680345221</v>
      </c>
      <c r="AA138">
        <f t="shared" si="14"/>
        <v>0.29644394833359911</v>
      </c>
      <c r="AH138">
        <v>198704</v>
      </c>
      <c r="AI138">
        <v>0.29774080000000003</v>
      </c>
      <c r="AJ138">
        <v>4.41871E-2</v>
      </c>
      <c r="AK138">
        <f t="shared" si="11"/>
        <v>0.34192790000000001</v>
      </c>
      <c r="AM138" t="s">
        <v>241</v>
      </c>
      <c r="AN138">
        <v>0.39929794407504599</v>
      </c>
      <c r="AO138">
        <v>0.384217975260297</v>
      </c>
    </row>
    <row r="139" spans="4:42" x14ac:dyDescent="0.3">
      <c r="D139">
        <v>63.343823244045197</v>
      </c>
      <c r="E139">
        <v>62.955418452196909</v>
      </c>
      <c r="F139">
        <v>62.960684819046179</v>
      </c>
      <c r="G139" s="61">
        <f t="shared" si="12"/>
        <v>62.960684819046179</v>
      </c>
      <c r="I139" s="61">
        <f t="shared" si="10"/>
        <v>69.611349871655406</v>
      </c>
      <c r="J139" s="61"/>
      <c r="T139" t="s">
        <v>410</v>
      </c>
      <c r="U139">
        <v>0.40088672479341603</v>
      </c>
      <c r="W139" s="38">
        <v>2034</v>
      </c>
      <c r="X139" s="38">
        <v>6226</v>
      </c>
      <c r="Y139">
        <f t="shared" si="13"/>
        <v>0.32435018338383031</v>
      </c>
      <c r="AA139">
        <f t="shared" si="14"/>
        <v>0.32669450690652102</v>
      </c>
      <c r="AH139">
        <v>198705</v>
      </c>
      <c r="AI139">
        <v>0.28235949999999999</v>
      </c>
      <c r="AJ139">
        <v>4.7601999999999998E-2</v>
      </c>
      <c r="AK139">
        <f t="shared" si="11"/>
        <v>0.32996149999999996</v>
      </c>
      <c r="AM139" t="s">
        <v>242</v>
      </c>
      <c r="AN139">
        <v>0.378432301308259</v>
      </c>
      <c r="AO139">
        <v>0.36325074489144799</v>
      </c>
    </row>
    <row r="140" spans="4:42" x14ac:dyDescent="0.3">
      <c r="D140">
        <v>62.231165949168229</v>
      </c>
      <c r="E140">
        <v>62.960684819046179</v>
      </c>
      <c r="F140">
        <v>61.535217009174239</v>
      </c>
      <c r="G140" s="61">
        <f t="shared" si="12"/>
        <v>61.535217009174239</v>
      </c>
      <c r="I140" s="61">
        <f t="shared" si="10"/>
        <v>68.18588206178346</v>
      </c>
      <c r="J140" s="61"/>
      <c r="T140" t="s">
        <v>411</v>
      </c>
      <c r="U140">
        <v>0.44186692109206499</v>
      </c>
      <c r="V140">
        <f>(U138+(1-U138)*U139+(1-U138)^2*U140)*100</f>
        <v>79.77558831997456</v>
      </c>
      <c r="W140" s="38">
        <v>1910</v>
      </c>
      <c r="X140" s="38">
        <v>6484</v>
      </c>
      <c r="Y140">
        <f t="shared" si="13"/>
        <v>0.30677802762608414</v>
      </c>
      <c r="Z140">
        <f>(Y138+(1-Y138)*Y139+(1-Y138)^2*Y140)*100</f>
        <v>67.803804628913326</v>
      </c>
      <c r="AA140">
        <f t="shared" si="14"/>
        <v>0.29457125231338682</v>
      </c>
      <c r="AB140">
        <f>(AA138+(1-AA138)*AA139+(1-AA138)^2*AA140)*100</f>
        <v>67.210199917892893</v>
      </c>
      <c r="AH140">
        <v>198706</v>
      </c>
      <c r="AI140">
        <v>0.28742000000000001</v>
      </c>
      <c r="AJ140">
        <v>6.11873E-2</v>
      </c>
      <c r="AK140">
        <f t="shared" si="11"/>
        <v>0.34860730000000001</v>
      </c>
      <c r="AM140" t="s">
        <v>243</v>
      </c>
      <c r="AN140">
        <v>0.38980131026696502</v>
      </c>
      <c r="AO140">
        <v>0.34352051142170897</v>
      </c>
      <c r="AP140">
        <f>(AO138+(1-AO138)*AO139+(1-AO138)^2*AO140)*100</f>
        <v>73.815993904695176</v>
      </c>
    </row>
    <row r="141" spans="4:42" x14ac:dyDescent="0.3">
      <c r="D141">
        <v>61.421061915019969</v>
      </c>
      <c r="E141">
        <v>61.535217009174239</v>
      </c>
      <c r="F141">
        <v>62.728604969789458</v>
      </c>
      <c r="G141" s="61">
        <f t="shared" si="12"/>
        <v>62.728604969789458</v>
      </c>
      <c r="I141" s="61">
        <f t="shared" si="10"/>
        <v>69.379270022398686</v>
      </c>
      <c r="J141" s="61"/>
      <c r="T141" t="s">
        <v>412</v>
      </c>
      <c r="U141">
        <v>0.36332898041766898</v>
      </c>
      <c r="W141" s="38">
        <v>1956</v>
      </c>
      <c r="X141" s="38">
        <v>6583</v>
      </c>
      <c r="Y141">
        <f t="shared" si="13"/>
        <v>0.30166563849475631</v>
      </c>
      <c r="AA141">
        <f t="shared" si="14"/>
        <v>0.29712896855536991</v>
      </c>
      <c r="AH141">
        <v>198707</v>
      </c>
      <c r="AI141">
        <v>0.32163249999999999</v>
      </c>
      <c r="AJ141">
        <v>5.8596799999999997E-2</v>
      </c>
      <c r="AK141">
        <f t="shared" si="11"/>
        <v>0.38022929999999999</v>
      </c>
      <c r="AM141" t="s">
        <v>244</v>
      </c>
      <c r="AN141">
        <v>0.44294429812206798</v>
      </c>
      <c r="AO141">
        <v>0.41133888517769301</v>
      </c>
    </row>
    <row r="142" spans="4:42" x14ac:dyDescent="0.3">
      <c r="D142">
        <v>62.079780840182622</v>
      </c>
      <c r="E142">
        <v>62.728604969789458</v>
      </c>
      <c r="F142">
        <v>62.34112921109103</v>
      </c>
      <c r="G142" s="61">
        <f t="shared" si="12"/>
        <v>62.34112921109103</v>
      </c>
      <c r="I142" s="61">
        <f t="shared" si="10"/>
        <v>68.991794263700257</v>
      </c>
      <c r="J142" s="61"/>
      <c r="T142" t="s">
        <v>413</v>
      </c>
      <c r="U142">
        <v>0.38528943843142399</v>
      </c>
      <c r="W142" s="38">
        <v>1914</v>
      </c>
      <c r="X142" s="38">
        <v>7042</v>
      </c>
      <c r="Y142">
        <f t="shared" si="13"/>
        <v>0.29074889867841408</v>
      </c>
      <c r="AA142">
        <f t="shared" si="14"/>
        <v>0.2717977847202499</v>
      </c>
      <c r="AH142">
        <v>198708</v>
      </c>
      <c r="AI142">
        <v>0.2723044</v>
      </c>
      <c r="AJ142">
        <v>4.55044E-2</v>
      </c>
      <c r="AK142">
        <f t="shared" si="11"/>
        <v>0.3178088</v>
      </c>
      <c r="AM142" t="s">
        <v>245</v>
      </c>
      <c r="AN142">
        <v>0.35685321730615599</v>
      </c>
      <c r="AO142">
        <v>0.33662566609740902</v>
      </c>
    </row>
    <row r="143" spans="4:42" x14ac:dyDescent="0.3">
      <c r="D143">
        <v>62.146367251993851</v>
      </c>
      <c r="E143">
        <v>62.34112921109103</v>
      </c>
      <c r="G143" s="61"/>
      <c r="I143" s="61"/>
      <c r="J143" s="61"/>
      <c r="T143" t="s">
        <v>414</v>
      </c>
      <c r="U143">
        <v>0.34152281420288599</v>
      </c>
      <c r="V143">
        <f>(U141+(1-U141)*U142+(1-U141)^2*U143)*100</f>
        <v>74.706786837556052</v>
      </c>
      <c r="W143" s="38">
        <v>2045</v>
      </c>
      <c r="X143" s="38">
        <v>7142</v>
      </c>
      <c r="Y143">
        <f t="shared" si="13"/>
        <v>0.29040045441635898</v>
      </c>
      <c r="Z143">
        <f>(Y141+(1-Y141)*Y142+(1-Y141)^2*Y143)*100</f>
        <v>64.632543030260038</v>
      </c>
      <c r="AA143">
        <f t="shared" si="14"/>
        <v>0.28633436012321478</v>
      </c>
      <c r="AB143">
        <f>(AA141+(1-AA141)*AA142+(1-AA141)^2*AA143)*100</f>
        <v>62.962485944169714</v>
      </c>
      <c r="AH143">
        <v>198709</v>
      </c>
      <c r="AI143">
        <v>0.3082587</v>
      </c>
      <c r="AJ143">
        <v>5.1397100000000001E-2</v>
      </c>
      <c r="AK143">
        <f t="shared" si="11"/>
        <v>0.35965579999999997</v>
      </c>
      <c r="AM143" t="s">
        <v>246</v>
      </c>
      <c r="AN143">
        <v>0.41422544960021901</v>
      </c>
      <c r="AO143">
        <v>0.35517784221493998</v>
      </c>
      <c r="AP143">
        <f>(AO141+(1-AO141)*AO142+(1-AO141)^2*AO143)*100</f>
        <v>73.257422866092142</v>
      </c>
    </row>
    <row r="144" spans="4:42" x14ac:dyDescent="0.3">
      <c r="G144" s="61"/>
      <c r="I144" s="61"/>
      <c r="J144" s="61"/>
      <c r="T144" t="s">
        <v>415</v>
      </c>
      <c r="U144">
        <v>0.32283062348853497</v>
      </c>
      <c r="W144" s="38">
        <v>1933</v>
      </c>
      <c r="X144" s="38">
        <v>7694</v>
      </c>
      <c r="Y144">
        <f t="shared" si="13"/>
        <v>0.27065247829739569</v>
      </c>
      <c r="AA144">
        <f t="shared" si="14"/>
        <v>0.25123472835976085</v>
      </c>
      <c r="AH144">
        <v>198710</v>
      </c>
      <c r="AI144">
        <v>0.3093592</v>
      </c>
      <c r="AJ144">
        <v>5.3832999999999999E-2</v>
      </c>
      <c r="AK144">
        <f t="shared" si="11"/>
        <v>0.36319220000000002</v>
      </c>
      <c r="AM144" t="s">
        <v>247</v>
      </c>
      <c r="AN144">
        <v>0.41527708802400098</v>
      </c>
      <c r="AO144">
        <v>0.38819494630204399</v>
      </c>
    </row>
    <row r="145" spans="7:42" x14ac:dyDescent="0.3">
      <c r="G145" s="61"/>
      <c r="I145" s="61"/>
      <c r="J145" s="61"/>
      <c r="T145" t="s">
        <v>416</v>
      </c>
      <c r="U145">
        <v>0.36085356418632902</v>
      </c>
      <c r="W145" s="38">
        <v>2121</v>
      </c>
      <c r="X145" s="38">
        <v>8003</v>
      </c>
      <c r="Y145">
        <f t="shared" si="13"/>
        <v>0.27566935274239668</v>
      </c>
      <c r="AA145">
        <f t="shared" si="14"/>
        <v>0.26502561539422714</v>
      </c>
      <c r="AH145">
        <v>198711</v>
      </c>
      <c r="AI145">
        <v>0.25294290000000003</v>
      </c>
      <c r="AJ145">
        <v>4.0193300000000001E-2</v>
      </c>
      <c r="AK145">
        <f t="shared" si="11"/>
        <v>0.29313620000000001</v>
      </c>
      <c r="AM145" t="s">
        <v>248</v>
      </c>
      <c r="AN145">
        <v>0.32857853162874001</v>
      </c>
      <c r="AO145">
        <v>0.348789928499325</v>
      </c>
    </row>
    <row r="146" spans="7:42" x14ac:dyDescent="0.3">
      <c r="G146" s="61"/>
      <c r="I146" s="61"/>
      <c r="J146" s="61"/>
      <c r="T146" t="s">
        <v>417</v>
      </c>
      <c r="U146">
        <v>0.34146535573959902</v>
      </c>
      <c r="V146">
        <f>(U144+(1-U144)*U145+(1-U144)^2*U146)*100</f>
        <v>72.377140161674532</v>
      </c>
      <c r="W146" s="38">
        <v>2109</v>
      </c>
      <c r="X146" s="38">
        <v>8258</v>
      </c>
      <c r="Y146">
        <f t="shared" si="13"/>
        <v>0.26352617768336872</v>
      </c>
      <c r="Z146">
        <f>(Y144+(1-Y144)*Y145+(1-Y144)^2*Y146)*100</f>
        <v>61.189340994421293</v>
      </c>
      <c r="AA146">
        <f t="shared" si="14"/>
        <v>0.25538871397432794</v>
      </c>
      <c r="AB146">
        <f>(AA144+(1-AA144)*AA145+(1-AA144)^2*AA146)*100</f>
        <v>59.286024269465656</v>
      </c>
      <c r="AH146">
        <v>198712</v>
      </c>
      <c r="AI146">
        <v>0.244226</v>
      </c>
      <c r="AJ146">
        <v>3.9510799999999999E-2</v>
      </c>
      <c r="AK146">
        <f t="shared" si="11"/>
        <v>0.28373680000000001</v>
      </c>
      <c r="AM146" t="s">
        <v>249</v>
      </c>
      <c r="AN146">
        <v>0.31799810081649099</v>
      </c>
      <c r="AO146">
        <v>0.38490293918083901</v>
      </c>
      <c r="AP146">
        <f>(AO144+(1-AO144)*AO145+(1-AO144)^2*AO146)*100</f>
        <v>74.565764498202427</v>
      </c>
    </row>
    <row r="147" spans="7:42" x14ac:dyDescent="0.3">
      <c r="G147" s="61"/>
      <c r="I147" s="61"/>
      <c r="J147" s="61"/>
      <c r="T147" t="s">
        <v>418</v>
      </c>
      <c r="U147">
        <v>0.31197293797748998</v>
      </c>
      <c r="W147" s="38">
        <v>2109</v>
      </c>
      <c r="X147" s="38">
        <v>8182</v>
      </c>
      <c r="Y147">
        <f t="shared" si="13"/>
        <v>0.25538871397432794</v>
      </c>
      <c r="AA147">
        <f t="shared" si="14"/>
        <v>0.25776093864580785</v>
      </c>
      <c r="AH147">
        <v>198801</v>
      </c>
      <c r="AI147">
        <v>0.2113353</v>
      </c>
      <c r="AJ147">
        <v>4.1756099999999997E-2</v>
      </c>
      <c r="AK147">
        <f t="shared" si="11"/>
        <v>0.25309140000000002</v>
      </c>
      <c r="AM147" t="s">
        <v>250</v>
      </c>
      <c r="AN147">
        <v>0.27328432231004102</v>
      </c>
      <c r="AO147">
        <v>0.358715798317011</v>
      </c>
    </row>
    <row r="148" spans="7:42" x14ac:dyDescent="0.3">
      <c r="G148" s="61"/>
      <c r="I148" s="61"/>
      <c r="J148" s="61"/>
      <c r="T148" t="s">
        <v>419</v>
      </c>
      <c r="U148">
        <v>0.31859898627328798</v>
      </c>
      <c r="W148" s="38">
        <v>2332</v>
      </c>
      <c r="X148" s="38">
        <v>8215</v>
      </c>
      <c r="Y148">
        <f t="shared" si="13"/>
        <v>0.28501588853581034</v>
      </c>
      <c r="AA148">
        <f t="shared" si="14"/>
        <v>0.28387096774193549</v>
      </c>
      <c r="AH148">
        <v>198802</v>
      </c>
      <c r="AI148">
        <v>0.26447189999999998</v>
      </c>
      <c r="AJ148">
        <v>4.3846000000000003E-2</v>
      </c>
      <c r="AK148">
        <f t="shared" si="11"/>
        <v>0.30831789999999998</v>
      </c>
      <c r="AM148" t="s">
        <v>251</v>
      </c>
      <c r="AN148">
        <v>0.33852433488094702</v>
      </c>
      <c r="AO148">
        <v>0.35322654863534497</v>
      </c>
    </row>
    <row r="149" spans="7:42" x14ac:dyDescent="0.3">
      <c r="G149" s="61"/>
      <c r="I149" s="61"/>
      <c r="J149" s="61"/>
      <c r="T149" t="s">
        <v>420</v>
      </c>
      <c r="U149">
        <v>0.31995067540553601</v>
      </c>
      <c r="V149">
        <f>(U147+(1-U147)*U148+(1-U147)^2*U149)*100</f>
        <v>68.263630931295992</v>
      </c>
      <c r="W149" s="38">
        <v>2195</v>
      </c>
      <c r="X149" s="38">
        <v>8304</v>
      </c>
      <c r="Y149">
        <f t="shared" si="13"/>
        <v>0.26719415702982352</v>
      </c>
      <c r="Z149">
        <f>(Y147+(1-Y147)*Y148+(1-Y147)^2*Y149)*100</f>
        <v>61.575948411983838</v>
      </c>
      <c r="AA149">
        <f t="shared" si="14"/>
        <v>0.26433044315992293</v>
      </c>
      <c r="AB149">
        <f>(AA147+(1-AA147)*AA148+(1-AA147)^2*AA149)*100</f>
        <v>61.408567623420531</v>
      </c>
      <c r="AH149">
        <v>198803</v>
      </c>
      <c r="AI149">
        <v>0.25625179999999997</v>
      </c>
      <c r="AJ149">
        <v>4.2735599999999999E-2</v>
      </c>
      <c r="AK149">
        <f t="shared" si="11"/>
        <v>0.29898739999999996</v>
      </c>
      <c r="AM149" t="s">
        <v>252</v>
      </c>
      <c r="AN149">
        <v>0.32742441850982701</v>
      </c>
      <c r="AO149">
        <v>0.35326104313662898</v>
      </c>
      <c r="AP149">
        <f>(AO147+(1-AO147)*AO148+(1-AO147)^2*AO149)*100</f>
        <v>73.051139221499028</v>
      </c>
    </row>
    <row r="150" spans="7:42" x14ac:dyDescent="0.3">
      <c r="G150" s="61"/>
      <c r="I150" s="61"/>
      <c r="J150" s="61"/>
      <c r="T150" t="s">
        <v>421</v>
      </c>
      <c r="U150">
        <v>0.29559063307371403</v>
      </c>
      <c r="W150" s="38">
        <v>2085</v>
      </c>
      <c r="X150" s="38">
        <v>8599</v>
      </c>
      <c r="Y150">
        <f t="shared" si="13"/>
        <v>0.25108381502890176</v>
      </c>
      <c r="AA150">
        <f t="shared" si="14"/>
        <v>0.24247005465751831</v>
      </c>
      <c r="AH150">
        <v>198804</v>
      </c>
      <c r="AI150">
        <v>0.3378969</v>
      </c>
      <c r="AJ150">
        <v>4.7538299999999999E-2</v>
      </c>
      <c r="AK150">
        <f t="shared" si="11"/>
        <v>0.38543519999999998</v>
      </c>
      <c r="AM150" t="s">
        <v>253</v>
      </c>
      <c r="AN150">
        <v>0.447187815097563</v>
      </c>
      <c r="AO150">
        <v>0.43091382409095003</v>
      </c>
    </row>
    <row r="151" spans="7:42" x14ac:dyDescent="0.3">
      <c r="G151" s="61"/>
      <c r="I151" s="61"/>
      <c r="J151" s="61"/>
      <c r="T151" t="s">
        <v>422</v>
      </c>
      <c r="U151">
        <v>0.31513170544701102</v>
      </c>
      <c r="W151" s="38">
        <v>2130</v>
      </c>
      <c r="X151" s="38">
        <v>8399</v>
      </c>
      <c r="Y151">
        <f t="shared" si="13"/>
        <v>0.24770322130480288</v>
      </c>
      <c r="AA151">
        <f t="shared" si="14"/>
        <v>0.25360161924038577</v>
      </c>
      <c r="AH151">
        <v>198805</v>
      </c>
      <c r="AI151">
        <v>0.28752889999999998</v>
      </c>
      <c r="AJ151">
        <v>4.77367E-2</v>
      </c>
      <c r="AK151">
        <f t="shared" si="11"/>
        <v>0.3352656</v>
      </c>
      <c r="AM151" t="s">
        <v>254</v>
      </c>
      <c r="AN151">
        <v>0.37201081161041599</v>
      </c>
      <c r="AO151">
        <v>0.35918010588124</v>
      </c>
    </row>
    <row r="152" spans="7:42" x14ac:dyDescent="0.3">
      <c r="G152" s="61"/>
      <c r="I152" s="61"/>
      <c r="J152" s="61"/>
      <c r="T152" t="s">
        <v>423</v>
      </c>
      <c r="U152">
        <v>0.28144145267736598</v>
      </c>
      <c r="V152">
        <f>(U150+(1-U150)*U151+(1-U150)^2*U152)*100</f>
        <v>65.72215120344643</v>
      </c>
      <c r="W152" s="38">
        <v>1997</v>
      </c>
      <c r="X152" s="38">
        <v>8393</v>
      </c>
      <c r="Y152">
        <f t="shared" si="13"/>
        <v>0.23776640076199548</v>
      </c>
      <c r="Z152">
        <f>(Y150+(1-Y150)*Y151+(1-Y150)^2*Y152)*100</f>
        <v>56.99501040578938</v>
      </c>
      <c r="AA152">
        <f t="shared" si="14"/>
        <v>0.23793637555105446</v>
      </c>
      <c r="AB152">
        <f>(AA150+(1-AA150)*AA151+(1-AA150)^2*AA152)*100</f>
        <v>57.112104953203392</v>
      </c>
      <c r="AH152">
        <v>198806</v>
      </c>
      <c r="AI152">
        <v>0.34040160000000003</v>
      </c>
      <c r="AJ152">
        <v>7.2101499999999999E-2</v>
      </c>
      <c r="AK152">
        <f t="shared" si="11"/>
        <v>0.41250310000000001</v>
      </c>
      <c r="AM152" t="s">
        <v>255</v>
      </c>
      <c r="AN152">
        <v>0.45323490152721801</v>
      </c>
      <c r="AO152">
        <v>0.39670034563206202</v>
      </c>
      <c r="AP152">
        <f>(AO150+(1-AO150)*AO151+(1-AO150)^2*AO152)*100</f>
        <v>76.379326424039164</v>
      </c>
    </row>
    <row r="153" spans="7:42" x14ac:dyDescent="0.3">
      <c r="G153" s="61"/>
      <c r="I153" s="61"/>
      <c r="J153" s="61"/>
      <c r="T153" t="s">
        <v>424</v>
      </c>
      <c r="U153">
        <v>0.29924729012493401</v>
      </c>
      <c r="W153" s="38">
        <v>2022</v>
      </c>
      <c r="X153" s="38">
        <v>8390</v>
      </c>
      <c r="Y153">
        <f t="shared" si="13"/>
        <v>0.2409150482544978</v>
      </c>
      <c r="AA153">
        <f t="shared" si="14"/>
        <v>0.24100119189511324</v>
      </c>
      <c r="AH153">
        <v>198807</v>
      </c>
      <c r="AI153">
        <v>0.31988699999999998</v>
      </c>
      <c r="AJ153">
        <v>5.36137E-2</v>
      </c>
      <c r="AK153">
        <f t="shared" si="11"/>
        <v>0.37350069999999996</v>
      </c>
      <c r="AM153" t="s">
        <v>256</v>
      </c>
      <c r="AN153">
        <v>0.424534581478687</v>
      </c>
      <c r="AO153">
        <v>0.399867267597034</v>
      </c>
    </row>
    <row r="154" spans="7:42" x14ac:dyDescent="0.3">
      <c r="G154" s="61"/>
      <c r="I154" s="61"/>
      <c r="J154" s="61"/>
      <c r="T154" t="s">
        <v>425</v>
      </c>
      <c r="U154">
        <v>0.31225111170375103</v>
      </c>
      <c r="W154" s="38">
        <v>2184</v>
      </c>
      <c r="X154" s="38">
        <v>8304</v>
      </c>
      <c r="Y154">
        <f t="shared" si="13"/>
        <v>0.26030989272943983</v>
      </c>
      <c r="AA154">
        <f t="shared" si="14"/>
        <v>0.26300578034682082</v>
      </c>
      <c r="AH154">
        <v>198808</v>
      </c>
      <c r="AI154">
        <v>0.29360969999999997</v>
      </c>
      <c r="AJ154">
        <v>4.5426399999999999E-2</v>
      </c>
      <c r="AK154">
        <f t="shared" si="11"/>
        <v>0.33903609999999995</v>
      </c>
      <c r="AM154" t="s">
        <v>257</v>
      </c>
      <c r="AN154">
        <v>0.38927829516710299</v>
      </c>
      <c r="AO154">
        <v>0.367013545257734</v>
      </c>
    </row>
    <row r="155" spans="7:42" x14ac:dyDescent="0.3">
      <c r="G155" s="61"/>
      <c r="I155" s="61"/>
      <c r="J155" s="61"/>
      <c r="T155" t="s">
        <v>426</v>
      </c>
      <c r="U155">
        <v>0.30221720856793699</v>
      </c>
      <c r="V155">
        <f>(U153+(1-U153)*U154+(1-U153)^2*U155)*100</f>
        <v>66.646318086720953</v>
      </c>
      <c r="W155" s="38">
        <v>2178</v>
      </c>
      <c r="X155" s="38">
        <v>8251</v>
      </c>
      <c r="Y155">
        <f t="shared" si="13"/>
        <v>0.26228323699421963</v>
      </c>
      <c r="Z155">
        <f>(Y153+(1-Y153)*Y154+(1-Y153)^2*Y155)*100</f>
        <v>58.964258515335018</v>
      </c>
      <c r="AA155">
        <f t="shared" si="14"/>
        <v>0.26396800387831776</v>
      </c>
      <c r="AB155">
        <f>(AA153+(1-AA153)*AA154+(1-AA153)^2*AA155)*100</f>
        <v>59.268873974918598</v>
      </c>
      <c r="AH155">
        <v>198809</v>
      </c>
      <c r="AI155">
        <v>0.34816000000000003</v>
      </c>
      <c r="AJ155">
        <v>5.5871799999999999E-2</v>
      </c>
      <c r="AK155">
        <f t="shared" si="11"/>
        <v>0.40403180000000005</v>
      </c>
      <c r="AM155" t="s">
        <v>258</v>
      </c>
      <c r="AN155">
        <v>0.478189371369867</v>
      </c>
      <c r="AO155">
        <v>0.40344900058998201</v>
      </c>
      <c r="AP155">
        <f>(AO153+(1-AO153)*AO154+(1-AO153)^2*AO155)*100</f>
        <v>76.543001756815855</v>
      </c>
    </row>
    <row r="156" spans="7:42" x14ac:dyDescent="0.3">
      <c r="G156" s="61"/>
      <c r="I156" s="61"/>
      <c r="J156" s="61"/>
      <c r="T156" t="s">
        <v>427</v>
      </c>
      <c r="U156">
        <v>0.28830673591411299</v>
      </c>
      <c r="W156" s="38">
        <v>2041</v>
      </c>
      <c r="X156" s="38">
        <v>8307</v>
      </c>
      <c r="Y156">
        <f t="shared" si="13"/>
        <v>0.24736395588413526</v>
      </c>
      <c r="AA156">
        <f t="shared" si="14"/>
        <v>0.24569640062597808</v>
      </c>
      <c r="AH156">
        <v>198810</v>
      </c>
      <c r="AI156">
        <v>0.28822759999999997</v>
      </c>
      <c r="AJ156">
        <v>4.8130800000000001E-2</v>
      </c>
      <c r="AK156">
        <f t="shared" si="11"/>
        <v>0.33635839999999995</v>
      </c>
      <c r="AM156" t="s">
        <v>259</v>
      </c>
      <c r="AN156">
        <v>0.378484637614939</v>
      </c>
      <c r="AO156">
        <v>0.35620397015532501</v>
      </c>
    </row>
    <row r="157" spans="7:42" x14ac:dyDescent="0.3">
      <c r="G157" s="61"/>
      <c r="I157" s="61"/>
      <c r="J157" s="61"/>
      <c r="T157" t="s">
        <v>428</v>
      </c>
      <c r="U157">
        <v>0.29836807626096701</v>
      </c>
      <c r="W157" s="38">
        <v>1959</v>
      </c>
      <c r="X157" s="38">
        <v>8520</v>
      </c>
      <c r="Y157">
        <f t="shared" si="13"/>
        <v>0.23582520765619358</v>
      </c>
      <c r="AA157">
        <f t="shared" si="14"/>
        <v>0.22992957746478873</v>
      </c>
      <c r="AH157">
        <v>198811</v>
      </c>
      <c r="AI157">
        <v>0.2497434</v>
      </c>
      <c r="AJ157">
        <v>4.4901700000000003E-2</v>
      </c>
      <c r="AK157">
        <f t="shared" ref="AK157:AK220" si="15">SUM(AI157:AJ157)</f>
        <v>0.29464509999999999</v>
      </c>
      <c r="AM157" t="s">
        <v>260</v>
      </c>
      <c r="AN157">
        <v>0.32529502987341902</v>
      </c>
      <c r="AO157">
        <v>0.340591777080333</v>
      </c>
    </row>
    <row r="158" spans="7:42" x14ac:dyDescent="0.3">
      <c r="G158" s="61"/>
      <c r="I158" s="61"/>
      <c r="J158" s="61"/>
      <c r="T158" t="s">
        <v>429</v>
      </c>
      <c r="U158">
        <v>0.28302033593725501</v>
      </c>
      <c r="V158">
        <f>(U156+(1-U156)*U157+(1-U156)^2*U158)*100</f>
        <v>64.400515281512156</v>
      </c>
      <c r="W158" s="38">
        <v>1977</v>
      </c>
      <c r="X158" s="38">
        <v>8640</v>
      </c>
      <c r="Y158">
        <f t="shared" si="13"/>
        <v>0.23204225352112676</v>
      </c>
      <c r="Z158">
        <f>(Y156+(1-Y156)*Y157+(1-Y156)^2*Y158)*100</f>
        <v>55.629739770710749</v>
      </c>
      <c r="AA158">
        <f t="shared" si="14"/>
        <v>0.22881944444444444</v>
      </c>
      <c r="AB158">
        <f>(AA156+(1-AA156)*AA157+(1-AA156)^2*AA158)*100</f>
        <v>54.932540479453941</v>
      </c>
      <c r="AH158">
        <v>198812</v>
      </c>
      <c r="AI158">
        <v>0.24666560000000001</v>
      </c>
      <c r="AJ158">
        <v>3.8032499999999997E-2</v>
      </c>
      <c r="AK158">
        <f t="shared" si="15"/>
        <v>0.28469810000000001</v>
      </c>
      <c r="AM158" t="s">
        <v>261</v>
      </c>
      <c r="AN158">
        <v>0.316067411252687</v>
      </c>
      <c r="AO158">
        <v>0.39053268301752098</v>
      </c>
      <c r="AP158">
        <f>(AO156+(1-AO156)*AO157+(1-AO156)^2*AO158)*100</f>
        <v>73.734098487751893</v>
      </c>
    </row>
    <row r="159" spans="7:42" x14ac:dyDescent="0.3">
      <c r="G159" s="61"/>
      <c r="I159" s="61"/>
      <c r="J159" s="61"/>
      <c r="T159" t="s">
        <v>430</v>
      </c>
      <c r="U159">
        <v>0.29504938078183301</v>
      </c>
      <c r="W159" s="38">
        <v>2176</v>
      </c>
      <c r="X159" s="38">
        <v>8520</v>
      </c>
      <c r="Y159">
        <f t="shared" si="13"/>
        <v>0.25185185185185183</v>
      </c>
      <c r="AA159">
        <f t="shared" si="14"/>
        <v>0.25539906103286386</v>
      </c>
      <c r="AH159">
        <v>198901</v>
      </c>
      <c r="AI159">
        <v>0.22484199999999999</v>
      </c>
      <c r="AJ159">
        <v>4.4966300000000001E-2</v>
      </c>
      <c r="AK159">
        <f t="shared" si="15"/>
        <v>0.2698083</v>
      </c>
      <c r="AM159" t="s">
        <v>262</v>
      </c>
      <c r="AN159">
        <v>0.27685520863268398</v>
      </c>
      <c r="AO159">
        <v>0.36624968683683101</v>
      </c>
    </row>
    <row r="160" spans="7:42" x14ac:dyDescent="0.3">
      <c r="G160" s="61"/>
      <c r="I160" s="61"/>
      <c r="J160" s="61"/>
      <c r="T160" t="s">
        <v>431</v>
      </c>
      <c r="U160">
        <v>0.28718197336311202</v>
      </c>
      <c r="W160" s="38">
        <v>1966</v>
      </c>
      <c r="X160" s="38">
        <v>8618</v>
      </c>
      <c r="Y160">
        <f t="shared" si="13"/>
        <v>0.23075117370892018</v>
      </c>
      <c r="AA160">
        <f t="shared" si="14"/>
        <v>0.2281271756788118</v>
      </c>
      <c r="AH160">
        <v>198902</v>
      </c>
      <c r="AI160">
        <v>0.30135590000000001</v>
      </c>
      <c r="AJ160">
        <v>4.4074799999999997E-2</v>
      </c>
      <c r="AK160">
        <f t="shared" si="15"/>
        <v>0.34543069999999998</v>
      </c>
      <c r="AM160" t="s">
        <v>263</v>
      </c>
      <c r="AN160">
        <v>0.39762018266700699</v>
      </c>
      <c r="AO160">
        <v>0.40861263324629998</v>
      </c>
    </row>
    <row r="161" spans="7:42" x14ac:dyDescent="0.3">
      <c r="G161" s="61"/>
      <c r="I161" s="61"/>
      <c r="J161" s="61"/>
      <c r="T161" t="s">
        <v>432</v>
      </c>
      <c r="U161">
        <v>0.28486777646491601</v>
      </c>
      <c r="V161">
        <f>(U159+(1-U159)*U160+(1-U159)^2*U161)*100</f>
        <v>63.90650635637035</v>
      </c>
      <c r="W161" s="38">
        <v>1998</v>
      </c>
      <c r="X161" s="38">
        <v>8588</v>
      </c>
      <c r="Y161">
        <f t="shared" si="13"/>
        <v>0.2318403341842655</v>
      </c>
      <c r="Z161">
        <f>(Y159+(1-Y159)*Y160+(1-Y159)^2*Y161)*100</f>
        <v>55.425489725842624</v>
      </c>
      <c r="AA161">
        <f t="shared" si="14"/>
        <v>0.23265020959478341</v>
      </c>
      <c r="AB161">
        <f>(AA159+(1-AA159)*AA160+(1-AA159)^2*AA161)*100</f>
        <v>55.425115584397467</v>
      </c>
      <c r="AH161">
        <v>198903</v>
      </c>
      <c r="AI161">
        <v>0.2882228</v>
      </c>
      <c r="AJ161">
        <v>4.4351599999999998E-2</v>
      </c>
      <c r="AK161">
        <f t="shared" si="15"/>
        <v>0.33257439999999999</v>
      </c>
      <c r="AM161" t="s">
        <v>264</v>
      </c>
      <c r="AN161">
        <v>0.37180279446929698</v>
      </c>
      <c r="AO161">
        <v>0.40443543216844702</v>
      </c>
      <c r="AP161">
        <f>(AO159+(1-AO159)*AO160+(1-AO159)^2*AO161)*100</f>
        <v>78.764529947135983</v>
      </c>
    </row>
    <row r="162" spans="7:42" x14ac:dyDescent="0.3">
      <c r="G162" s="61"/>
      <c r="I162" s="61"/>
      <c r="J162" s="61"/>
      <c r="T162" t="s">
        <v>433</v>
      </c>
      <c r="U162">
        <v>0.28813274638778802</v>
      </c>
      <c r="W162" s="38">
        <v>2086</v>
      </c>
      <c r="X162" s="38">
        <v>8842</v>
      </c>
      <c r="Y162">
        <f t="shared" si="13"/>
        <v>0.24289706567303213</v>
      </c>
      <c r="AA162">
        <f t="shared" si="14"/>
        <v>0.235919475231848</v>
      </c>
      <c r="AH162">
        <v>198904</v>
      </c>
      <c r="AI162">
        <v>0.28777330000000001</v>
      </c>
      <c r="AJ162">
        <v>4.2561500000000002E-2</v>
      </c>
      <c r="AK162">
        <f t="shared" si="15"/>
        <v>0.33033480000000004</v>
      </c>
      <c r="AM162" t="s">
        <v>265</v>
      </c>
      <c r="AN162">
        <v>0.37896362209115902</v>
      </c>
      <c r="AO162">
        <v>0.36428286858501102</v>
      </c>
    </row>
    <row r="163" spans="7:42" x14ac:dyDescent="0.3">
      <c r="G163" s="61"/>
      <c r="I163" s="61"/>
      <c r="J163" s="61"/>
      <c r="T163" t="s">
        <v>434</v>
      </c>
      <c r="U163">
        <v>0.29942841829999201</v>
      </c>
      <c r="W163" s="38">
        <v>2048</v>
      </c>
      <c r="X163" s="38">
        <v>8957</v>
      </c>
      <c r="Y163">
        <f t="shared" si="13"/>
        <v>0.23162180502148835</v>
      </c>
      <c r="AA163">
        <f t="shared" si="14"/>
        <v>0.22864798481634477</v>
      </c>
      <c r="AH163">
        <v>198905</v>
      </c>
      <c r="AI163">
        <v>0.3066873</v>
      </c>
      <c r="AJ163">
        <v>4.7303600000000001E-2</v>
      </c>
      <c r="AK163">
        <f t="shared" si="15"/>
        <v>0.3539909</v>
      </c>
      <c r="AM163" t="s">
        <v>266</v>
      </c>
      <c r="AN163">
        <v>0.40491960024624901</v>
      </c>
      <c r="AO163">
        <v>0.39360813362221397</v>
      </c>
    </row>
    <row r="164" spans="7:42" x14ac:dyDescent="0.3">
      <c r="G164" s="61"/>
      <c r="I164" s="61"/>
      <c r="J164" s="61"/>
      <c r="T164" t="s">
        <v>435</v>
      </c>
      <c r="U164">
        <v>0.283863832887015</v>
      </c>
      <c r="V164">
        <f>(U162+(1-U162)*U163+(1-U162)^2*U164)*100</f>
        <v>64.513544505428484</v>
      </c>
      <c r="W164" s="38">
        <v>2114</v>
      </c>
      <c r="X164" s="38">
        <v>9266</v>
      </c>
      <c r="Y164">
        <f t="shared" si="13"/>
        <v>0.23601652338952775</v>
      </c>
      <c r="Z164">
        <f>(Y162+(1-Y162)*Y163+(1-Y162)^2*Y164)*100</f>
        <v>55.354443054327305</v>
      </c>
      <c r="AA164">
        <f t="shared" si="14"/>
        <v>0.22814590977768184</v>
      </c>
      <c r="AB164">
        <f>(AA162+(1-AA162)*AA163+(1-AA162)^2*AA164)*100</f>
        <v>54.382087538428358</v>
      </c>
      <c r="AH164">
        <v>198906</v>
      </c>
      <c r="AI164">
        <v>0.34561649999999999</v>
      </c>
      <c r="AJ164">
        <v>7.03574E-2</v>
      </c>
      <c r="AK164">
        <f t="shared" si="15"/>
        <v>0.41597390000000001</v>
      </c>
      <c r="AM164" t="s">
        <v>267</v>
      </c>
      <c r="AN164">
        <v>0.469731762838621</v>
      </c>
      <c r="AO164">
        <v>0.40976154472231102</v>
      </c>
      <c r="AP164">
        <f>(AO162+(1-AO162)*AO163+(1-AO162)^2*AO164)*100</f>
        <v>78.010580494771148</v>
      </c>
    </row>
    <row r="165" spans="7:42" x14ac:dyDescent="0.3">
      <c r="G165" s="61"/>
      <c r="I165" s="61"/>
      <c r="J165" s="61"/>
      <c r="T165" t="s">
        <v>436</v>
      </c>
      <c r="U165">
        <v>0.28350387167968599</v>
      </c>
      <c r="W165" s="38">
        <v>2127</v>
      </c>
      <c r="X165" s="38">
        <v>9011</v>
      </c>
      <c r="Y165">
        <f t="shared" si="13"/>
        <v>0.22954888840923807</v>
      </c>
      <c r="AA165">
        <f t="shared" si="14"/>
        <v>0.23604483409166574</v>
      </c>
      <c r="AH165">
        <v>198907</v>
      </c>
      <c r="AI165">
        <v>0.30221690000000001</v>
      </c>
      <c r="AJ165">
        <v>5.39491E-2</v>
      </c>
      <c r="AK165">
        <f t="shared" si="15"/>
        <v>0.35616599999999998</v>
      </c>
      <c r="AM165" t="s">
        <v>268</v>
      </c>
      <c r="AN165">
        <v>0.40012495094990402</v>
      </c>
      <c r="AO165">
        <v>0.37966962956917499</v>
      </c>
    </row>
    <row r="166" spans="7:42" x14ac:dyDescent="0.3">
      <c r="G166" s="61"/>
      <c r="I166" s="61"/>
      <c r="J166" s="61"/>
      <c r="T166" t="s">
        <v>437</v>
      </c>
      <c r="U166">
        <v>0.29273651612324503</v>
      </c>
      <c r="W166" s="38">
        <v>2127</v>
      </c>
      <c r="X166" s="38">
        <v>8896</v>
      </c>
      <c r="Y166">
        <f t="shared" si="13"/>
        <v>0.23604483409166574</v>
      </c>
      <c r="AA166">
        <f t="shared" si="14"/>
        <v>0.23909622302158273</v>
      </c>
      <c r="AH166">
        <v>198908</v>
      </c>
      <c r="AI166">
        <v>0.30345709999999998</v>
      </c>
      <c r="AJ166">
        <v>4.5578599999999997E-2</v>
      </c>
      <c r="AK166">
        <f t="shared" si="15"/>
        <v>0.34903569999999995</v>
      </c>
      <c r="AM166" t="s">
        <v>269</v>
      </c>
      <c r="AN166">
        <v>0.40212832059146503</v>
      </c>
      <c r="AO166">
        <v>0.37536196509675102</v>
      </c>
    </row>
    <row r="167" spans="7:42" x14ac:dyDescent="0.3">
      <c r="G167" s="61"/>
      <c r="I167" s="61"/>
      <c r="J167" s="61"/>
      <c r="T167" t="s">
        <v>438</v>
      </c>
      <c r="U167">
        <v>0.27002305259869203</v>
      </c>
      <c r="V167">
        <f>(U165+(1-U165)*U166+(1-U165)^2*U167)*100</f>
        <v>63.186929604898893</v>
      </c>
      <c r="W167" s="38">
        <v>2051</v>
      </c>
      <c r="X167" s="38">
        <v>8921</v>
      </c>
      <c r="Y167">
        <f t="shared" si="13"/>
        <v>0.23055305755395683</v>
      </c>
      <c r="Z167">
        <f>(Y165+(1-Y165)*Y166+(1-Y165)^2*Y167)*100</f>
        <v>54.826501590317577</v>
      </c>
      <c r="AA167">
        <f t="shared" si="14"/>
        <v>0.22990696110301537</v>
      </c>
      <c r="AB167">
        <f>(AA165+(1-AA165)*AA166+(1-AA165)^2*AA167)*100</f>
        <v>55.288365272888917</v>
      </c>
      <c r="AH167">
        <v>198909</v>
      </c>
      <c r="AI167">
        <v>0.37177569999999999</v>
      </c>
      <c r="AJ167">
        <v>5.9127300000000001E-2</v>
      </c>
      <c r="AK167">
        <f t="shared" si="15"/>
        <v>0.43090299999999998</v>
      </c>
      <c r="AM167" t="s">
        <v>270</v>
      </c>
      <c r="AN167">
        <v>0.51235322216934098</v>
      </c>
      <c r="AO167">
        <v>0.43141387034126699</v>
      </c>
      <c r="AP167">
        <f>(AO165+(1-AO165)*AO166+(1-AO165)^2*AO167)*100</f>
        <v>77.853032798787012</v>
      </c>
    </row>
    <row r="168" spans="7:42" x14ac:dyDescent="0.3">
      <c r="G168" s="61"/>
      <c r="I168" s="61"/>
      <c r="J168" s="61"/>
      <c r="T168" t="s">
        <v>439</v>
      </c>
      <c r="U168">
        <v>0.29907331115311098</v>
      </c>
      <c r="W168" s="38">
        <v>2064</v>
      </c>
      <c r="X168" s="38">
        <v>8732</v>
      </c>
      <c r="Y168">
        <f t="shared" si="13"/>
        <v>0.2313641968389194</v>
      </c>
      <c r="AA168">
        <f t="shared" si="14"/>
        <v>0.2363719651855245</v>
      </c>
      <c r="AH168">
        <v>198910</v>
      </c>
      <c r="AI168">
        <v>0.30483460000000001</v>
      </c>
      <c r="AJ168">
        <v>4.9853099999999997E-2</v>
      </c>
      <c r="AK168">
        <f t="shared" si="15"/>
        <v>0.35468769999999999</v>
      </c>
      <c r="AM168" t="s">
        <v>271</v>
      </c>
      <c r="AN168">
        <v>0.402023817829676</v>
      </c>
      <c r="AO168">
        <v>0.379782578699083</v>
      </c>
    </row>
    <row r="169" spans="7:42" x14ac:dyDescent="0.3">
      <c r="G169" s="61"/>
      <c r="I169" s="61"/>
      <c r="J169" s="61"/>
      <c r="T169" t="s">
        <v>440</v>
      </c>
      <c r="U169">
        <v>0.27613602794481101</v>
      </c>
      <c r="W169" s="38">
        <v>2120</v>
      </c>
      <c r="X169" s="38">
        <v>8576</v>
      </c>
      <c r="Y169">
        <f t="shared" si="13"/>
        <v>0.24278515803939532</v>
      </c>
      <c r="AA169">
        <f t="shared" si="14"/>
        <v>0.24720149253731344</v>
      </c>
      <c r="AH169">
        <v>198911</v>
      </c>
      <c r="AI169">
        <v>0.3157895</v>
      </c>
      <c r="AJ169">
        <v>4.8756000000000001E-2</v>
      </c>
      <c r="AK169">
        <f t="shared" si="15"/>
        <v>0.36454550000000002</v>
      </c>
      <c r="AM169" t="s">
        <v>272</v>
      </c>
      <c r="AN169">
        <v>0.41785297858946302</v>
      </c>
      <c r="AO169">
        <v>0.432761627600521</v>
      </c>
    </row>
    <row r="170" spans="7:42" x14ac:dyDescent="0.3">
      <c r="G170" s="61"/>
      <c r="I170" s="61"/>
      <c r="J170" s="61"/>
      <c r="T170" t="s">
        <v>441</v>
      </c>
      <c r="U170">
        <v>0.325296394780341</v>
      </c>
      <c r="V170">
        <f>(U168+(1-U168)*U169+(1-U168)^2*U170)*100</f>
        <v>65.244196364053394</v>
      </c>
      <c r="W170" s="38">
        <v>2247</v>
      </c>
      <c r="X170" s="38">
        <v>8317</v>
      </c>
      <c r="Y170">
        <f t="shared" si="13"/>
        <v>0.26201026119402987</v>
      </c>
      <c r="Z170">
        <f>(Y168+(1-Y168)*Y169+(1-Y168)^2*Y170)*100</f>
        <v>57.277348555787519</v>
      </c>
      <c r="AA170">
        <f t="shared" si="14"/>
        <v>0.27016953228327523</v>
      </c>
      <c r="AB170">
        <f>(AA168+(1-AA168)*AA169+(1-AA168)^2*AA170)*100</f>
        <v>58.268531351797613</v>
      </c>
      <c r="AH170">
        <v>198912</v>
      </c>
      <c r="AI170">
        <v>0.2374008</v>
      </c>
      <c r="AJ170">
        <v>3.5579100000000002E-2</v>
      </c>
      <c r="AK170">
        <f t="shared" si="15"/>
        <v>0.2729799</v>
      </c>
      <c r="AM170" t="s">
        <v>273</v>
      </c>
      <c r="AN170">
        <v>0.30173554225607102</v>
      </c>
      <c r="AO170">
        <v>0.37895919521327098</v>
      </c>
      <c r="AP170">
        <f>(AO168+(1-AO168)*AO169+(1-AO168)^2*AO170)*100</f>
        <v>79.396298027512486</v>
      </c>
    </row>
    <row r="171" spans="7:42" x14ac:dyDescent="0.3">
      <c r="G171" s="61"/>
      <c r="I171" s="61"/>
      <c r="J171" s="61"/>
      <c r="T171" t="s">
        <v>442</v>
      </c>
      <c r="U171">
        <v>0.29858009567027199</v>
      </c>
      <c r="W171" s="38">
        <v>2058</v>
      </c>
      <c r="X171" s="38">
        <v>8370</v>
      </c>
      <c r="Y171">
        <f t="shared" si="13"/>
        <v>0.24744499218468197</v>
      </c>
      <c r="AA171">
        <f t="shared" si="14"/>
        <v>0.24587813620071686</v>
      </c>
      <c r="AH171">
        <v>199001</v>
      </c>
      <c r="AI171">
        <v>0.23495750000000001</v>
      </c>
      <c r="AJ171">
        <v>4.26881E-2</v>
      </c>
      <c r="AK171">
        <f t="shared" si="15"/>
        <v>0.27764559999999999</v>
      </c>
      <c r="AM171" t="s">
        <v>274</v>
      </c>
      <c r="AN171">
        <v>0.30008534117850399</v>
      </c>
      <c r="AO171">
        <v>0.39989627507779202</v>
      </c>
    </row>
    <row r="172" spans="7:42" x14ac:dyDescent="0.3">
      <c r="G172" s="61"/>
      <c r="I172" s="61"/>
      <c r="J172" s="61"/>
      <c r="T172" t="s">
        <v>443</v>
      </c>
      <c r="U172">
        <v>0.29143667470074103</v>
      </c>
      <c r="W172" s="38">
        <v>1984</v>
      </c>
      <c r="X172" s="38">
        <v>8167</v>
      </c>
      <c r="Y172">
        <f t="shared" si="13"/>
        <v>0.23703703703703705</v>
      </c>
      <c r="AA172">
        <f t="shared" si="14"/>
        <v>0.24292886004652872</v>
      </c>
      <c r="AH172">
        <v>199002</v>
      </c>
      <c r="AI172">
        <v>0.33029649999999999</v>
      </c>
      <c r="AJ172">
        <v>4.77881E-2</v>
      </c>
      <c r="AK172">
        <f t="shared" si="15"/>
        <v>0.37808459999999999</v>
      </c>
      <c r="AM172" t="s">
        <v>275</v>
      </c>
      <c r="AN172">
        <v>0.44135209096695599</v>
      </c>
      <c r="AO172">
        <v>0.44971023175931601</v>
      </c>
    </row>
    <row r="173" spans="7:42" x14ac:dyDescent="0.3">
      <c r="G173" s="61"/>
      <c r="I173" s="61"/>
      <c r="J173" s="61"/>
      <c r="T173" t="s">
        <v>444</v>
      </c>
      <c r="U173">
        <v>0.28586238199049102</v>
      </c>
      <c r="V173">
        <f>(U171+(1-U171)*U172+(1-U171)^2*U173)*100</f>
        <v>64.364097979507278</v>
      </c>
      <c r="W173" s="38">
        <v>1925</v>
      </c>
      <c r="X173" s="38">
        <v>8491</v>
      </c>
      <c r="Y173">
        <f t="shared" si="13"/>
        <v>0.23570466511570956</v>
      </c>
      <c r="Z173">
        <f>(Y171+(1-Y171)*Y172+(1-Y171)^2*Y173)*100</f>
        <v>55.931715515977174</v>
      </c>
      <c r="AA173">
        <f t="shared" si="14"/>
        <v>0.2267106347897774</v>
      </c>
      <c r="AB173">
        <f>(AA171+(1-AA171)*AA172+(1-AA171)^2*AA173)*100</f>
        <v>55.800639027611091</v>
      </c>
      <c r="AH173">
        <v>199003</v>
      </c>
      <c r="AI173">
        <v>0.27340490000000001</v>
      </c>
      <c r="AJ173">
        <v>4.6694899999999998E-2</v>
      </c>
      <c r="AK173">
        <f t="shared" si="15"/>
        <v>0.32009979999999999</v>
      </c>
      <c r="AM173" t="s">
        <v>276</v>
      </c>
      <c r="AN173">
        <v>0.35587409517072499</v>
      </c>
      <c r="AO173">
        <v>0.386432626822863</v>
      </c>
      <c r="AP173">
        <f>(AO171+(1-AO171)*AO172+(1-AO171)^2*AO173)*100</f>
        <v>80.893290933897902</v>
      </c>
    </row>
    <row r="174" spans="7:42" x14ac:dyDescent="0.3">
      <c r="G174" s="61"/>
      <c r="I174" s="61"/>
      <c r="J174" s="61"/>
      <c r="T174" t="s">
        <v>445</v>
      </c>
      <c r="U174">
        <v>0.322385443383226</v>
      </c>
      <c r="W174" s="38">
        <v>2147</v>
      </c>
      <c r="X174" s="38">
        <v>8170</v>
      </c>
      <c r="Y174">
        <f t="shared" si="13"/>
        <v>0.25285596513955955</v>
      </c>
      <c r="AA174">
        <f t="shared" si="14"/>
        <v>0.26279069767441859</v>
      </c>
      <c r="AH174">
        <v>199004</v>
      </c>
      <c r="AI174">
        <v>0.27434609999999998</v>
      </c>
      <c r="AJ174">
        <v>4.29854E-2</v>
      </c>
      <c r="AK174">
        <f t="shared" si="15"/>
        <v>0.31733149999999999</v>
      </c>
      <c r="AM174" t="s">
        <v>277</v>
      </c>
      <c r="AN174">
        <v>0.353409852680728</v>
      </c>
      <c r="AO174">
        <v>0.33667873455098801</v>
      </c>
    </row>
    <row r="175" spans="7:42" x14ac:dyDescent="0.3">
      <c r="G175" s="61"/>
      <c r="I175" s="61"/>
      <c r="J175" s="61"/>
      <c r="T175" t="s">
        <v>446</v>
      </c>
      <c r="U175">
        <v>0.30076674466859799</v>
      </c>
      <c r="W175" s="38">
        <v>2088</v>
      </c>
      <c r="X175" s="38">
        <v>8212</v>
      </c>
      <c r="Y175">
        <f t="shared" si="13"/>
        <v>0.2555691554467564</v>
      </c>
      <c r="AA175">
        <f t="shared" si="14"/>
        <v>0.2542620555284949</v>
      </c>
      <c r="AH175">
        <v>199005</v>
      </c>
      <c r="AI175">
        <v>0.28612949999999998</v>
      </c>
      <c r="AJ175">
        <v>4.7703700000000002E-2</v>
      </c>
      <c r="AK175">
        <f t="shared" si="15"/>
        <v>0.3338332</v>
      </c>
      <c r="AM175" t="s">
        <v>278</v>
      </c>
      <c r="AN175">
        <v>0.37095943812807602</v>
      </c>
      <c r="AO175">
        <v>0.35857892592081603</v>
      </c>
    </row>
    <row r="176" spans="7:42" x14ac:dyDescent="0.3">
      <c r="G176" s="61"/>
      <c r="I176" s="61"/>
      <c r="J176" s="61"/>
      <c r="T176" t="s">
        <v>447</v>
      </c>
      <c r="U176">
        <v>0.29877905584314501</v>
      </c>
      <c r="V176">
        <f>(U174+(1-U174)*U175+(1-U174)^2*U176)*100</f>
        <v>66.337720338357329</v>
      </c>
      <c r="W176" s="38">
        <v>2032</v>
      </c>
      <c r="X176" s="38">
        <v>8286</v>
      </c>
      <c r="Y176">
        <f t="shared" si="13"/>
        <v>0.24744276668290308</v>
      </c>
      <c r="Z176">
        <f>(Y174+(1-Y174)*Y175+(1-Y174)^2*Y176)*100</f>
        <v>58.193147778758515</v>
      </c>
      <c r="AA176">
        <f t="shared" si="14"/>
        <v>0.24523292300265509</v>
      </c>
      <c r="AB176">
        <f>(AA174+(1-AA174)*AA175+(1-AA174)^2*AA176)*100</f>
        <v>58.351363974420202</v>
      </c>
      <c r="AH176">
        <v>199006</v>
      </c>
      <c r="AI176">
        <v>0.3403061</v>
      </c>
      <c r="AJ176">
        <v>6.6187599999999999E-2</v>
      </c>
      <c r="AK176">
        <f t="shared" si="15"/>
        <v>0.40649370000000001</v>
      </c>
      <c r="AM176" t="s">
        <v>279</v>
      </c>
      <c r="AN176">
        <v>0.45912636209562102</v>
      </c>
      <c r="AO176">
        <v>0.40829167256783999</v>
      </c>
      <c r="AP176">
        <f>(AO174+(1-AO174)*AO175+(1-AO174)^2*AO176)*100</f>
        <v>75.417809724546075</v>
      </c>
    </row>
    <row r="177" spans="7:42" x14ac:dyDescent="0.3">
      <c r="G177" s="61"/>
      <c r="I177" s="61"/>
      <c r="J177" s="61"/>
      <c r="T177" t="s">
        <v>448</v>
      </c>
      <c r="U177">
        <v>0.36493367416514499</v>
      </c>
      <c r="W177" s="38">
        <v>2151</v>
      </c>
      <c r="X177" s="38">
        <v>8136</v>
      </c>
      <c r="Y177">
        <f t="shared" si="13"/>
        <v>0.25959449674149165</v>
      </c>
      <c r="AA177">
        <f t="shared" si="14"/>
        <v>0.26438053097345132</v>
      </c>
      <c r="AH177">
        <v>199007</v>
      </c>
      <c r="AI177">
        <v>0.28540470000000001</v>
      </c>
      <c r="AJ177">
        <v>5.4540199999999997E-2</v>
      </c>
      <c r="AK177">
        <f t="shared" si="15"/>
        <v>0.33994489999999999</v>
      </c>
      <c r="AM177" t="s">
        <v>280</v>
      </c>
      <c r="AN177">
        <v>0.37195574801744002</v>
      </c>
      <c r="AO177">
        <v>0.35507159034170999</v>
      </c>
    </row>
    <row r="178" spans="7:42" x14ac:dyDescent="0.3">
      <c r="G178" s="61"/>
      <c r="I178" s="61"/>
      <c r="J178" s="61"/>
      <c r="T178" t="s">
        <v>449</v>
      </c>
      <c r="U178">
        <v>0.26730775175065102</v>
      </c>
      <c r="W178" s="38">
        <v>1996</v>
      </c>
      <c r="X178" s="38">
        <v>7990</v>
      </c>
      <c r="Y178">
        <f t="shared" si="13"/>
        <v>0.24532940019665683</v>
      </c>
      <c r="AA178">
        <f t="shared" si="14"/>
        <v>0.24981226533166459</v>
      </c>
      <c r="AH178">
        <v>199008</v>
      </c>
      <c r="AI178">
        <v>0.32090449999999998</v>
      </c>
      <c r="AJ178">
        <v>4.7319100000000003E-2</v>
      </c>
      <c r="AK178">
        <f t="shared" si="15"/>
        <v>0.36822359999999998</v>
      </c>
      <c r="AM178" t="s">
        <v>281</v>
      </c>
      <c r="AN178">
        <v>0.42440600331926798</v>
      </c>
      <c r="AO178">
        <v>0.39467813534849</v>
      </c>
    </row>
    <row r="179" spans="7:42" x14ac:dyDescent="0.3">
      <c r="G179" s="61"/>
      <c r="I179" s="61"/>
      <c r="J179" s="61"/>
      <c r="T179" t="s">
        <v>450</v>
      </c>
      <c r="U179">
        <v>0.35155931032228199</v>
      </c>
      <c r="V179">
        <f>(U177+(1-U177)*U178+(1-U177)^2*U179)*100</f>
        <v>67.647894356810184</v>
      </c>
      <c r="W179" s="38">
        <v>2138</v>
      </c>
      <c r="X179" s="38">
        <v>7927</v>
      </c>
      <c r="Y179">
        <f t="shared" si="13"/>
        <v>0.26758448060075096</v>
      </c>
      <c r="Z179">
        <f>(Y177+(1-Y177)*Y178+(1-Y177)^2*Y179)*100</f>
        <v>58.792762977550538</v>
      </c>
      <c r="AA179">
        <f t="shared" si="14"/>
        <v>0.26971111391446956</v>
      </c>
      <c r="AB179">
        <f>(AA177+(1-AA177)*AA178+(1-AA177)^2*AA179)*100</f>
        <v>59.409769115828595</v>
      </c>
      <c r="AH179">
        <v>199009</v>
      </c>
      <c r="AI179">
        <v>0.27754909999999999</v>
      </c>
      <c r="AJ179">
        <v>5.1621500000000001E-2</v>
      </c>
      <c r="AK179">
        <f t="shared" si="15"/>
        <v>0.32917059999999998</v>
      </c>
      <c r="AM179" t="s">
        <v>282</v>
      </c>
      <c r="AN179">
        <v>0.356274070555539</v>
      </c>
      <c r="AO179">
        <v>0.299687839782736</v>
      </c>
      <c r="AP179">
        <f>(AO177+(1-AO177)*AO178+(1-AO177)^2*AO179)*100</f>
        <v>73.42606909467122</v>
      </c>
    </row>
    <row r="180" spans="7:42" x14ac:dyDescent="0.3">
      <c r="G180" s="61"/>
      <c r="I180" s="61"/>
      <c r="J180" s="61"/>
      <c r="T180" t="s">
        <v>451</v>
      </c>
      <c r="U180">
        <v>0.32816762572938202</v>
      </c>
      <c r="W180" s="38">
        <v>2132</v>
      </c>
      <c r="X180" s="38">
        <v>8061</v>
      </c>
      <c r="Y180">
        <f t="shared" si="13"/>
        <v>0.26895420714015389</v>
      </c>
      <c r="AA180">
        <f t="shared" si="14"/>
        <v>0.26448331472522019</v>
      </c>
      <c r="AH180">
        <v>199010</v>
      </c>
      <c r="AI180">
        <v>0.2942536</v>
      </c>
      <c r="AJ180">
        <v>4.56791E-2</v>
      </c>
      <c r="AK180">
        <f t="shared" si="15"/>
        <v>0.33993269999999998</v>
      </c>
      <c r="AM180" t="s">
        <v>283</v>
      </c>
      <c r="AN180">
        <v>0.38115522003779201</v>
      </c>
      <c r="AO180">
        <v>0.36006351279973298</v>
      </c>
    </row>
    <row r="181" spans="7:42" x14ac:dyDescent="0.3">
      <c r="G181" s="61"/>
      <c r="I181" s="61"/>
      <c r="J181" s="61"/>
      <c r="T181" t="s">
        <v>452</v>
      </c>
      <c r="U181">
        <v>0.306330748196736</v>
      </c>
      <c r="W181" s="38">
        <v>2154</v>
      </c>
      <c r="X181" s="38">
        <v>7932</v>
      </c>
      <c r="Y181">
        <f t="shared" si="13"/>
        <v>0.26721250465202828</v>
      </c>
      <c r="AA181">
        <f t="shared" si="14"/>
        <v>0.27155824508320725</v>
      </c>
      <c r="AH181">
        <v>199011</v>
      </c>
      <c r="AI181">
        <v>0.27995029999999999</v>
      </c>
      <c r="AJ181">
        <v>4.4070499999999999E-2</v>
      </c>
      <c r="AK181">
        <f t="shared" si="15"/>
        <v>0.3240208</v>
      </c>
      <c r="AM181" t="s">
        <v>284</v>
      </c>
      <c r="AN181">
        <v>0.35933975231547599</v>
      </c>
      <c r="AO181">
        <v>0.36749012811953002</v>
      </c>
    </row>
    <row r="182" spans="7:42" x14ac:dyDescent="0.3">
      <c r="G182" s="61"/>
      <c r="I182" s="61"/>
      <c r="J182" s="61"/>
      <c r="T182" t="s">
        <v>453</v>
      </c>
      <c r="U182">
        <v>0.32479314959040601</v>
      </c>
      <c r="V182">
        <f>(U180+(1-U180)*U181+(1-U180)^2*U182)*100</f>
        <v>68.056876607581088</v>
      </c>
      <c r="W182" s="38">
        <v>2080</v>
      </c>
      <c r="X182" s="38">
        <v>7934</v>
      </c>
      <c r="Y182">
        <f t="shared" si="13"/>
        <v>0.2622289460413515</v>
      </c>
      <c r="Z182">
        <f>(Y180+(1-Y180)*Y181+(1-Y180)^2*Y182)*100</f>
        <v>60.444126285900666</v>
      </c>
      <c r="AA182">
        <f t="shared" si="14"/>
        <v>0.26216284345853291</v>
      </c>
      <c r="AB182">
        <f>(AA180+(1-AA180)*AA181+(1-AA180)^2*AA182)*100</f>
        <v>60.604504695398852</v>
      </c>
      <c r="AH182">
        <v>199012</v>
      </c>
      <c r="AI182">
        <v>0.2089094</v>
      </c>
      <c r="AJ182">
        <v>3.76803E-2</v>
      </c>
      <c r="AK182">
        <f t="shared" si="15"/>
        <v>0.2465897</v>
      </c>
      <c r="AM182" t="s">
        <v>285</v>
      </c>
      <c r="AN182">
        <v>0.26036452924130299</v>
      </c>
      <c r="AO182">
        <v>0.32933970766617199</v>
      </c>
      <c r="AP182">
        <f>(AO180+(1-AO180)*AO181+(1-AO180)^2*AO182)*100</f>
        <v>73.010462593067231</v>
      </c>
    </row>
    <row r="183" spans="7:42" x14ac:dyDescent="0.3">
      <c r="G183" s="61"/>
      <c r="I183" s="61"/>
      <c r="J183" s="61"/>
      <c r="T183" t="s">
        <v>454</v>
      </c>
      <c r="U183">
        <v>0.316102778917626</v>
      </c>
      <c r="W183" s="38">
        <v>2040</v>
      </c>
      <c r="X183" s="38">
        <v>7784</v>
      </c>
      <c r="Y183">
        <f t="shared" si="13"/>
        <v>0.25712125031509958</v>
      </c>
      <c r="AA183">
        <f t="shared" si="14"/>
        <v>0.26207605344295992</v>
      </c>
      <c r="AH183">
        <v>199101</v>
      </c>
      <c r="AI183">
        <v>0.19769400000000001</v>
      </c>
      <c r="AJ183">
        <v>3.5376699999999997E-2</v>
      </c>
      <c r="AK183">
        <f t="shared" si="15"/>
        <v>0.23307070000000002</v>
      </c>
      <c r="AM183" t="s">
        <v>286</v>
      </c>
      <c r="AN183">
        <v>0.25247834488864301</v>
      </c>
      <c r="AO183">
        <v>0.33497112757346398</v>
      </c>
    </row>
    <row r="184" spans="7:42" x14ac:dyDescent="0.3">
      <c r="G184" s="61"/>
      <c r="I184" s="61"/>
      <c r="J184" s="61"/>
      <c r="T184" t="s">
        <v>455</v>
      </c>
      <c r="U184">
        <v>0.32939937979529799</v>
      </c>
      <c r="W184" s="38">
        <v>2052</v>
      </c>
      <c r="X184" s="38">
        <v>7980</v>
      </c>
      <c r="Y184">
        <f t="shared" si="13"/>
        <v>0.26361767728674201</v>
      </c>
      <c r="AA184">
        <f t="shared" si="14"/>
        <v>0.25714285714285712</v>
      </c>
      <c r="AH184">
        <v>199102</v>
      </c>
      <c r="AI184">
        <v>0.26613379999999998</v>
      </c>
      <c r="AJ184">
        <v>4.2456000000000001E-2</v>
      </c>
      <c r="AK184">
        <f t="shared" si="15"/>
        <v>0.30858979999999997</v>
      </c>
      <c r="AM184" t="s">
        <v>287</v>
      </c>
      <c r="AN184">
        <v>0.34738853552546101</v>
      </c>
      <c r="AO184">
        <v>0.35677654385275298</v>
      </c>
    </row>
    <row r="185" spans="7:42" x14ac:dyDescent="0.3">
      <c r="G185" s="61"/>
      <c r="I185" s="61"/>
      <c r="J185" s="61"/>
      <c r="T185" t="s">
        <v>456</v>
      </c>
      <c r="U185">
        <v>0.32278025965169299</v>
      </c>
      <c r="V185">
        <f>(U183+(1-U183)*U184+(1-U183)^2*U185)*100</f>
        <v>69.234740054735909</v>
      </c>
      <c r="W185" s="38">
        <v>2060</v>
      </c>
      <c r="X185" s="38">
        <v>7737</v>
      </c>
      <c r="Y185">
        <f t="shared" si="13"/>
        <v>0.25814536340852129</v>
      </c>
      <c r="Z185">
        <f>(Y183+(1-Y183)*Y184+(1-Y183)^2*Y185)*100</f>
        <v>59.541960222509374</v>
      </c>
      <c r="AA185">
        <f t="shared" si="14"/>
        <v>0.26625306966524492</v>
      </c>
      <c r="AB185">
        <f>(AA183+(1-AA183)*AA184+(1-AA183)^2*AA185)*100</f>
        <v>59.681117562270266</v>
      </c>
      <c r="AH185">
        <v>199103</v>
      </c>
      <c r="AI185">
        <v>0.23840900000000001</v>
      </c>
      <c r="AJ185">
        <v>4.14864E-2</v>
      </c>
      <c r="AK185">
        <f t="shared" si="15"/>
        <v>0.27989540000000002</v>
      </c>
      <c r="AM185" t="s">
        <v>288</v>
      </c>
      <c r="AN185">
        <v>0.30625123296032503</v>
      </c>
      <c r="AO185">
        <v>0.33157656199025298</v>
      </c>
      <c r="AP185">
        <f>(AO183+(1-AO183)*AO184+(1-AO183)^2*AO185)*100</f>
        <v>71.888200829114751</v>
      </c>
    </row>
    <row r="186" spans="7:42" x14ac:dyDescent="0.3">
      <c r="G186" s="61"/>
      <c r="I186" s="61"/>
      <c r="J186" s="61"/>
      <c r="T186" t="s">
        <v>457</v>
      </c>
      <c r="U186">
        <v>0.33567958576787099</v>
      </c>
      <c r="W186" s="38">
        <v>2060</v>
      </c>
      <c r="X186" s="38">
        <v>7672</v>
      </c>
      <c r="Y186">
        <f t="shared" si="13"/>
        <v>0.26625306966524492</v>
      </c>
      <c r="AA186">
        <f t="shared" si="14"/>
        <v>0.26850886339937435</v>
      </c>
      <c r="AH186">
        <v>199104</v>
      </c>
      <c r="AI186">
        <v>0.26965630000000002</v>
      </c>
      <c r="AJ186">
        <v>3.7178700000000002E-2</v>
      </c>
      <c r="AK186">
        <f t="shared" si="15"/>
        <v>0.30683500000000002</v>
      </c>
      <c r="AM186" t="s">
        <v>289</v>
      </c>
      <c r="AN186">
        <v>0.35159061476473602</v>
      </c>
      <c r="AO186">
        <v>0.33036860408454499</v>
      </c>
    </row>
    <row r="187" spans="7:42" x14ac:dyDescent="0.3">
      <c r="G187" s="61"/>
      <c r="I187" s="61"/>
      <c r="J187" s="61"/>
      <c r="T187" t="s">
        <v>458</v>
      </c>
      <c r="U187">
        <v>0.29764485216528103</v>
      </c>
      <c r="W187" s="38">
        <v>1979</v>
      </c>
      <c r="X187" s="38">
        <v>7651</v>
      </c>
      <c r="Y187">
        <f t="shared" si="13"/>
        <v>0.2579509906152242</v>
      </c>
      <c r="AA187">
        <f t="shared" si="14"/>
        <v>0.25865899882368321</v>
      </c>
      <c r="AH187">
        <v>199105</v>
      </c>
      <c r="AI187">
        <v>0.27522469999999999</v>
      </c>
      <c r="AJ187">
        <v>4.5613000000000001E-2</v>
      </c>
      <c r="AK187">
        <f t="shared" si="15"/>
        <v>0.3208377</v>
      </c>
      <c r="AM187" t="s">
        <v>290</v>
      </c>
      <c r="AN187">
        <v>0.35983876414265298</v>
      </c>
      <c r="AO187">
        <v>0.34485589954364099</v>
      </c>
    </row>
    <row r="188" spans="7:42" x14ac:dyDescent="0.3">
      <c r="G188" s="61"/>
      <c r="I188" s="61"/>
      <c r="J188" s="61"/>
      <c r="T188" t="s">
        <v>459</v>
      </c>
      <c r="U188">
        <v>0.34915675264413498</v>
      </c>
      <c r="V188">
        <f>(U186+(1-U186)*U187+(1-U186)^2*U188)*100</f>
        <v>68.750155843726233</v>
      </c>
      <c r="W188" s="38">
        <v>1978</v>
      </c>
      <c r="X188" s="38">
        <v>7524</v>
      </c>
      <c r="Y188">
        <f t="shared" si="13"/>
        <v>0.25852829695464646</v>
      </c>
      <c r="Z188">
        <f>(Y186+(1-Y186)*Y187+(1-Y186)^2*Y188)*100</f>
        <v>59.471146003440076</v>
      </c>
      <c r="AA188">
        <f t="shared" si="14"/>
        <v>0.26289207868155234</v>
      </c>
      <c r="AB188">
        <f>(AA186+(1-AA186)*AA187+(1-AA186)^2*AA188)*100</f>
        <v>59.838373338855021</v>
      </c>
      <c r="AH188">
        <v>199106</v>
      </c>
      <c r="AI188">
        <v>0.26066470000000003</v>
      </c>
      <c r="AJ188">
        <v>5.7378100000000001E-2</v>
      </c>
      <c r="AK188">
        <f t="shared" si="15"/>
        <v>0.31804280000000001</v>
      </c>
      <c r="AM188" t="s">
        <v>291</v>
      </c>
      <c r="AN188">
        <v>0.33907013862294999</v>
      </c>
      <c r="AO188">
        <v>0.30789126230389502</v>
      </c>
      <c r="AP188">
        <f>(AO186+(1-AO186)*AO187+(1-AO186)^2*AO188)*100</f>
        <v>69.935529439770022</v>
      </c>
    </row>
    <row r="189" spans="7:42" x14ac:dyDescent="0.3">
      <c r="G189" s="61"/>
      <c r="I189" s="61"/>
      <c r="J189" s="61"/>
      <c r="T189" t="s">
        <v>460</v>
      </c>
      <c r="U189">
        <v>0.31567465815918899</v>
      </c>
      <c r="W189" s="38">
        <v>1944</v>
      </c>
      <c r="X189" s="38">
        <v>7406</v>
      </c>
      <c r="Y189">
        <f t="shared" si="13"/>
        <v>0.25837320574162681</v>
      </c>
      <c r="AA189">
        <f t="shared" si="14"/>
        <v>0.26248987307588439</v>
      </c>
      <c r="AH189">
        <v>199107</v>
      </c>
      <c r="AI189">
        <v>0.2442703</v>
      </c>
      <c r="AJ189">
        <v>5.0060500000000001E-2</v>
      </c>
      <c r="AK189">
        <f t="shared" si="15"/>
        <v>0.2943308</v>
      </c>
      <c r="AM189" t="s">
        <v>292</v>
      </c>
      <c r="AN189">
        <v>0.31595737067338803</v>
      </c>
      <c r="AO189">
        <v>0.30108801635770899</v>
      </c>
    </row>
    <row r="190" spans="7:42" x14ac:dyDescent="0.3">
      <c r="G190" s="61"/>
      <c r="I190" s="61"/>
      <c r="J190" s="61"/>
      <c r="T190" t="s">
        <v>461</v>
      </c>
      <c r="U190">
        <v>0.30708581148060099</v>
      </c>
      <c r="W190" s="38">
        <v>2119</v>
      </c>
      <c r="X190" s="38">
        <v>7345</v>
      </c>
      <c r="Y190">
        <f t="shared" si="13"/>
        <v>0.28611936267890897</v>
      </c>
      <c r="AA190">
        <f t="shared" si="14"/>
        <v>0.28849557522123892</v>
      </c>
      <c r="AH190">
        <v>199108</v>
      </c>
      <c r="AI190">
        <v>0.289661</v>
      </c>
      <c r="AJ190">
        <v>4.4965999999999999E-2</v>
      </c>
      <c r="AK190">
        <f t="shared" si="15"/>
        <v>0.33462700000000001</v>
      </c>
      <c r="AM190" t="s">
        <v>293</v>
      </c>
      <c r="AN190">
        <v>0.37934203427566299</v>
      </c>
      <c r="AO190">
        <v>0.352370000824686</v>
      </c>
    </row>
    <row r="191" spans="7:42" x14ac:dyDescent="0.3">
      <c r="G191" s="61"/>
      <c r="I191" s="61"/>
      <c r="J191" s="61"/>
      <c r="T191" t="s">
        <v>462</v>
      </c>
      <c r="U191">
        <v>0.32767295852217099</v>
      </c>
      <c r="V191">
        <f>(U189+(1-U189)*U190+(1-U189)^2*U191)*100</f>
        <v>67.927089207052632</v>
      </c>
      <c r="W191" s="38">
        <v>1852</v>
      </c>
      <c r="X191" s="38">
        <v>7553</v>
      </c>
      <c r="Y191">
        <f t="shared" si="13"/>
        <v>0.25214431586113001</v>
      </c>
      <c r="Z191">
        <f>(Y189+(1-Y189)*Y190+(1-Y189)^2*Y191)*100</f>
        <v>60.924896276520471</v>
      </c>
      <c r="AA191">
        <f t="shared" si="14"/>
        <v>0.24520058254998015</v>
      </c>
      <c r="AB191">
        <f>(AA189+(1-AA189)*AA190+(1-AA189)^2*AA191)*100</f>
        <v>60.862807336541415</v>
      </c>
      <c r="AH191">
        <v>199109</v>
      </c>
      <c r="AI191">
        <v>0.28734340000000003</v>
      </c>
      <c r="AJ191">
        <v>5.03539E-2</v>
      </c>
      <c r="AK191">
        <f t="shared" si="15"/>
        <v>0.33769730000000003</v>
      </c>
      <c r="AM191" t="s">
        <v>294</v>
      </c>
      <c r="AN191">
        <v>0.37479990982307598</v>
      </c>
      <c r="AO191">
        <v>0.31913750026652998</v>
      </c>
      <c r="AP191">
        <f>(AO189+(1-AO189)*AO190+(1-AO189)^2*AO191)*100</f>
        <v>70.325526798027866</v>
      </c>
    </row>
    <row r="192" spans="7:42" x14ac:dyDescent="0.3">
      <c r="G192" s="61"/>
      <c r="I192" s="61"/>
      <c r="J192" s="61"/>
      <c r="T192" t="s">
        <v>463</v>
      </c>
      <c r="U192">
        <v>0.31454021381299502</v>
      </c>
      <c r="W192" s="38">
        <v>1954</v>
      </c>
      <c r="X192" s="38">
        <v>7453</v>
      </c>
      <c r="Y192">
        <f t="shared" si="13"/>
        <v>0.25870515027141533</v>
      </c>
      <c r="AA192">
        <f t="shared" si="14"/>
        <v>0.26217630484368709</v>
      </c>
      <c r="AH192">
        <v>199110</v>
      </c>
      <c r="AI192">
        <v>0.25979770000000002</v>
      </c>
      <c r="AJ192">
        <v>4.2030600000000001E-2</v>
      </c>
      <c r="AK192">
        <f t="shared" si="15"/>
        <v>0.30182830000000005</v>
      </c>
      <c r="AM192" t="s">
        <v>295</v>
      </c>
      <c r="AN192">
        <v>0.33433796185369502</v>
      </c>
      <c r="AO192">
        <v>0.31620016153383801</v>
      </c>
    </row>
    <row r="193" spans="7:42" x14ac:dyDescent="0.3">
      <c r="G193" s="61"/>
      <c r="I193" s="61"/>
      <c r="J193" s="61"/>
      <c r="T193" t="s">
        <v>464</v>
      </c>
      <c r="U193">
        <v>0.33832204582374298</v>
      </c>
      <c r="W193" s="38">
        <v>2052</v>
      </c>
      <c r="X193" s="38">
        <v>7566</v>
      </c>
      <c r="Y193">
        <f t="shared" si="13"/>
        <v>0.27532537233328863</v>
      </c>
      <c r="AA193">
        <f t="shared" si="14"/>
        <v>0.27121332275971449</v>
      </c>
      <c r="AH193">
        <v>199111</v>
      </c>
      <c r="AI193">
        <v>0.246888</v>
      </c>
      <c r="AJ193">
        <v>3.7088500000000003E-2</v>
      </c>
      <c r="AK193">
        <f t="shared" si="15"/>
        <v>0.28397650000000002</v>
      </c>
      <c r="AM193" t="s">
        <v>296</v>
      </c>
      <c r="AN193">
        <v>0.311519331690918</v>
      </c>
      <c r="AO193">
        <v>0.31976193404366998</v>
      </c>
    </row>
    <row r="194" spans="7:42" x14ac:dyDescent="0.3">
      <c r="G194" s="61"/>
      <c r="I194" s="61"/>
      <c r="J194" s="61"/>
      <c r="T194" t="s">
        <v>465</v>
      </c>
      <c r="U194">
        <v>0.31874465548042002</v>
      </c>
      <c r="V194">
        <f>(U192+(1-U192)*U193+(1-U192)^2*U194)*100</f>
        <v>69.621017887115912</v>
      </c>
      <c r="W194" s="38">
        <v>1968</v>
      </c>
      <c r="X194" s="38">
        <v>7279</v>
      </c>
      <c r="Y194">
        <f t="shared" si="13"/>
        <v>0.26011102299762096</v>
      </c>
      <c r="Z194">
        <f>(Y192+(1-Y192)*Y193+(1-Y192)^2*Y194)*100</f>
        <v>60.57381340241875</v>
      </c>
      <c r="AA194">
        <f t="shared" si="14"/>
        <v>0.27036680862755874</v>
      </c>
      <c r="AB194">
        <f>(AA192+(1-AA192)*AA193+(1-AA192)^2*AA194)*100</f>
        <v>60.946723288051906</v>
      </c>
      <c r="AH194">
        <v>199112</v>
      </c>
      <c r="AI194">
        <v>0.1802638</v>
      </c>
      <c r="AJ194">
        <v>3.1380499999999999E-2</v>
      </c>
      <c r="AK194">
        <f t="shared" si="15"/>
        <v>0.21164430000000001</v>
      </c>
      <c r="AM194" t="s">
        <v>297</v>
      </c>
      <c r="AN194">
        <v>0.22135430577023699</v>
      </c>
      <c r="AO194">
        <v>0.275398858032604</v>
      </c>
      <c r="AP194">
        <f>(AO192+(1-AO192)*AO193+(1-AO192)^2*AO194)*100</f>
        <v>66.362492955325848</v>
      </c>
    </row>
    <row r="195" spans="7:42" x14ac:dyDescent="0.3">
      <c r="G195" s="61"/>
      <c r="I195" s="61"/>
      <c r="J195" s="61"/>
      <c r="W195" s="38">
        <v>2033</v>
      </c>
      <c r="X195" s="38">
        <v>7064</v>
      </c>
      <c r="Y195">
        <f t="shared" si="13"/>
        <v>0.27929660667674133</v>
      </c>
      <c r="AA195">
        <f t="shared" si="14"/>
        <v>0.28779728199320498</v>
      </c>
      <c r="AH195">
        <v>199201</v>
      </c>
      <c r="AI195">
        <v>0.21863759999999999</v>
      </c>
      <c r="AJ195">
        <v>4.0141299999999998E-2</v>
      </c>
      <c r="AK195">
        <f t="shared" si="15"/>
        <v>0.25877889999999998</v>
      </c>
      <c r="AM195" t="s">
        <v>298</v>
      </c>
      <c r="AN195">
        <v>0.27446351024160998</v>
      </c>
      <c r="AO195">
        <v>0.35866465135943898</v>
      </c>
    </row>
    <row r="196" spans="7:42" x14ac:dyDescent="0.3">
      <c r="G196" s="61"/>
      <c r="I196" s="61"/>
      <c r="J196" s="61"/>
      <c r="W196" s="38">
        <v>1824</v>
      </c>
      <c r="X196" s="38">
        <v>7184</v>
      </c>
      <c r="Y196">
        <f t="shared" si="13"/>
        <v>0.25821064552661382</v>
      </c>
      <c r="AA196">
        <f t="shared" si="14"/>
        <v>0.25389755011135856</v>
      </c>
      <c r="AH196">
        <v>199202</v>
      </c>
      <c r="AI196">
        <v>0.20243900000000001</v>
      </c>
      <c r="AJ196">
        <v>3.5628800000000002E-2</v>
      </c>
      <c r="AK196">
        <f t="shared" si="15"/>
        <v>0.2380678</v>
      </c>
      <c r="AM196" t="s">
        <v>299</v>
      </c>
      <c r="AN196">
        <v>0.25531860912719001</v>
      </c>
      <c r="AO196">
        <v>0.26429259958902801</v>
      </c>
    </row>
    <row r="197" spans="7:42" x14ac:dyDescent="0.3">
      <c r="G197" s="61"/>
      <c r="I197" s="61"/>
      <c r="J197" s="61"/>
      <c r="W197" s="38">
        <v>1952</v>
      </c>
      <c r="X197" s="38">
        <v>7072</v>
      </c>
      <c r="Y197">
        <f t="shared" ref="Y197:Y260" si="16">W197/X196</f>
        <v>0.27171492204899778</v>
      </c>
      <c r="Z197">
        <f t="shared" ref="Z197" si="17">(Y195+(1-Y195)*Y196+(1-Y195)^2*Y197)*100</f>
        <v>60.652226146970378</v>
      </c>
      <c r="AA197">
        <f t="shared" ref="AA197:AA260" si="18">W197/X197</f>
        <v>0.27601809954751133</v>
      </c>
      <c r="AB197">
        <f t="shared" ref="AB197" si="19">(AA195+(1-AA195)*AA196+(1-AA195)^2*AA197)*100</f>
        <v>60.862921634435232</v>
      </c>
      <c r="AH197">
        <v>199203</v>
      </c>
      <c r="AI197">
        <v>0.20936949999999999</v>
      </c>
      <c r="AJ197">
        <v>3.9247299999999999E-2</v>
      </c>
      <c r="AK197">
        <f t="shared" si="15"/>
        <v>0.24861679999999997</v>
      </c>
      <c r="AM197" t="s">
        <v>300</v>
      </c>
      <c r="AN197">
        <v>0.26400251397485403</v>
      </c>
      <c r="AO197">
        <v>0.28375565511579498</v>
      </c>
      <c r="AP197">
        <f>(AO195+(1-AO195)*AO196+(1-AO195)^2*AO197)*100</f>
        <v>64.487666846825206</v>
      </c>
    </row>
    <row r="198" spans="7:42" x14ac:dyDescent="0.3">
      <c r="G198" s="61"/>
      <c r="I198" s="61"/>
      <c r="J198" s="61"/>
      <c r="W198" s="38">
        <v>1977</v>
      </c>
      <c r="X198" s="38">
        <v>7120</v>
      </c>
      <c r="Y198">
        <f t="shared" si="16"/>
        <v>0.27955316742081449</v>
      </c>
      <c r="AA198">
        <f t="shared" si="18"/>
        <v>0.27766853932584268</v>
      </c>
      <c r="AH198">
        <v>199204</v>
      </c>
      <c r="AI198">
        <v>0.25396829999999998</v>
      </c>
      <c r="AJ198">
        <v>3.8876000000000001E-2</v>
      </c>
      <c r="AK198">
        <f t="shared" si="15"/>
        <v>0.2928443</v>
      </c>
      <c r="AM198" t="s">
        <v>301</v>
      </c>
      <c r="AN198">
        <v>0.32985563689462899</v>
      </c>
      <c r="AO198">
        <v>0.30584111728654001</v>
      </c>
    </row>
    <row r="199" spans="7:42" x14ac:dyDescent="0.3">
      <c r="G199" s="61"/>
      <c r="I199" s="61"/>
      <c r="J199" s="61"/>
      <c r="W199" s="38">
        <v>1997</v>
      </c>
      <c r="X199" s="38">
        <v>6980</v>
      </c>
      <c r="Y199">
        <f t="shared" si="16"/>
        <v>0.28047752808988763</v>
      </c>
      <c r="AA199">
        <f t="shared" si="18"/>
        <v>0.28610315186246416</v>
      </c>
      <c r="AH199">
        <v>199205</v>
      </c>
      <c r="AI199">
        <v>0.23609520000000001</v>
      </c>
      <c r="AJ199">
        <v>4.3242200000000001E-2</v>
      </c>
      <c r="AK199">
        <f t="shared" si="15"/>
        <v>0.27933740000000001</v>
      </c>
      <c r="AM199" t="s">
        <v>302</v>
      </c>
      <c r="AN199">
        <v>0.30378399351365798</v>
      </c>
      <c r="AO199">
        <v>0.28889585392995198</v>
      </c>
    </row>
    <row r="200" spans="7:42" x14ac:dyDescent="0.3">
      <c r="G200" s="61"/>
      <c r="I200" s="61"/>
      <c r="J200" s="61"/>
      <c r="W200" s="38">
        <v>2022</v>
      </c>
      <c r="X200" s="38">
        <v>7001</v>
      </c>
      <c r="Y200">
        <f t="shared" si="16"/>
        <v>0.28968481375358168</v>
      </c>
      <c r="Z200">
        <f t="shared" ref="Z200" si="20">(Y198+(1-Y198)*Y199+(1-Y198)^2*Y200)*100</f>
        <v>63.198137391292477</v>
      </c>
      <c r="AA200">
        <f t="shared" si="18"/>
        <v>0.28881588344522213</v>
      </c>
      <c r="AB200">
        <f t="shared" ref="AB200" si="21">(AA198+(1-AA198)*AA199+(1-AA198)^2*AA200)*100</f>
        <v>63.502321335022806</v>
      </c>
      <c r="AH200">
        <v>199206</v>
      </c>
      <c r="AI200">
        <v>0.23229459999999999</v>
      </c>
      <c r="AJ200">
        <v>5.3105399999999997E-2</v>
      </c>
      <c r="AK200">
        <f t="shared" si="15"/>
        <v>0.28539999999999999</v>
      </c>
      <c r="AM200" t="s">
        <v>303</v>
      </c>
      <c r="AN200">
        <v>0.296907260444913</v>
      </c>
      <c r="AO200">
        <v>0.27789917847462697</v>
      </c>
      <c r="AP200">
        <f>(AO198+(1-AO198)*AO199+(1-AO198)^2*AO200)*100</f>
        <v>64.028828109537557</v>
      </c>
    </row>
    <row r="201" spans="7:42" x14ac:dyDescent="0.3">
      <c r="G201" s="61"/>
      <c r="I201" s="61"/>
      <c r="J201" s="61"/>
      <c r="W201" s="38">
        <v>2012</v>
      </c>
      <c r="X201" s="38">
        <v>7175</v>
      </c>
      <c r="Y201">
        <f t="shared" si="16"/>
        <v>0.28738751606913299</v>
      </c>
      <c r="AA201">
        <f t="shared" si="18"/>
        <v>0.28041811846689896</v>
      </c>
      <c r="AH201">
        <v>199207</v>
      </c>
      <c r="AI201">
        <v>0.26937759999999999</v>
      </c>
      <c r="AJ201">
        <v>5.3857099999999998E-2</v>
      </c>
      <c r="AK201">
        <f t="shared" si="15"/>
        <v>0.32323469999999999</v>
      </c>
      <c r="AM201" t="s">
        <v>304</v>
      </c>
      <c r="AN201">
        <v>0.34999240495637801</v>
      </c>
      <c r="AO201">
        <v>0.33237237850661</v>
      </c>
    </row>
    <row r="202" spans="7:42" x14ac:dyDescent="0.3">
      <c r="G202" s="61"/>
      <c r="I202" s="61"/>
      <c r="J202" s="61"/>
      <c r="W202" s="38">
        <v>2075</v>
      </c>
      <c r="X202" s="38">
        <v>7091</v>
      </c>
      <c r="Y202">
        <f t="shared" si="16"/>
        <v>0.28919860627177701</v>
      </c>
      <c r="AA202">
        <f t="shared" si="18"/>
        <v>0.29262445353264704</v>
      </c>
      <c r="AH202">
        <v>199208</v>
      </c>
      <c r="AI202">
        <v>0.23082610000000001</v>
      </c>
      <c r="AJ202">
        <v>4.2487299999999999E-2</v>
      </c>
      <c r="AK202">
        <f t="shared" si="15"/>
        <v>0.27331339999999998</v>
      </c>
      <c r="AM202" t="s">
        <v>305</v>
      </c>
      <c r="AN202">
        <v>0.29243886277832298</v>
      </c>
      <c r="AO202">
        <v>0.273462122818387</v>
      </c>
    </row>
    <row r="203" spans="7:42" x14ac:dyDescent="0.3">
      <c r="G203" s="61"/>
      <c r="I203" s="61"/>
      <c r="J203" s="61"/>
      <c r="W203" s="38">
        <v>2081</v>
      </c>
      <c r="X203" s="38">
        <v>6847</v>
      </c>
      <c r="Y203">
        <f t="shared" si="16"/>
        <v>0.2934705965308137</v>
      </c>
      <c r="Z203">
        <f t="shared" ref="Z203" si="22">(Y201+(1-Y201)*Y202+(1-Y201)^2*Y203)*100</f>
        <v>64.250327975204655</v>
      </c>
      <c r="AA203">
        <f t="shared" si="18"/>
        <v>0.30392872791003361</v>
      </c>
      <c r="AB203">
        <f t="shared" ref="AB203" si="23">(AA201+(1-AA201)*AA202+(1-AA201)^2*AA203)*100</f>
        <v>64.83590863770111</v>
      </c>
      <c r="AH203">
        <v>199209</v>
      </c>
      <c r="AI203">
        <v>0.25005539999999998</v>
      </c>
      <c r="AJ203">
        <v>4.6243199999999998E-2</v>
      </c>
      <c r="AK203">
        <f t="shared" si="15"/>
        <v>0.29629859999999997</v>
      </c>
      <c r="AM203" t="s">
        <v>306</v>
      </c>
      <c r="AN203">
        <v>0.32041155445902803</v>
      </c>
      <c r="AO203">
        <v>0.27475355609438201</v>
      </c>
      <c r="AP203">
        <f>(AO201+(1-AO201)*AO202+(1-AO201)^2*AO203)*100</f>
        <v>63.740822478789504</v>
      </c>
    </row>
    <row r="204" spans="7:42" x14ac:dyDescent="0.3">
      <c r="G204" s="61"/>
      <c r="I204" s="61"/>
      <c r="J204" s="61"/>
      <c r="W204" s="38">
        <v>1881</v>
      </c>
      <c r="X204" s="38">
        <v>6727</v>
      </c>
      <c r="Y204">
        <f t="shared" si="16"/>
        <v>0.27471885497298087</v>
      </c>
      <c r="AA204">
        <f t="shared" si="18"/>
        <v>0.27961944403151479</v>
      </c>
      <c r="AH204">
        <v>199210</v>
      </c>
      <c r="AI204">
        <v>0.2724472</v>
      </c>
      <c r="AJ204">
        <v>4.6617400000000003E-2</v>
      </c>
      <c r="AK204">
        <f t="shared" si="15"/>
        <v>0.31906460000000003</v>
      </c>
      <c r="AM204" t="s">
        <v>307</v>
      </c>
      <c r="AN204">
        <v>0.35315091985151198</v>
      </c>
      <c r="AO204">
        <v>0.33336748518266102</v>
      </c>
    </row>
    <row r="205" spans="7:42" x14ac:dyDescent="0.3">
      <c r="G205" s="61"/>
      <c r="I205" s="61"/>
      <c r="J205" s="61"/>
      <c r="W205" s="38">
        <v>1932</v>
      </c>
      <c r="X205" s="38">
        <v>6872</v>
      </c>
      <c r="Y205">
        <f t="shared" si="16"/>
        <v>0.28720083246618106</v>
      </c>
      <c r="AA205">
        <f t="shared" si="18"/>
        <v>0.28114086146682188</v>
      </c>
      <c r="AH205">
        <v>199211</v>
      </c>
      <c r="AI205">
        <v>0.2241853</v>
      </c>
      <c r="AJ205">
        <v>3.8154199999999999E-2</v>
      </c>
      <c r="AK205">
        <f t="shared" si="15"/>
        <v>0.2623395</v>
      </c>
      <c r="AM205" t="s">
        <v>308</v>
      </c>
      <c r="AN205">
        <v>0.28271566559968703</v>
      </c>
      <c r="AO205">
        <v>0.29200203329242502</v>
      </c>
    </row>
    <row r="206" spans="7:42" x14ac:dyDescent="0.3">
      <c r="G206" s="61"/>
      <c r="I206" s="61"/>
      <c r="J206" s="61"/>
      <c r="W206" s="38">
        <v>2077</v>
      </c>
      <c r="X206" s="38">
        <v>6762</v>
      </c>
      <c r="Y206">
        <f t="shared" si="16"/>
        <v>0.30224097788125726</v>
      </c>
      <c r="Z206">
        <f t="shared" ref="Z206" si="24">(Y204+(1-Y204)*Y205+(1-Y204)^2*Y206)*100</f>
        <v>64.200885312993648</v>
      </c>
      <c r="AA206">
        <f t="shared" si="18"/>
        <v>0.30715764566696246</v>
      </c>
      <c r="AB206">
        <f t="shared" ref="AB206" si="25">(AA204+(1-AA204)*AA205+(1-AA204)^2*AA206)*100</f>
        <v>64.154674469010757</v>
      </c>
      <c r="AH206">
        <v>199212</v>
      </c>
      <c r="AI206">
        <v>0.20386989999999999</v>
      </c>
      <c r="AJ206">
        <v>3.42429E-2</v>
      </c>
      <c r="AK206">
        <f t="shared" si="15"/>
        <v>0.23811279999999999</v>
      </c>
      <c r="AM206" t="s">
        <v>309</v>
      </c>
      <c r="AN206">
        <v>0.256705145923044</v>
      </c>
      <c r="AO206">
        <v>0.31267877712386499</v>
      </c>
      <c r="AP206">
        <f>(AO204+(1-AO204)*AO205+(1-AO204)^2*AO206)*100</f>
        <v>66.697964264326444</v>
      </c>
    </row>
    <row r="207" spans="7:42" x14ac:dyDescent="0.3">
      <c r="G207" s="61"/>
      <c r="I207" s="61"/>
      <c r="J207" s="61"/>
      <c r="W207" s="38">
        <v>1945</v>
      </c>
      <c r="X207" s="38">
        <v>7116</v>
      </c>
      <c r="Y207">
        <f t="shared" si="16"/>
        <v>0.28763679384797397</v>
      </c>
      <c r="AA207">
        <f t="shared" si="18"/>
        <v>0.27332771219786395</v>
      </c>
      <c r="AH207">
        <v>199301</v>
      </c>
      <c r="AI207">
        <v>0.17975060000000001</v>
      </c>
      <c r="AJ207">
        <v>3.6564300000000001E-2</v>
      </c>
      <c r="AK207">
        <f t="shared" si="15"/>
        <v>0.2163149</v>
      </c>
      <c r="AM207" t="s">
        <v>310</v>
      </c>
      <c r="AN207">
        <v>0.22534958533949101</v>
      </c>
      <c r="AO207">
        <v>0.28892726145330999</v>
      </c>
    </row>
    <row r="208" spans="7:42" x14ac:dyDescent="0.3">
      <c r="G208" s="61"/>
      <c r="I208" s="61"/>
      <c r="J208" s="61"/>
      <c r="W208" s="38">
        <v>2125</v>
      </c>
      <c r="X208" s="38">
        <v>6927</v>
      </c>
      <c r="Y208">
        <f t="shared" si="16"/>
        <v>0.2986228218100056</v>
      </c>
      <c r="AA208">
        <f t="shared" si="18"/>
        <v>0.30677060776671</v>
      </c>
      <c r="AH208">
        <v>199302</v>
      </c>
      <c r="AI208">
        <v>0.2093911</v>
      </c>
      <c r="AJ208">
        <v>4.2486299999999998E-2</v>
      </c>
      <c r="AK208">
        <f t="shared" si="15"/>
        <v>0.25187739999999997</v>
      </c>
      <c r="AM208" t="s">
        <v>311</v>
      </c>
      <c r="AN208">
        <v>0.27141554346486302</v>
      </c>
      <c r="AO208">
        <v>0.28273704272958899</v>
      </c>
    </row>
    <row r="209" spans="7:42" x14ac:dyDescent="0.3">
      <c r="G209" s="61"/>
      <c r="I209" s="61"/>
      <c r="J209" s="61"/>
      <c r="W209" s="38">
        <v>2088</v>
      </c>
      <c r="X209" s="38">
        <v>6731</v>
      </c>
      <c r="Y209">
        <f t="shared" si="16"/>
        <v>0.30142919012559549</v>
      </c>
      <c r="Z209">
        <f t="shared" ref="Z209" si="26">(Y207+(1-Y207)*Y208+(1-Y207)^2*Y209)*100</f>
        <v>65.33283645991196</v>
      </c>
      <c r="AA209">
        <f t="shared" si="18"/>
        <v>0.31020650720546722</v>
      </c>
      <c r="AB209">
        <f t="shared" ref="AB209" si="27">(AA207+(1-AA207)*AA208+(1-AA207)^2*AA209)*100</f>
        <v>66.005476854025176</v>
      </c>
      <c r="AH209">
        <v>199303</v>
      </c>
      <c r="AI209">
        <v>0.21992400000000001</v>
      </c>
      <c r="AJ209">
        <v>3.8697099999999998E-2</v>
      </c>
      <c r="AK209">
        <f t="shared" si="15"/>
        <v>0.25862109999999999</v>
      </c>
      <c r="AM209" t="s">
        <v>312</v>
      </c>
      <c r="AN209">
        <v>0.28612316992046</v>
      </c>
      <c r="AO209">
        <v>0.30623369056434702</v>
      </c>
      <c r="AP209">
        <f>(AO207+(1-AO207)*AO208+(1-AO207)^2*AO209)*100</f>
        <v>64.481310286455923</v>
      </c>
    </row>
    <row r="210" spans="7:42" x14ac:dyDescent="0.3">
      <c r="G210" s="61"/>
      <c r="I210" s="61"/>
      <c r="J210" s="61"/>
      <c r="W210" s="38">
        <v>1851</v>
      </c>
      <c r="X210" s="38">
        <v>6850</v>
      </c>
      <c r="Y210">
        <f t="shared" si="16"/>
        <v>0.27499628584162827</v>
      </c>
      <c r="AA210">
        <f t="shared" si="18"/>
        <v>0.27021897810218976</v>
      </c>
      <c r="AH210">
        <v>199304</v>
      </c>
      <c r="AI210">
        <v>0.26608520000000002</v>
      </c>
      <c r="AJ210">
        <v>3.8084E-2</v>
      </c>
      <c r="AK210">
        <f t="shared" si="15"/>
        <v>0.30416920000000003</v>
      </c>
      <c r="AM210" t="s">
        <v>313</v>
      </c>
      <c r="AN210">
        <v>0.35510495708594603</v>
      </c>
      <c r="AO210">
        <v>0.32855997899374201</v>
      </c>
    </row>
    <row r="211" spans="7:42" x14ac:dyDescent="0.3">
      <c r="G211" s="61"/>
      <c r="I211" s="61"/>
      <c r="J211" s="61"/>
      <c r="W211" s="38">
        <v>1981</v>
      </c>
      <c r="X211" s="38">
        <v>6766</v>
      </c>
      <c r="Y211">
        <f t="shared" si="16"/>
        <v>0.28919708029197078</v>
      </c>
      <c r="AA211">
        <f t="shared" si="18"/>
        <v>0.29278746674549216</v>
      </c>
      <c r="AH211">
        <v>199305</v>
      </c>
      <c r="AI211">
        <v>0.2457791</v>
      </c>
      <c r="AJ211">
        <v>4.6656400000000001E-2</v>
      </c>
      <c r="AK211">
        <f t="shared" si="15"/>
        <v>0.29243550000000001</v>
      </c>
      <c r="AM211" t="s">
        <v>314</v>
      </c>
      <c r="AN211">
        <v>0.32639691270673399</v>
      </c>
      <c r="AO211">
        <v>0.308416927188915</v>
      </c>
    </row>
    <row r="212" spans="7:42" x14ac:dyDescent="0.3">
      <c r="G212" s="61"/>
      <c r="I212" s="61"/>
      <c r="J212" s="61"/>
      <c r="W212" s="38">
        <v>1753</v>
      </c>
      <c r="X212" s="38">
        <v>6979</v>
      </c>
      <c r="Y212">
        <f t="shared" si="16"/>
        <v>0.25908956547443096</v>
      </c>
      <c r="Z212">
        <f t="shared" ref="Z212" si="28">(Y210+(1-Y210)*Y211+(1-Y210)^2*Y212)*100</f>
        <v>62.085059136766986</v>
      </c>
      <c r="AA212">
        <f t="shared" si="18"/>
        <v>0.25118211778191718</v>
      </c>
      <c r="AB212">
        <f t="shared" ref="AB212" si="29">(AA210+(1-AA210)*AA211+(1-AA210)^2*AA212)*100</f>
        <v>61.766437245326067</v>
      </c>
      <c r="AH212">
        <v>199306</v>
      </c>
      <c r="AI212">
        <v>0.2323482</v>
      </c>
      <c r="AJ212">
        <v>5.67883E-2</v>
      </c>
      <c r="AK212">
        <f t="shared" si="15"/>
        <v>0.28913650000000002</v>
      </c>
      <c r="AM212" t="s">
        <v>315</v>
      </c>
      <c r="AN212">
        <v>0.30579547460036</v>
      </c>
      <c r="AO212">
        <v>0.29240860320775702</v>
      </c>
      <c r="AP212">
        <f>(AO210+(1-AO210)*AO211+(1-AO210)^2*AO212)*100</f>
        <v>66.747051527186457</v>
      </c>
    </row>
    <row r="213" spans="7:42" x14ac:dyDescent="0.3">
      <c r="G213" s="61"/>
      <c r="I213" s="61"/>
      <c r="J213" s="61"/>
      <c r="W213" s="38">
        <v>1900</v>
      </c>
      <c r="X213" s="38">
        <v>7149</v>
      </c>
      <c r="Y213">
        <f t="shared" si="16"/>
        <v>0.2722453073506233</v>
      </c>
      <c r="AA213">
        <f t="shared" si="18"/>
        <v>0.26577143656455449</v>
      </c>
      <c r="AH213">
        <v>199307</v>
      </c>
      <c r="AI213">
        <v>0.29067090000000001</v>
      </c>
      <c r="AJ213">
        <v>5.2493499999999998E-2</v>
      </c>
      <c r="AK213">
        <f t="shared" si="15"/>
        <v>0.34316440000000004</v>
      </c>
      <c r="AM213" t="s">
        <v>316</v>
      </c>
      <c r="AN213">
        <v>0.39569258386026102</v>
      </c>
      <c r="AO213">
        <v>0.37176308162453697</v>
      </c>
    </row>
    <row r="214" spans="7:42" x14ac:dyDescent="0.3">
      <c r="G214" s="61"/>
      <c r="I214" s="61"/>
      <c r="J214" s="61"/>
      <c r="W214" s="38">
        <v>1975</v>
      </c>
      <c r="X214" s="38">
        <v>7067</v>
      </c>
      <c r="Y214">
        <f t="shared" si="16"/>
        <v>0.27626241432368165</v>
      </c>
      <c r="AA214">
        <f t="shared" si="18"/>
        <v>0.2794679496250177</v>
      </c>
      <c r="AH214">
        <v>199308</v>
      </c>
      <c r="AI214">
        <v>0.24137890000000001</v>
      </c>
      <c r="AJ214">
        <v>4.4794100000000003E-2</v>
      </c>
      <c r="AK214">
        <f t="shared" si="15"/>
        <v>0.28617300000000001</v>
      </c>
      <c r="AM214" t="s">
        <v>317</v>
      </c>
      <c r="AN214">
        <v>0.31813600906810002</v>
      </c>
      <c r="AO214">
        <v>0.30167646138600801</v>
      </c>
    </row>
    <row r="215" spans="7:42" x14ac:dyDescent="0.3">
      <c r="G215" s="61"/>
      <c r="I215" s="61"/>
      <c r="J215" s="61"/>
      <c r="W215" s="38">
        <v>1910</v>
      </c>
      <c r="X215" s="38">
        <v>7170</v>
      </c>
      <c r="Y215">
        <f t="shared" si="16"/>
        <v>0.27027027027027029</v>
      </c>
      <c r="Z215">
        <f t="shared" ref="Z215" si="30">(Y213+(1-Y213)*Y214+(1-Y213)^2*Y215)*100</f>
        <v>61.643897920251511</v>
      </c>
      <c r="AA215">
        <f t="shared" si="18"/>
        <v>0.26638772663877264</v>
      </c>
      <c r="AB215">
        <f t="shared" ref="AB215" si="31">(AA213+(1-AA213)*AA214+(1-AA213)^2*AA215)*100</f>
        <v>61.457216908654033</v>
      </c>
      <c r="AH215">
        <v>199309</v>
      </c>
      <c r="AI215">
        <v>0.2806053</v>
      </c>
      <c r="AJ215">
        <v>5.1293699999999998E-2</v>
      </c>
      <c r="AK215">
        <f t="shared" si="15"/>
        <v>0.331899</v>
      </c>
      <c r="AM215" t="s">
        <v>318</v>
      </c>
      <c r="AN215">
        <v>0.37742060001619898</v>
      </c>
      <c r="AO215">
        <v>0.326000032665346</v>
      </c>
      <c r="AP215">
        <f>(AO213+(1-AO213)*AO214+(1-AO213)^2*AO215)*100</f>
        <v>68.995359491333559</v>
      </c>
    </row>
    <row r="216" spans="7:42" x14ac:dyDescent="0.3">
      <c r="G216" s="61"/>
      <c r="I216" s="61"/>
      <c r="J216" s="61"/>
      <c r="W216" s="38">
        <v>1907</v>
      </c>
      <c r="X216" s="38">
        <v>7237</v>
      </c>
      <c r="Y216">
        <f t="shared" si="16"/>
        <v>0.26596931659693168</v>
      </c>
      <c r="AA216">
        <f t="shared" si="18"/>
        <v>0.26350697802957024</v>
      </c>
      <c r="AH216">
        <v>199310</v>
      </c>
      <c r="AI216">
        <v>0.2490098</v>
      </c>
      <c r="AJ216">
        <v>4.2702799999999999E-2</v>
      </c>
      <c r="AK216">
        <f t="shared" si="15"/>
        <v>0.29171259999999999</v>
      </c>
      <c r="AM216" t="s">
        <v>319</v>
      </c>
      <c r="AN216">
        <v>0.329546891049117</v>
      </c>
      <c r="AO216">
        <v>0.31086395246869403</v>
      </c>
    </row>
    <row r="217" spans="7:42" x14ac:dyDescent="0.3">
      <c r="G217" s="61"/>
      <c r="I217" s="61"/>
      <c r="J217" s="61"/>
      <c r="W217" s="38">
        <v>1956</v>
      </c>
      <c r="X217" s="38">
        <v>7240</v>
      </c>
      <c r="Y217">
        <f t="shared" si="16"/>
        <v>0.27027773939477684</v>
      </c>
      <c r="AA217">
        <f t="shared" si="18"/>
        <v>0.27016574585635361</v>
      </c>
      <c r="AH217">
        <v>199311</v>
      </c>
      <c r="AI217">
        <v>0.22332340000000001</v>
      </c>
      <c r="AJ217">
        <v>3.7689399999999998E-2</v>
      </c>
      <c r="AK217">
        <f t="shared" si="15"/>
        <v>0.26101279999999999</v>
      </c>
      <c r="AM217" t="s">
        <v>320</v>
      </c>
      <c r="AN217">
        <v>0.29694019488220302</v>
      </c>
      <c r="AO217">
        <v>0.30934464017555202</v>
      </c>
    </row>
    <row r="218" spans="7:42" x14ac:dyDescent="0.3">
      <c r="G218" s="61"/>
      <c r="I218" s="61"/>
      <c r="J218" s="61"/>
      <c r="W218" s="38">
        <v>1951</v>
      </c>
      <c r="X218" s="38">
        <v>7645</v>
      </c>
      <c r="Y218">
        <f t="shared" si="16"/>
        <v>0.26947513812154694</v>
      </c>
      <c r="Z218">
        <f t="shared" ref="Z218" si="32">(Y216+(1-Y216)*Y217+(1-Y216)^2*Y218)*100</f>
        <v>60.955495615319435</v>
      </c>
      <c r="AA218">
        <f t="shared" si="18"/>
        <v>0.25519947678221061</v>
      </c>
      <c r="AB218">
        <f t="shared" ref="AB218" si="33">(AA216+(1-AA216)*AA217+(1-AA216)^2*AA218)*100</f>
        <v>60.090796792750837</v>
      </c>
      <c r="AH218">
        <v>199312</v>
      </c>
      <c r="AI218">
        <v>0.22236439999999999</v>
      </c>
      <c r="AJ218">
        <v>3.7129500000000003E-2</v>
      </c>
      <c r="AK218">
        <f t="shared" si="15"/>
        <v>0.2594939</v>
      </c>
      <c r="AM218" t="s">
        <v>321</v>
      </c>
      <c r="AN218">
        <v>0.29584495923749599</v>
      </c>
      <c r="AO218">
        <v>0.35333444973276901</v>
      </c>
      <c r="AP218">
        <f>(AO216+(1-AO216)*AO217+(1-AO216)^2*AO218)*100</f>
        <v>69.184602582100524</v>
      </c>
    </row>
    <row r="219" spans="7:42" x14ac:dyDescent="0.3">
      <c r="G219" s="61"/>
      <c r="I219" s="61"/>
      <c r="J219" s="61"/>
      <c r="W219" s="38">
        <v>2034</v>
      </c>
      <c r="X219" s="38">
        <v>7685</v>
      </c>
      <c r="Y219">
        <f t="shared" si="16"/>
        <v>0.26605624591236104</v>
      </c>
      <c r="AA219">
        <f t="shared" si="18"/>
        <v>0.26467143786597269</v>
      </c>
      <c r="AH219">
        <v>199401</v>
      </c>
      <c r="AK219">
        <f t="shared" si="15"/>
        <v>0</v>
      </c>
      <c r="AM219" t="s">
        <v>322</v>
      </c>
      <c r="AN219">
        <v>0.27850438242440001</v>
      </c>
      <c r="AO219">
        <v>0.34944418783324199</v>
      </c>
    </row>
    <row r="220" spans="7:42" x14ac:dyDescent="0.3">
      <c r="G220" s="61"/>
      <c r="I220" s="61"/>
      <c r="J220" s="61"/>
      <c r="W220" s="38">
        <v>1965</v>
      </c>
      <c r="X220" s="38">
        <v>7497</v>
      </c>
      <c r="Y220">
        <f t="shared" si="16"/>
        <v>0.25569290826284968</v>
      </c>
      <c r="AA220">
        <f t="shared" si="18"/>
        <v>0.26210484193677469</v>
      </c>
      <c r="AH220">
        <v>199402</v>
      </c>
      <c r="AI220">
        <v>0.2427578</v>
      </c>
      <c r="AJ220">
        <v>4.5081400000000001E-2</v>
      </c>
      <c r="AK220">
        <f t="shared" si="15"/>
        <v>0.28783920000000002</v>
      </c>
      <c r="AM220" t="s">
        <v>323</v>
      </c>
      <c r="AN220">
        <v>0.32604581634619201</v>
      </c>
      <c r="AO220">
        <v>0.33726000134867301</v>
      </c>
    </row>
    <row r="221" spans="7:42" x14ac:dyDescent="0.3">
      <c r="G221" s="61"/>
      <c r="I221" s="61"/>
      <c r="J221" s="61"/>
      <c r="W221" s="38">
        <v>1996</v>
      </c>
      <c r="X221" s="38">
        <v>7822</v>
      </c>
      <c r="Y221">
        <f t="shared" si="16"/>
        <v>0.26623982926503936</v>
      </c>
      <c r="Z221">
        <f t="shared" ref="Z221" si="34">(Y219+(1-Y219)*Y220+(1-Y219)^2*Y221)*100</f>
        <v>59.713678203788731</v>
      </c>
      <c r="AA221">
        <f t="shared" si="18"/>
        <v>0.25517770391204297</v>
      </c>
      <c r="AB221">
        <f t="shared" ref="AB221" si="35">(AA219+(1-AA219)*AA220+(1-AA219)^2*AA221)*100</f>
        <v>59.538126440331084</v>
      </c>
      <c r="AH221">
        <v>199403</v>
      </c>
      <c r="AI221">
        <v>0.24601980000000001</v>
      </c>
      <c r="AJ221">
        <v>4.1751999999999997E-2</v>
      </c>
      <c r="AK221">
        <f t="shared" ref="AK221:AK284" si="36">SUM(AI221:AJ221)</f>
        <v>0.28777180000000002</v>
      </c>
      <c r="AM221" t="s">
        <v>324</v>
      </c>
      <c r="AN221">
        <v>0.33030836301257399</v>
      </c>
      <c r="AO221">
        <v>0.35082661585614699</v>
      </c>
      <c r="AP221">
        <f>(AO219+(1-AO219)*AO220+(1-AO219)^2*AO221)*100</f>
        <v>71.732848731305381</v>
      </c>
    </row>
    <row r="222" spans="7:42" x14ac:dyDescent="0.3">
      <c r="G222" s="61"/>
      <c r="I222" s="61"/>
      <c r="J222" s="61"/>
      <c r="W222" s="38">
        <v>2122</v>
      </c>
      <c r="X222" s="38">
        <v>7637</v>
      </c>
      <c r="Y222">
        <f t="shared" si="16"/>
        <v>0.27128611608284325</v>
      </c>
      <c r="AA222">
        <f t="shared" si="18"/>
        <v>0.2778577975644887</v>
      </c>
      <c r="AH222">
        <v>199404</v>
      </c>
      <c r="AI222">
        <v>0.28285480000000002</v>
      </c>
      <c r="AJ222">
        <v>4.14688E-2</v>
      </c>
      <c r="AK222">
        <f t="shared" si="36"/>
        <v>0.32432360000000005</v>
      </c>
      <c r="AM222" t="s">
        <v>325</v>
      </c>
      <c r="AN222">
        <v>0.38753928264055998</v>
      </c>
      <c r="AO222">
        <v>0.36460010269076998</v>
      </c>
    </row>
    <row r="223" spans="7:42" x14ac:dyDescent="0.3">
      <c r="G223" s="61"/>
      <c r="I223" s="61"/>
      <c r="J223" s="61"/>
      <c r="W223" s="38">
        <v>1900</v>
      </c>
      <c r="X223" s="38">
        <v>8395</v>
      </c>
      <c r="Y223">
        <f t="shared" si="16"/>
        <v>0.24878879141023963</v>
      </c>
      <c r="AA223">
        <f t="shared" si="18"/>
        <v>0.22632519356759975</v>
      </c>
      <c r="AH223">
        <v>199405</v>
      </c>
      <c r="AI223">
        <v>0.27981230000000001</v>
      </c>
      <c r="AJ223">
        <v>4.50512E-2</v>
      </c>
      <c r="AK223">
        <f t="shared" si="36"/>
        <v>0.32486350000000003</v>
      </c>
      <c r="AM223" t="s">
        <v>326</v>
      </c>
      <c r="AN223">
        <v>0.383116837890557</v>
      </c>
      <c r="AO223">
        <v>0.36078698798811099</v>
      </c>
    </row>
    <row r="224" spans="7:42" x14ac:dyDescent="0.3">
      <c r="G224" s="61"/>
      <c r="I224" s="61"/>
      <c r="J224" s="61"/>
      <c r="W224" s="38">
        <v>2016</v>
      </c>
      <c r="X224" s="38">
        <v>8575</v>
      </c>
      <c r="Y224">
        <f t="shared" si="16"/>
        <v>0.24014294222751636</v>
      </c>
      <c r="Z224">
        <f t="shared" ref="Z224" si="37">(Y222+(1-Y222)*Y223+(1-Y222)^2*Y224)*100</f>
        <v>58.010361019637372</v>
      </c>
      <c r="AA224">
        <f t="shared" si="18"/>
        <v>0.23510204081632652</v>
      </c>
      <c r="AB224">
        <f t="shared" ref="AB224" si="38">(AA222+(1-AA222)*AA223+(1-AA222)^2*AA224)*100</f>
        <v>56.389998424062014</v>
      </c>
      <c r="AH224">
        <v>199406</v>
      </c>
      <c r="AI224">
        <v>0.28387220000000002</v>
      </c>
      <c r="AJ224">
        <v>6.3647800000000004E-2</v>
      </c>
      <c r="AK224">
        <f t="shared" si="36"/>
        <v>0.34752000000000005</v>
      </c>
      <c r="AM224" t="s">
        <v>327</v>
      </c>
      <c r="AN224">
        <v>0.39148581944097599</v>
      </c>
      <c r="AO224">
        <v>0.379913686703515</v>
      </c>
      <c r="AP224">
        <f>(AO222+(1-AO222)*AO223+(1-AO222)^2*AO224)*100</f>
        <v>74.722782149046651</v>
      </c>
    </row>
    <row r="225" spans="7:42" x14ac:dyDescent="0.3">
      <c r="G225" s="61"/>
      <c r="I225" s="61"/>
      <c r="J225" s="61"/>
      <c r="W225" s="38">
        <v>2052</v>
      </c>
      <c r="X225" s="38">
        <v>8937</v>
      </c>
      <c r="Y225">
        <f t="shared" si="16"/>
        <v>0.2393002915451895</v>
      </c>
      <c r="AA225">
        <f t="shared" si="18"/>
        <v>0.22960725075528701</v>
      </c>
      <c r="AH225">
        <v>199407</v>
      </c>
      <c r="AI225">
        <v>0.28333649999999999</v>
      </c>
      <c r="AJ225">
        <v>4.9065299999999999E-2</v>
      </c>
      <c r="AK225">
        <f t="shared" si="36"/>
        <v>0.33240179999999997</v>
      </c>
      <c r="AM225" t="s">
        <v>328</v>
      </c>
      <c r="AN225">
        <v>0.38724244014581899</v>
      </c>
      <c r="AO225">
        <v>0.36303268813554102</v>
      </c>
    </row>
    <row r="226" spans="7:42" x14ac:dyDescent="0.3">
      <c r="G226" s="61"/>
      <c r="I226" s="61"/>
      <c r="J226" s="61"/>
      <c r="W226" s="38">
        <v>2087</v>
      </c>
      <c r="X226" s="38">
        <v>9438</v>
      </c>
      <c r="Y226">
        <f t="shared" si="16"/>
        <v>0.23352355376524561</v>
      </c>
      <c r="AA226">
        <f t="shared" si="18"/>
        <v>0.22112735749099385</v>
      </c>
      <c r="AH226">
        <v>199408</v>
      </c>
      <c r="AI226">
        <v>0.27628399999999997</v>
      </c>
      <c r="AJ226">
        <v>4.6109400000000002E-2</v>
      </c>
      <c r="AK226">
        <f t="shared" si="36"/>
        <v>0.3223934</v>
      </c>
      <c r="AM226" t="s">
        <v>329</v>
      </c>
      <c r="AN226">
        <v>0.37522730292972001</v>
      </c>
      <c r="AO226">
        <v>0.36045560454835102</v>
      </c>
    </row>
    <row r="227" spans="7:42" x14ac:dyDescent="0.3">
      <c r="G227" s="61"/>
      <c r="I227" s="61"/>
      <c r="J227" s="61"/>
      <c r="W227" s="38">
        <v>2293</v>
      </c>
      <c r="X227" s="38">
        <v>9494</v>
      </c>
      <c r="Y227">
        <f t="shared" si="16"/>
        <v>0.24295401568128841</v>
      </c>
      <c r="Z227">
        <f t="shared" ref="Z227" si="39">(Y225+(1-Y225)*Y226+(1-Y225)^2*Y227)*100</f>
        <v>55.753034462551035</v>
      </c>
      <c r="AA227">
        <f t="shared" si="18"/>
        <v>0.24152096060669898</v>
      </c>
      <c r="AB227">
        <f t="shared" ref="AB227" si="40">(AA225+(1-AA225)*AA226+(1-AA225)^2*AA227)*100</f>
        <v>54.33060584740732</v>
      </c>
      <c r="AH227">
        <v>199409</v>
      </c>
      <c r="AI227">
        <v>0.31719580000000003</v>
      </c>
      <c r="AJ227">
        <v>5.1613899999999997E-2</v>
      </c>
      <c r="AK227">
        <f t="shared" si="36"/>
        <v>0.36880970000000002</v>
      </c>
      <c r="AM227" t="s">
        <v>330</v>
      </c>
      <c r="AN227">
        <v>0.43833674378473397</v>
      </c>
      <c r="AO227">
        <v>0.37845984323016002</v>
      </c>
      <c r="AP227">
        <f>(AO225+(1-AO225)*AO226+(1-AO225)^2*AO227)*100</f>
        <v>74.618263730239605</v>
      </c>
    </row>
    <row r="228" spans="7:42" x14ac:dyDescent="0.3">
      <c r="G228" s="61"/>
      <c r="I228" s="61"/>
      <c r="J228" s="61"/>
      <c r="W228" s="38">
        <v>2139</v>
      </c>
      <c r="X228" s="38">
        <v>10074</v>
      </c>
      <c r="Y228">
        <f t="shared" si="16"/>
        <v>0.22530018959342743</v>
      </c>
      <c r="AA228">
        <f t="shared" si="18"/>
        <v>0.21232876712328766</v>
      </c>
      <c r="AH228">
        <v>199410</v>
      </c>
      <c r="AI228">
        <v>0.27249329999999999</v>
      </c>
      <c r="AJ228">
        <v>4.4915400000000001E-2</v>
      </c>
      <c r="AK228">
        <f t="shared" si="36"/>
        <v>0.31740869999999999</v>
      </c>
      <c r="AM228" t="s">
        <v>331</v>
      </c>
      <c r="AN228">
        <v>0.36080502241044299</v>
      </c>
      <c r="AO228">
        <v>0.33836611265751598</v>
      </c>
    </row>
    <row r="229" spans="7:42" x14ac:dyDescent="0.3">
      <c r="G229" s="61"/>
      <c r="I229" s="61"/>
      <c r="J229" s="61"/>
      <c r="W229" s="38">
        <v>2098</v>
      </c>
      <c r="X229" s="38">
        <v>10538</v>
      </c>
      <c r="Y229">
        <f t="shared" si="16"/>
        <v>0.20825888425650188</v>
      </c>
      <c r="AA229">
        <f t="shared" si="18"/>
        <v>0.19908901119757069</v>
      </c>
      <c r="AH229">
        <v>199411</v>
      </c>
      <c r="AI229">
        <v>0.24995700000000001</v>
      </c>
      <c r="AJ229">
        <v>4.14828E-2</v>
      </c>
      <c r="AK229">
        <f t="shared" si="36"/>
        <v>0.29143980000000003</v>
      </c>
      <c r="AM229" t="s">
        <v>332</v>
      </c>
      <c r="AN229">
        <v>0.33051359881547199</v>
      </c>
      <c r="AO229">
        <v>0.34439308921252998</v>
      </c>
    </row>
    <row r="230" spans="7:42" x14ac:dyDescent="0.3">
      <c r="G230" s="61"/>
      <c r="I230" s="61"/>
      <c r="J230" s="61"/>
      <c r="W230" s="38">
        <v>2080</v>
      </c>
      <c r="X230" s="38">
        <v>11286</v>
      </c>
      <c r="Y230">
        <f t="shared" si="16"/>
        <v>0.19738090719301576</v>
      </c>
      <c r="Z230">
        <f t="shared" ref="Z230" si="41">(Y228+(1-Y228)*Y229+(1-Y228)^2*Y230)*100</f>
        <v>50.509839278583591</v>
      </c>
      <c r="AA230">
        <f t="shared" si="18"/>
        <v>0.18429913166755271</v>
      </c>
      <c r="AB230">
        <f t="shared" ref="AB230" si="42">(AA228+(1-AA228)*AA229+(1-AA228)^2*AA230)*100</f>
        <v>48.348942176349205</v>
      </c>
      <c r="AH230">
        <v>199412</v>
      </c>
      <c r="AI230">
        <v>0.25989420000000002</v>
      </c>
      <c r="AJ230">
        <v>3.8989900000000001E-2</v>
      </c>
      <c r="AK230">
        <f t="shared" si="36"/>
        <v>0.29888410000000004</v>
      </c>
      <c r="AM230" t="s">
        <v>333</v>
      </c>
      <c r="AN230">
        <v>0.34363419375899701</v>
      </c>
      <c r="AO230">
        <v>0.40660879579744502</v>
      </c>
      <c r="AP230">
        <f>(AO228+(1-AO228)*AO229+(1-AO228)^2*AO230)*100</f>
        <v>74.422507388788716</v>
      </c>
    </row>
    <row r="231" spans="7:42" x14ac:dyDescent="0.3">
      <c r="G231" s="61"/>
      <c r="I231" s="61"/>
      <c r="J231" s="61"/>
      <c r="W231" s="38">
        <v>2234</v>
      </c>
      <c r="X231" s="38">
        <v>12058</v>
      </c>
      <c r="Y231">
        <f t="shared" si="16"/>
        <v>0.19794435583909267</v>
      </c>
      <c r="AA231">
        <f t="shared" si="18"/>
        <v>0.18527118925194891</v>
      </c>
      <c r="AH231">
        <v>199501</v>
      </c>
      <c r="AI231">
        <v>0.23257040000000001</v>
      </c>
      <c r="AJ231">
        <v>4.1671199999999999E-2</v>
      </c>
      <c r="AK231">
        <f t="shared" si="36"/>
        <v>0.27424160000000003</v>
      </c>
      <c r="AM231" t="s">
        <v>334</v>
      </c>
      <c r="AN231">
        <v>0.303712282655274</v>
      </c>
      <c r="AO231">
        <v>0.37366111363374399</v>
      </c>
    </row>
    <row r="232" spans="7:42" x14ac:dyDescent="0.3">
      <c r="G232" s="61"/>
      <c r="I232" s="61"/>
      <c r="J232" s="61"/>
      <c r="W232" s="38">
        <v>2293</v>
      </c>
      <c r="X232" s="38">
        <v>12898</v>
      </c>
      <c r="Y232">
        <f t="shared" si="16"/>
        <v>0.19016420633604247</v>
      </c>
      <c r="AA232">
        <f t="shared" si="18"/>
        <v>0.17777950069778259</v>
      </c>
      <c r="AH232">
        <v>199502</v>
      </c>
      <c r="AI232">
        <v>0.28599190000000002</v>
      </c>
      <c r="AJ232">
        <v>4.0147200000000001E-2</v>
      </c>
      <c r="AK232">
        <f t="shared" si="36"/>
        <v>0.32613910000000002</v>
      </c>
      <c r="AM232" t="s">
        <v>335</v>
      </c>
      <c r="AN232">
        <v>0.379448485186827</v>
      </c>
      <c r="AO232">
        <v>0.38886269600558299</v>
      </c>
    </row>
    <row r="233" spans="7:42" x14ac:dyDescent="0.3">
      <c r="G233" s="61"/>
      <c r="I233" s="61"/>
      <c r="J233" s="61"/>
      <c r="W233" s="38">
        <v>2212</v>
      </c>
      <c r="X233" s="38">
        <v>13426</v>
      </c>
      <c r="Y233">
        <f t="shared" si="16"/>
        <v>0.17149945728019847</v>
      </c>
      <c r="Z233">
        <f t="shared" ref="Z233" si="43">(Y231+(1-Y231)*Y232+(1-Y231)^2*Y233)*100</f>
        <v>46.079107518096464</v>
      </c>
      <c r="AA233">
        <f t="shared" si="18"/>
        <v>0.16475495307612095</v>
      </c>
      <c r="AB233">
        <f t="shared" ref="AB233" si="44">(AA231+(1-AA231)*AA232+(1-AA231)^2*AA233)*100</f>
        <v>43.947481322535438</v>
      </c>
      <c r="AH233">
        <v>199503</v>
      </c>
      <c r="AI233">
        <v>0.27064749999999999</v>
      </c>
      <c r="AJ233">
        <v>4.01614E-2</v>
      </c>
      <c r="AK233">
        <f t="shared" si="36"/>
        <v>0.3108089</v>
      </c>
      <c r="AM233" t="s">
        <v>336</v>
      </c>
      <c r="AN233">
        <v>0.35397157464698298</v>
      </c>
      <c r="AO233">
        <v>0.37560789930228</v>
      </c>
      <c r="AP233">
        <f>(AO231+(1-AO231)*AO232+(1-AO231)^2*AO233)*100</f>
        <v>76.457207095449988</v>
      </c>
    </row>
    <row r="234" spans="7:42" x14ac:dyDescent="0.3">
      <c r="G234" s="61"/>
      <c r="I234" s="61"/>
      <c r="J234" s="61"/>
      <c r="W234" s="38">
        <v>2493</v>
      </c>
      <c r="X234" s="38">
        <v>13853</v>
      </c>
      <c r="Y234">
        <f t="shared" si="16"/>
        <v>0.18568449277521226</v>
      </c>
      <c r="AA234">
        <f t="shared" si="18"/>
        <v>0.17996101927380351</v>
      </c>
      <c r="AH234">
        <v>199504</v>
      </c>
      <c r="AI234">
        <v>0.27539279999999999</v>
      </c>
      <c r="AJ234">
        <v>3.8188600000000003E-2</v>
      </c>
      <c r="AK234">
        <f t="shared" si="36"/>
        <v>0.31358140000000001</v>
      </c>
      <c r="AM234" t="s">
        <v>337</v>
      </c>
      <c r="AN234">
        <v>0.36073806460112601</v>
      </c>
      <c r="AO234">
        <v>0.349933723727887</v>
      </c>
    </row>
    <row r="235" spans="7:42" x14ac:dyDescent="0.3">
      <c r="G235" s="61"/>
      <c r="I235" s="61"/>
      <c r="J235" s="61"/>
      <c r="W235" s="38">
        <v>2247</v>
      </c>
      <c r="X235" s="38">
        <v>14499</v>
      </c>
      <c r="Y235">
        <f t="shared" si="16"/>
        <v>0.16220313289540172</v>
      </c>
      <c r="AA235">
        <f t="shared" si="18"/>
        <v>0.15497620525553488</v>
      </c>
      <c r="AH235">
        <v>199505</v>
      </c>
      <c r="AI235">
        <v>0.27282410000000001</v>
      </c>
      <c r="AJ235">
        <v>4.0212299999999999E-2</v>
      </c>
      <c r="AK235">
        <f t="shared" si="36"/>
        <v>0.31303639999999999</v>
      </c>
      <c r="AM235" t="s">
        <v>338</v>
      </c>
      <c r="AN235">
        <v>0.358429927407664</v>
      </c>
      <c r="AO235">
        <v>0.33737768807974</v>
      </c>
    </row>
    <row r="236" spans="7:42" x14ac:dyDescent="0.3">
      <c r="G236" s="61"/>
      <c r="I236" s="61"/>
      <c r="J236" s="61"/>
      <c r="W236" s="38">
        <v>2609</v>
      </c>
      <c r="X236" s="38">
        <v>14707</v>
      </c>
      <c r="Y236">
        <f t="shared" si="16"/>
        <v>0.17994344437547416</v>
      </c>
      <c r="Z236">
        <f t="shared" ref="Z236" si="45">(Y234+(1-Y234)*Y235+(1-Y234)^2*Y236)*100</f>
        <v>43.709127078182341</v>
      </c>
      <c r="AA236">
        <f t="shared" si="18"/>
        <v>0.17739851771265383</v>
      </c>
      <c r="AB236">
        <f t="shared" ref="AB236" si="46">(AA234+(1-AA234)*AA235+(1-AA234)^2*AA236)*100</f>
        <v>42.634165304970757</v>
      </c>
      <c r="AH236">
        <v>199506</v>
      </c>
      <c r="AK236">
        <f t="shared" si="36"/>
        <v>0</v>
      </c>
      <c r="AM236" t="s">
        <v>339</v>
      </c>
      <c r="AN236">
        <v>0.37551309691258</v>
      </c>
      <c r="AO236">
        <v>0.36346478191564202</v>
      </c>
      <c r="AP236">
        <f>(AO234+(1-AO234)*AO235+(1-AO234)^2*AO236)*100</f>
        <v>72.284676888909857</v>
      </c>
    </row>
    <row r="237" spans="7:42" x14ac:dyDescent="0.3">
      <c r="G237" s="61"/>
      <c r="I237" s="61"/>
      <c r="J237" s="61"/>
      <c r="W237" s="38">
        <v>2581</v>
      </c>
      <c r="X237" s="38">
        <v>14601</v>
      </c>
      <c r="Y237">
        <f t="shared" si="16"/>
        <v>0.17549466240565717</v>
      </c>
      <c r="AA237">
        <f t="shared" si="18"/>
        <v>0.17676871447161152</v>
      </c>
      <c r="AH237">
        <v>199507</v>
      </c>
      <c r="AK237">
        <f t="shared" si="36"/>
        <v>0</v>
      </c>
      <c r="AM237" t="s">
        <v>340</v>
      </c>
      <c r="AN237">
        <v>0.37754645069857701</v>
      </c>
      <c r="AO237">
        <v>0.35234794635266198</v>
      </c>
    </row>
    <row r="238" spans="7:42" x14ac:dyDescent="0.3">
      <c r="G238" s="61"/>
      <c r="I238" s="61"/>
      <c r="J238" s="61"/>
      <c r="W238" s="38">
        <v>2399</v>
      </c>
      <c r="X238" s="38">
        <v>14814</v>
      </c>
      <c r="Y238">
        <f t="shared" si="16"/>
        <v>0.16430381480720499</v>
      </c>
      <c r="AA238">
        <f t="shared" si="18"/>
        <v>0.16194140677737276</v>
      </c>
      <c r="AH238">
        <v>199508</v>
      </c>
      <c r="AK238">
        <f t="shared" si="36"/>
        <v>0</v>
      </c>
      <c r="AM238" t="s">
        <v>341</v>
      </c>
      <c r="AN238">
        <v>0.37765870629273302</v>
      </c>
      <c r="AO238">
        <v>0.36496582195701599</v>
      </c>
    </row>
    <row r="239" spans="7:42" x14ac:dyDescent="0.3">
      <c r="G239" s="61"/>
      <c r="I239" s="61"/>
      <c r="J239" s="61"/>
      <c r="W239" s="38">
        <v>2582</v>
      </c>
      <c r="X239" s="38">
        <v>15009</v>
      </c>
      <c r="Y239">
        <f t="shared" si="16"/>
        <v>0.17429458620224111</v>
      </c>
      <c r="Z239">
        <f t="shared" ref="Z239" si="47">(Y237+(1-Y237)*Y238+(1-Y237)^2*Y239)*100</f>
        <v>42.945107206765755</v>
      </c>
      <c r="AA239">
        <f t="shared" si="18"/>
        <v>0.17203011526417483</v>
      </c>
      <c r="AB239">
        <f t="shared" ref="AB239" si="48">(AA237+(1-AA237)*AA238+(1-AA237)^2*AA239)*100</f>
        <v>42.667043327067141</v>
      </c>
      <c r="AH239">
        <v>199509</v>
      </c>
      <c r="AK239">
        <f t="shared" si="36"/>
        <v>0</v>
      </c>
      <c r="AM239" t="s">
        <v>342</v>
      </c>
      <c r="AN239">
        <v>0.41320698476355999</v>
      </c>
      <c r="AO239">
        <v>0.35936540298379299</v>
      </c>
      <c r="AP239">
        <f>(AO237+(1-AO237)*AO238+(1-AO237)^2*AO239)*100</f>
        <v>73.945577244980086</v>
      </c>
    </row>
    <row r="240" spans="7:42" x14ac:dyDescent="0.3">
      <c r="G240" s="61"/>
      <c r="I240" s="61"/>
      <c r="J240" s="61"/>
      <c r="W240" s="38">
        <v>2318</v>
      </c>
      <c r="X240" s="38">
        <v>15352</v>
      </c>
      <c r="Y240">
        <f t="shared" si="16"/>
        <v>0.15444066893197414</v>
      </c>
      <c r="AA240">
        <f t="shared" si="18"/>
        <v>0.15099009900990099</v>
      </c>
      <c r="AH240">
        <v>199510</v>
      </c>
      <c r="AI240">
        <v>0.29769030000000002</v>
      </c>
      <c r="AJ240">
        <v>4.6107599999999999E-2</v>
      </c>
      <c r="AK240">
        <f t="shared" si="36"/>
        <v>0.34379789999999999</v>
      </c>
      <c r="AM240" t="s">
        <v>343</v>
      </c>
      <c r="AN240">
        <v>0.38525125084349099</v>
      </c>
      <c r="AO240">
        <v>0.35687241241780698</v>
      </c>
    </row>
    <row r="241" spans="7:42" x14ac:dyDescent="0.3">
      <c r="G241" s="61"/>
      <c r="I241" s="61"/>
      <c r="J241" s="61"/>
      <c r="W241" s="38">
        <v>2584</v>
      </c>
      <c r="X241" s="38">
        <v>15219</v>
      </c>
      <c r="Y241">
        <f t="shared" si="16"/>
        <v>0.16831683168316833</v>
      </c>
      <c r="AA241">
        <f t="shared" si="18"/>
        <v>0.16978776529338327</v>
      </c>
      <c r="AH241">
        <v>199511</v>
      </c>
      <c r="AI241">
        <v>0.28026279999999998</v>
      </c>
      <c r="AJ241">
        <v>4.2414399999999998E-2</v>
      </c>
      <c r="AK241">
        <f t="shared" si="36"/>
        <v>0.3226772</v>
      </c>
      <c r="AM241" t="s">
        <v>344</v>
      </c>
      <c r="AN241">
        <v>0.35538357278156602</v>
      </c>
      <c r="AO241">
        <v>0.37069849093444901</v>
      </c>
    </row>
    <row r="242" spans="7:42" x14ac:dyDescent="0.3">
      <c r="G242" s="61"/>
      <c r="I242" s="61"/>
      <c r="J242" s="61"/>
      <c r="W242" s="38">
        <v>2355</v>
      </c>
      <c r="X242" s="38">
        <v>15098</v>
      </c>
      <c r="Y242">
        <f t="shared" si="16"/>
        <v>0.15474078454563375</v>
      </c>
      <c r="Z242">
        <f t="shared" ref="Z242" si="49">(Y240+(1-Y240)*Y241+(1-Y240)^2*Y242)*100</f>
        <v>40.739764537833153</v>
      </c>
      <c r="AA242">
        <f t="shared" si="18"/>
        <v>0.15598092462577826</v>
      </c>
      <c r="AB242">
        <f t="shared" ref="AB242" si="50">(AA240+(1-AA240)*AA241+(1-AA240)^2*AA242)*100</f>
        <v>40.757542161021519</v>
      </c>
      <c r="AH242">
        <v>199512</v>
      </c>
      <c r="AI242">
        <v>0.21599650000000001</v>
      </c>
      <c r="AJ242">
        <v>3.3383400000000001E-2</v>
      </c>
      <c r="AK242">
        <f t="shared" si="36"/>
        <v>0.24937990000000002</v>
      </c>
      <c r="AM242" t="s">
        <v>345</v>
      </c>
      <c r="AN242">
        <v>0.260695789994141</v>
      </c>
      <c r="AO242">
        <v>0.30851472340405101</v>
      </c>
      <c r="AP242">
        <f>(AO240+(1-AO240)*AO241+(1-AO240)^2*AO242)*100</f>
        <v>72.288456787655747</v>
      </c>
    </row>
    <row r="243" spans="7:42" x14ac:dyDescent="0.3">
      <c r="G243" s="61"/>
      <c r="I243" s="61"/>
      <c r="J243" s="61"/>
      <c r="W243" s="38">
        <v>2522</v>
      </c>
      <c r="X243" s="38">
        <v>15046</v>
      </c>
      <c r="Y243">
        <f t="shared" si="16"/>
        <v>0.16704199231686315</v>
      </c>
      <c r="AA243">
        <f t="shared" si="18"/>
        <v>0.16761930081084675</v>
      </c>
      <c r="AH243">
        <v>199601</v>
      </c>
      <c r="AI243">
        <v>0.22526950000000001</v>
      </c>
      <c r="AJ243">
        <v>3.7411E-2</v>
      </c>
      <c r="AK243">
        <f t="shared" si="36"/>
        <v>0.26268049999999998</v>
      </c>
      <c r="AM243" t="s">
        <v>346</v>
      </c>
      <c r="AN243">
        <v>0.27499075112578503</v>
      </c>
      <c r="AO243">
        <v>0.33327220737718599</v>
      </c>
    </row>
    <row r="244" spans="7:42" x14ac:dyDescent="0.3">
      <c r="G244" s="61"/>
      <c r="I244" s="61"/>
      <c r="J244" s="61"/>
      <c r="W244" s="38">
        <v>2480</v>
      </c>
      <c r="X244" s="38">
        <v>15113</v>
      </c>
      <c r="Y244">
        <f t="shared" si="16"/>
        <v>0.16482786122557491</v>
      </c>
      <c r="AA244">
        <f t="shared" si="18"/>
        <v>0.1640971349169589</v>
      </c>
      <c r="AH244">
        <v>199602</v>
      </c>
      <c r="AI244">
        <v>0.28270709999999999</v>
      </c>
      <c r="AJ244">
        <v>4.6282900000000002E-2</v>
      </c>
      <c r="AK244">
        <f t="shared" si="36"/>
        <v>0.32899</v>
      </c>
      <c r="AM244" t="s">
        <v>347</v>
      </c>
      <c r="AN244">
        <v>0.35771567119644399</v>
      </c>
      <c r="AO244">
        <v>0.36323607203235497</v>
      </c>
    </row>
    <row r="245" spans="7:42" x14ac:dyDescent="0.3">
      <c r="G245" s="61"/>
      <c r="I245" s="61"/>
      <c r="J245" s="61"/>
      <c r="W245" s="38">
        <v>2613</v>
      </c>
      <c r="X245" s="38">
        <v>15202</v>
      </c>
      <c r="Y245">
        <f t="shared" si="16"/>
        <v>0.17289750545887647</v>
      </c>
      <c r="Z245">
        <f t="shared" ref="Z245" si="51">(Y243+(1-Y243)*Y244+(1-Y243)^2*Y245)*100</f>
        <v>42.429626091307895</v>
      </c>
      <c r="AA245">
        <f t="shared" si="18"/>
        <v>0.17188527825286146</v>
      </c>
      <c r="AB245">
        <f t="shared" ref="AB245" si="52">(AA243+(1-AA243)*AA244+(1-AA243)^2*AA245)*100</f>
        <v>42.330261495212675</v>
      </c>
      <c r="AH245">
        <v>199603</v>
      </c>
      <c r="AI245">
        <v>0.25698799999999999</v>
      </c>
      <c r="AJ245">
        <v>3.9388699999999999E-2</v>
      </c>
      <c r="AK245">
        <f t="shared" si="36"/>
        <v>0.29637669999999999</v>
      </c>
      <c r="AM245" t="s">
        <v>348</v>
      </c>
      <c r="AN245">
        <v>0.32178726739174301</v>
      </c>
      <c r="AO245">
        <v>0.34024205404114399</v>
      </c>
      <c r="AP245">
        <f>(AO243+(1-AO243)*AO244+(1-AO243)^2*AO245)*100</f>
        <v>72.669821400169326</v>
      </c>
    </row>
    <row r="246" spans="7:42" x14ac:dyDescent="0.3">
      <c r="G246" s="61"/>
      <c r="I246" s="61"/>
      <c r="J246" s="61"/>
      <c r="W246" s="38">
        <v>2757</v>
      </c>
      <c r="X246" s="38">
        <v>15325</v>
      </c>
      <c r="Y246">
        <f t="shared" si="16"/>
        <v>0.18135771608998816</v>
      </c>
      <c r="AA246">
        <f t="shared" si="18"/>
        <v>0.17990212071778142</v>
      </c>
      <c r="AH246">
        <v>199604</v>
      </c>
      <c r="AI246">
        <v>0.25648660000000001</v>
      </c>
      <c r="AJ246">
        <v>3.5518599999999997E-2</v>
      </c>
      <c r="AK246">
        <f t="shared" si="36"/>
        <v>0.29200520000000002</v>
      </c>
      <c r="AM246" t="s">
        <v>349</v>
      </c>
      <c r="AN246">
        <v>0.32145681524436298</v>
      </c>
      <c r="AO246">
        <v>0.32061174287664002</v>
      </c>
    </row>
    <row r="247" spans="7:42" x14ac:dyDescent="0.3">
      <c r="G247" s="61"/>
      <c r="I247" s="61"/>
      <c r="J247" s="61"/>
      <c r="W247" s="38">
        <v>2675</v>
      </c>
      <c r="X247" s="38">
        <v>14849</v>
      </c>
      <c r="Y247">
        <f t="shared" si="16"/>
        <v>0.17455138662316477</v>
      </c>
      <c r="AA247">
        <f t="shared" si="18"/>
        <v>0.18014681123307966</v>
      </c>
      <c r="AH247">
        <v>199605</v>
      </c>
      <c r="AI247">
        <v>0.30617610000000001</v>
      </c>
      <c r="AJ247">
        <v>4.8344499999999999E-2</v>
      </c>
      <c r="AK247">
        <f t="shared" si="36"/>
        <v>0.35452060000000002</v>
      </c>
      <c r="AM247" t="s">
        <v>350</v>
      </c>
      <c r="AN247">
        <v>0.39161930245983201</v>
      </c>
      <c r="AO247">
        <v>0.370829685617592</v>
      </c>
    </row>
    <row r="248" spans="7:42" x14ac:dyDescent="0.3">
      <c r="G248" s="61"/>
      <c r="I248" s="61"/>
      <c r="J248" s="61"/>
      <c r="W248" s="38">
        <v>2371</v>
      </c>
      <c r="X248" s="38">
        <v>14474</v>
      </c>
      <c r="Y248">
        <f t="shared" si="16"/>
        <v>0.15967405212472222</v>
      </c>
      <c r="Z248">
        <f t="shared" ref="Z248" si="53">(Y246+(1-Y246)*Y247+(1-Y246)^2*Y248)*100</f>
        <v>43.126244995677915</v>
      </c>
      <c r="AA248">
        <f t="shared" si="18"/>
        <v>0.16381097139698769</v>
      </c>
      <c r="AB248">
        <f t="shared" ref="AB248" si="54">(AA246+(1-AA246)*AA247+(1-AA246)^2*AA248)*100</f>
        <v>43.781293257467752</v>
      </c>
      <c r="AH248">
        <v>199606</v>
      </c>
      <c r="AI248">
        <v>0.26718950000000002</v>
      </c>
      <c r="AJ248">
        <v>5.68853E-2</v>
      </c>
      <c r="AK248">
        <f t="shared" si="36"/>
        <v>0.3240748</v>
      </c>
      <c r="AM248" t="s">
        <v>351</v>
      </c>
      <c r="AN248">
        <v>0.33516351446435599</v>
      </c>
      <c r="AO248">
        <v>0.32343489943597398</v>
      </c>
      <c r="AP248">
        <f>(AO246+(1-AO246)*AO247+(1-AO246)^2*AO248)*100</f>
        <v>72.183640698173519</v>
      </c>
    </row>
    <row r="249" spans="7:42" x14ac:dyDescent="0.3">
      <c r="G249" s="61"/>
      <c r="I249" s="61"/>
      <c r="J249" s="61"/>
      <c r="W249" s="38">
        <v>2501</v>
      </c>
      <c r="X249" s="38">
        <v>14512</v>
      </c>
      <c r="Y249">
        <f t="shared" si="16"/>
        <v>0.17279259361613927</v>
      </c>
      <c r="AA249">
        <f t="shared" si="18"/>
        <v>0.1723401323042999</v>
      </c>
      <c r="AH249">
        <v>199607</v>
      </c>
      <c r="AI249">
        <v>0.2854334</v>
      </c>
      <c r="AJ249">
        <v>5.1230900000000003E-2</v>
      </c>
      <c r="AK249">
        <f t="shared" si="36"/>
        <v>0.33666430000000003</v>
      </c>
      <c r="AM249" t="s">
        <v>352</v>
      </c>
      <c r="AN249">
        <v>0.35800316230621798</v>
      </c>
      <c r="AO249">
        <v>0.33351352664477402</v>
      </c>
    </row>
    <row r="250" spans="7:42" x14ac:dyDescent="0.3">
      <c r="G250" s="61"/>
      <c r="I250" s="61"/>
      <c r="J250" s="61"/>
      <c r="W250" s="38">
        <v>2465</v>
      </c>
      <c r="X250" s="38">
        <v>14648</v>
      </c>
      <c r="Y250">
        <f t="shared" si="16"/>
        <v>0.16985942668136714</v>
      </c>
      <c r="AA250">
        <f t="shared" si="18"/>
        <v>0.16828235936646641</v>
      </c>
      <c r="AH250">
        <v>199608</v>
      </c>
      <c r="AI250">
        <v>0.32048189999999999</v>
      </c>
      <c r="AJ250">
        <v>4.6781000000000003E-2</v>
      </c>
      <c r="AK250">
        <f t="shared" si="36"/>
        <v>0.3672629</v>
      </c>
      <c r="AM250" t="s">
        <v>353</v>
      </c>
      <c r="AN250">
        <v>0.411679068910761</v>
      </c>
      <c r="AO250">
        <v>0.39796740022118898</v>
      </c>
    </row>
    <row r="251" spans="7:42" x14ac:dyDescent="0.3">
      <c r="G251" s="61"/>
      <c r="I251" s="61"/>
      <c r="J251" s="61"/>
      <c r="W251" s="38">
        <v>2347</v>
      </c>
      <c r="X251" s="38">
        <v>14579</v>
      </c>
      <c r="Y251">
        <f t="shared" si="16"/>
        <v>0.16022665210267614</v>
      </c>
      <c r="Z251">
        <f t="shared" ref="Z251" si="55">(Y249+(1-Y249)*Y250+(1-Y249)^2*Y251)*100</f>
        <v>42.294019602801377</v>
      </c>
      <c r="AA251">
        <f t="shared" si="18"/>
        <v>0.16098497839357981</v>
      </c>
      <c r="AB251">
        <f t="shared" ref="AB251" si="56">(AA249+(1-AA249)*AA250+(1-AA249)^2*AA251)*100</f>
        <v>42.189875539101664</v>
      </c>
      <c r="AH251">
        <v>199609</v>
      </c>
      <c r="AI251">
        <v>0.30554900000000002</v>
      </c>
      <c r="AJ251">
        <v>4.8964399999999998E-2</v>
      </c>
      <c r="AK251">
        <f t="shared" si="36"/>
        <v>0.35451340000000003</v>
      </c>
      <c r="AM251" t="s">
        <v>354</v>
      </c>
      <c r="AN251">
        <v>0.38851197978264401</v>
      </c>
      <c r="AO251">
        <v>0.33864450184892297</v>
      </c>
      <c r="AP251">
        <f>(AO249+(1-AO249)*AO250+(1-AO249)^2*AO251)*100</f>
        <v>74.918073224702809</v>
      </c>
    </row>
    <row r="252" spans="7:42" x14ac:dyDescent="0.3">
      <c r="G252" s="61"/>
      <c r="I252" s="61"/>
      <c r="J252" s="61"/>
      <c r="W252" s="38">
        <v>2463</v>
      </c>
      <c r="X252" s="38">
        <v>14516</v>
      </c>
      <c r="Y252">
        <f t="shared" si="16"/>
        <v>0.16894162836957266</v>
      </c>
      <c r="AA252">
        <f t="shared" si="18"/>
        <v>0.16967484155414714</v>
      </c>
      <c r="AH252">
        <v>199610</v>
      </c>
      <c r="AI252">
        <v>0.3059289</v>
      </c>
      <c r="AJ252">
        <v>4.3878500000000001E-2</v>
      </c>
      <c r="AK252">
        <f t="shared" si="36"/>
        <v>0.34980739999999999</v>
      </c>
      <c r="AM252" t="s">
        <v>355</v>
      </c>
      <c r="AN252">
        <v>0.37898846453775598</v>
      </c>
      <c r="AO252">
        <v>0.34530683793599798</v>
      </c>
    </row>
    <row r="253" spans="7:42" x14ac:dyDescent="0.3">
      <c r="G253" s="61"/>
      <c r="I253" s="61"/>
      <c r="J253" s="61"/>
      <c r="W253" s="38">
        <v>2448</v>
      </c>
      <c r="X253" s="38">
        <v>15081</v>
      </c>
      <c r="Y253">
        <f t="shared" si="16"/>
        <v>0.16864149903554698</v>
      </c>
      <c r="AA253">
        <f t="shared" si="18"/>
        <v>0.16232345335189974</v>
      </c>
      <c r="AH253">
        <v>199611</v>
      </c>
      <c r="AI253">
        <v>0.28931390000000001</v>
      </c>
      <c r="AJ253">
        <v>4.0536999999999997E-2</v>
      </c>
      <c r="AK253">
        <f t="shared" si="36"/>
        <v>0.3298509</v>
      </c>
      <c r="AM253" t="s">
        <v>356</v>
      </c>
      <c r="AN253">
        <v>0.36163176492462001</v>
      </c>
      <c r="AO253">
        <v>0.37639276014334999</v>
      </c>
    </row>
    <row r="254" spans="7:42" x14ac:dyDescent="0.3">
      <c r="G254" s="61"/>
      <c r="I254" s="61"/>
      <c r="J254" s="61"/>
      <c r="W254" s="38">
        <v>2612</v>
      </c>
      <c r="X254" s="38">
        <v>14348</v>
      </c>
      <c r="Y254">
        <f t="shared" si="16"/>
        <v>0.17319806378887342</v>
      </c>
      <c r="Z254">
        <f t="shared" ref="Z254" si="57">(Y252+(1-Y252)*Y253+(1-Y252)^2*Y254)*100</f>
        <v>42.871318924190675</v>
      </c>
      <c r="AA254">
        <f t="shared" si="18"/>
        <v>0.18204627822693059</v>
      </c>
      <c r="AB254">
        <f t="shared" ref="AB254" si="58">(AA252+(1-AA252)*AA253+(1-AA252)^2*AA254)*100</f>
        <v>42.996605084490206</v>
      </c>
      <c r="AH254">
        <v>199612</v>
      </c>
      <c r="AI254">
        <v>0.2246467</v>
      </c>
      <c r="AJ254">
        <v>3.3554E-2</v>
      </c>
      <c r="AK254">
        <f t="shared" si="36"/>
        <v>0.25820070000000001</v>
      </c>
      <c r="AM254" t="s">
        <v>357</v>
      </c>
      <c r="AN254">
        <v>0.267315340232128</v>
      </c>
      <c r="AO254">
        <v>0.31923863985099299</v>
      </c>
      <c r="AP254">
        <f>(AO252+(1-AO252)*AO253+(1-AO252)^2*AO254)*100</f>
        <v>72.856167134228301</v>
      </c>
    </row>
    <row r="255" spans="7:42" x14ac:dyDescent="0.3">
      <c r="G255" s="61"/>
      <c r="I255" s="61"/>
      <c r="J255" s="61"/>
      <c r="W255" s="38">
        <v>2376</v>
      </c>
      <c r="X255" s="38">
        <v>14013</v>
      </c>
      <c r="Y255">
        <f t="shared" si="16"/>
        <v>0.165597992751603</v>
      </c>
      <c r="AA255">
        <f t="shared" si="18"/>
        <v>0.16955684007707128</v>
      </c>
      <c r="AH255">
        <v>199701</v>
      </c>
      <c r="AI255">
        <v>0.25250040000000001</v>
      </c>
      <c r="AJ255">
        <v>3.9717000000000002E-2</v>
      </c>
      <c r="AK255">
        <f t="shared" si="36"/>
        <v>0.29221740000000002</v>
      </c>
      <c r="AM255" t="s">
        <v>358</v>
      </c>
      <c r="AN255">
        <v>0.31293150363648897</v>
      </c>
      <c r="AO255">
        <v>0.37538648920533502</v>
      </c>
    </row>
    <row r="256" spans="7:42" x14ac:dyDescent="0.3">
      <c r="G256" s="61"/>
      <c r="I256" s="61"/>
      <c r="J256" s="61"/>
      <c r="W256" s="38">
        <v>2308</v>
      </c>
      <c r="X256" s="38">
        <v>13820</v>
      </c>
      <c r="Y256">
        <f t="shared" si="16"/>
        <v>0.16470420323984872</v>
      </c>
      <c r="AA256">
        <f t="shared" si="18"/>
        <v>0.16700434153400867</v>
      </c>
      <c r="AH256">
        <v>199702</v>
      </c>
      <c r="AI256">
        <v>0.27567589999999997</v>
      </c>
      <c r="AJ256">
        <v>3.98576E-2</v>
      </c>
      <c r="AK256">
        <f t="shared" si="36"/>
        <v>0.31553349999999997</v>
      </c>
      <c r="AM256" t="s">
        <v>359</v>
      </c>
      <c r="AN256">
        <v>0.34362288052494</v>
      </c>
      <c r="AO256">
        <v>0.351356457231076</v>
      </c>
    </row>
    <row r="257" spans="7:42" x14ac:dyDescent="0.3">
      <c r="G257" s="61"/>
      <c r="I257" s="61"/>
      <c r="J257" s="61"/>
      <c r="W257" s="38">
        <v>2366</v>
      </c>
      <c r="X257" s="38">
        <v>13737</v>
      </c>
      <c r="Y257">
        <f t="shared" si="16"/>
        <v>0.17120115774240233</v>
      </c>
      <c r="Z257">
        <f t="shared" ref="Z257" si="59">(Y255+(1-Y255)*Y256+(1-Y255)^2*Y257)*100</f>
        <v>42.222232928903047</v>
      </c>
      <c r="AA257">
        <f t="shared" si="18"/>
        <v>0.17223556817354591</v>
      </c>
      <c r="AB257">
        <f t="shared" ref="AB257" si="60">(AA255+(1-AA255)*AA256+(1-AA255)^2*AA257)*100</f>
        <v>42.702427423749882</v>
      </c>
      <c r="AH257">
        <v>199703</v>
      </c>
      <c r="AI257">
        <v>0.26830169999999998</v>
      </c>
      <c r="AJ257">
        <v>4.3148300000000001E-2</v>
      </c>
      <c r="AK257">
        <f t="shared" si="36"/>
        <v>0.31145</v>
      </c>
      <c r="AM257" t="s">
        <v>360</v>
      </c>
      <c r="AN257">
        <v>0.330887773812167</v>
      </c>
      <c r="AO257">
        <v>0.34769904715441702</v>
      </c>
      <c r="AP257">
        <f>(AO255+(1-AO255)*AO256+(1-AO255)^2*AO257)*100</f>
        <v>73.050049431813378</v>
      </c>
    </row>
    <row r="258" spans="7:42" x14ac:dyDescent="0.3">
      <c r="G258" s="61"/>
      <c r="I258" s="61"/>
      <c r="J258" s="61"/>
      <c r="W258" s="38">
        <v>2252</v>
      </c>
      <c r="X258" s="38">
        <v>13957</v>
      </c>
      <c r="Y258">
        <f t="shared" si="16"/>
        <v>0.16393681298682392</v>
      </c>
      <c r="AA258">
        <f t="shared" si="18"/>
        <v>0.16135272623056532</v>
      </c>
      <c r="AH258">
        <v>199704</v>
      </c>
      <c r="AI258">
        <v>0.27462989999999998</v>
      </c>
      <c r="AJ258">
        <v>3.9063100000000003E-2</v>
      </c>
      <c r="AK258">
        <f t="shared" si="36"/>
        <v>0.313693</v>
      </c>
      <c r="AM258" t="s">
        <v>361</v>
      </c>
      <c r="AN258">
        <v>0.34361082877091798</v>
      </c>
      <c r="AO258">
        <v>0.34816252796799402</v>
      </c>
    </row>
    <row r="259" spans="7:42" x14ac:dyDescent="0.3">
      <c r="G259" s="61"/>
      <c r="I259" s="61"/>
      <c r="J259" s="61"/>
      <c r="W259" s="38">
        <v>2357</v>
      </c>
      <c r="X259" s="38">
        <v>13855</v>
      </c>
      <c r="Y259">
        <f t="shared" si="16"/>
        <v>0.16887583291538297</v>
      </c>
      <c r="AA259">
        <f t="shared" si="18"/>
        <v>0.17011909058101768</v>
      </c>
      <c r="AH259">
        <v>199705</v>
      </c>
      <c r="AI259">
        <v>0.34247689999999997</v>
      </c>
      <c r="AJ259">
        <v>4.8092700000000002E-2</v>
      </c>
      <c r="AK259">
        <f t="shared" si="36"/>
        <v>0.39056959999999996</v>
      </c>
      <c r="AM259" t="s">
        <v>362</v>
      </c>
      <c r="AN259">
        <v>0.44467340667955602</v>
      </c>
      <c r="AO259">
        <v>0.42349517982581703</v>
      </c>
    </row>
    <row r="260" spans="7:42" x14ac:dyDescent="0.3">
      <c r="G260" s="61"/>
      <c r="I260" s="61"/>
      <c r="J260" s="61"/>
      <c r="W260" s="38">
        <v>2398</v>
      </c>
      <c r="X260" s="38">
        <v>13962</v>
      </c>
      <c r="Y260">
        <f t="shared" si="16"/>
        <v>0.17307831107903285</v>
      </c>
      <c r="Z260">
        <f t="shared" ref="Z260" si="61">(Y258+(1-Y258)*Y259+(1-Y258)^2*Y260)*100</f>
        <v>42.610970555063346</v>
      </c>
      <c r="AA260">
        <f t="shared" si="18"/>
        <v>0.17175189800888124</v>
      </c>
      <c r="AB260">
        <f t="shared" ref="AB260" si="62">(AA258+(1-AA258)*AA259+(1-AA258)^2*AA260)*100</f>
        <v>42.482077134093934</v>
      </c>
      <c r="AH260">
        <v>199706</v>
      </c>
      <c r="AI260">
        <v>0.3013961</v>
      </c>
      <c r="AJ260">
        <v>5.5735300000000002E-2</v>
      </c>
      <c r="AK260">
        <f t="shared" si="36"/>
        <v>0.35713139999999999</v>
      </c>
      <c r="AM260" t="s">
        <v>363</v>
      </c>
      <c r="AN260">
        <v>0.38120354723912803</v>
      </c>
      <c r="AO260">
        <v>0.36486412803674201</v>
      </c>
      <c r="AP260">
        <f>(AO258+(1-AO258)*AO259+(1-AO258)^2*AO260)*100</f>
        <v>77.924043731091359</v>
      </c>
    </row>
    <row r="261" spans="7:42" x14ac:dyDescent="0.3">
      <c r="G261" s="61"/>
      <c r="I261" s="61"/>
      <c r="J261" s="61"/>
      <c r="W261" s="38">
        <v>2371</v>
      </c>
      <c r="X261" s="38">
        <v>13763</v>
      </c>
      <c r="Y261">
        <f t="shared" ref="Y261:Y324" si="63">W261/X260</f>
        <v>0.1698180776393067</v>
      </c>
      <c r="AA261">
        <f t="shared" ref="AA261:AA324" si="64">W261/X261</f>
        <v>0.17227348688512678</v>
      </c>
      <c r="AH261">
        <v>199707</v>
      </c>
      <c r="AI261">
        <v>0.30813089999999999</v>
      </c>
      <c r="AJ261">
        <v>4.8372800000000001E-2</v>
      </c>
      <c r="AK261">
        <f t="shared" si="36"/>
        <v>0.35650369999999998</v>
      </c>
      <c r="AM261" t="s">
        <v>364</v>
      </c>
      <c r="AN261">
        <v>0.39441287823806398</v>
      </c>
      <c r="AO261">
        <v>0.36649334935750599</v>
      </c>
    </row>
    <row r="262" spans="7:42" x14ac:dyDescent="0.3">
      <c r="G262" s="61"/>
      <c r="I262" s="61"/>
      <c r="J262" s="61"/>
      <c r="W262" s="38">
        <v>2375</v>
      </c>
      <c r="X262" s="38">
        <v>13818</v>
      </c>
      <c r="Y262">
        <f t="shared" si="63"/>
        <v>0.17256412119450701</v>
      </c>
      <c r="AA262">
        <f t="shared" si="64"/>
        <v>0.17187726154291505</v>
      </c>
      <c r="AH262">
        <v>199708</v>
      </c>
      <c r="AI262">
        <v>0.30148069999999999</v>
      </c>
      <c r="AJ262">
        <v>4.5445699999999999E-2</v>
      </c>
      <c r="AK262">
        <f t="shared" si="36"/>
        <v>0.34692639999999997</v>
      </c>
      <c r="AM262" t="s">
        <v>365</v>
      </c>
      <c r="AN262">
        <v>0.38833208078043502</v>
      </c>
      <c r="AO262">
        <v>0.37790307900596298</v>
      </c>
    </row>
    <row r="263" spans="7:42" x14ac:dyDescent="0.3">
      <c r="G263" s="61"/>
      <c r="I263" s="61"/>
      <c r="J263" s="61"/>
      <c r="W263" s="38">
        <v>2382</v>
      </c>
      <c r="X263" s="38">
        <v>13948</v>
      </c>
      <c r="Y263">
        <f t="shared" si="63"/>
        <v>0.17238384715588362</v>
      </c>
      <c r="Z263">
        <f t="shared" ref="Z263" si="65">(Y261+(1-Y261)*Y262+(1-Y261)^2*Y263)*100</f>
        <v>43.188498790476352</v>
      </c>
      <c r="AA263">
        <f t="shared" si="64"/>
        <v>0.17077717235445941</v>
      </c>
      <c r="AB263">
        <f t="shared" ref="AB263" si="66">(AA261+(1-AA261)*AA262+(1-AA261)^2*AA263)*100</f>
        <v>43.154561896571217</v>
      </c>
      <c r="AH263">
        <v>199709</v>
      </c>
      <c r="AI263">
        <v>0.28993479999999999</v>
      </c>
      <c r="AJ263">
        <v>4.7198700000000003E-2</v>
      </c>
      <c r="AK263">
        <f t="shared" si="36"/>
        <v>0.33713349999999997</v>
      </c>
      <c r="AM263" t="s">
        <v>366</v>
      </c>
      <c r="AN263">
        <v>0.37071235958342502</v>
      </c>
      <c r="AO263">
        <v>0.322821276243274</v>
      </c>
      <c r="AP263">
        <f>(AO261+(1-AO261)*AO262+(1-AO261)^2*AO263)*100</f>
        <v>73.54555443597539</v>
      </c>
    </row>
    <row r="264" spans="7:42" x14ac:dyDescent="0.3">
      <c r="G264" s="61"/>
      <c r="I264" s="61"/>
      <c r="J264" s="61"/>
      <c r="W264" s="38">
        <v>2509</v>
      </c>
      <c r="X264" s="38">
        <v>13594</v>
      </c>
      <c r="Y264">
        <f t="shared" si="63"/>
        <v>0.17988242041869801</v>
      </c>
      <c r="AA264">
        <f t="shared" si="64"/>
        <v>0.18456672061203472</v>
      </c>
      <c r="AH264">
        <v>199710</v>
      </c>
      <c r="AI264">
        <v>0.34284009999999998</v>
      </c>
      <c r="AJ264">
        <v>4.8147200000000001E-2</v>
      </c>
      <c r="AK264">
        <f t="shared" si="36"/>
        <v>0.39098729999999998</v>
      </c>
      <c r="AM264" t="s">
        <v>367</v>
      </c>
      <c r="AN264">
        <v>0.45201051933048603</v>
      </c>
      <c r="AO264">
        <v>0.40643230712052902</v>
      </c>
    </row>
    <row r="265" spans="7:42" x14ac:dyDescent="0.3">
      <c r="G265" s="61"/>
      <c r="I265" s="61"/>
      <c r="J265" s="61"/>
      <c r="W265" s="38">
        <v>2502</v>
      </c>
      <c r="X265" s="38">
        <v>13302</v>
      </c>
      <c r="Y265">
        <f t="shared" si="63"/>
        <v>0.18405178755333235</v>
      </c>
      <c r="AA265">
        <f t="shared" si="64"/>
        <v>0.18809201623815969</v>
      </c>
      <c r="AH265">
        <v>199711</v>
      </c>
      <c r="AI265">
        <v>0.27646019999999999</v>
      </c>
      <c r="AJ265">
        <v>4.2682499999999998E-2</v>
      </c>
      <c r="AK265">
        <f t="shared" si="36"/>
        <v>0.3191427</v>
      </c>
      <c r="AM265" t="s">
        <v>368</v>
      </c>
      <c r="AN265">
        <v>0.35297396136324599</v>
      </c>
      <c r="AO265">
        <v>0.36560476310155698</v>
      </c>
    </row>
    <row r="266" spans="7:42" x14ac:dyDescent="0.3">
      <c r="G266" s="61"/>
      <c r="I266" s="61"/>
      <c r="J266" s="61"/>
      <c r="W266" s="38">
        <v>2482</v>
      </c>
      <c r="X266" s="38">
        <v>13093</v>
      </c>
      <c r="Y266">
        <f t="shared" si="63"/>
        <v>0.18658848293489702</v>
      </c>
      <c r="Z266">
        <f t="shared" ref="Z266" si="67">(Y264+(1-Y264)*Y265+(1-Y264)^2*Y266)*100</f>
        <v>45.632460540249845</v>
      </c>
      <c r="AA266">
        <f t="shared" si="64"/>
        <v>0.18956694416863973</v>
      </c>
      <c r="AB266">
        <f t="shared" ref="AB266" si="68">(AA264+(1-AA264)*AA265+(1-AA264)^2*AA266)*100</f>
        <v>46.399223010058662</v>
      </c>
      <c r="AH266">
        <v>199712</v>
      </c>
      <c r="AI266">
        <v>0.26656990000000003</v>
      </c>
      <c r="AJ266">
        <v>4.1088699999999999E-2</v>
      </c>
      <c r="AK266">
        <f t="shared" si="36"/>
        <v>0.3076586</v>
      </c>
      <c r="AM266" t="s">
        <v>369</v>
      </c>
      <c r="AN266">
        <v>0.34194791578197598</v>
      </c>
      <c r="AO266">
        <v>0.41358474608426798</v>
      </c>
      <c r="AP266">
        <f>(AO264+(1-AO264)*AO265+(1-AO264)^2*AO266)*100</f>
        <v>76.915873841523762</v>
      </c>
    </row>
    <row r="267" spans="7:42" x14ac:dyDescent="0.3">
      <c r="G267" s="61"/>
      <c r="I267" s="61"/>
      <c r="J267" s="61"/>
      <c r="W267" s="38">
        <v>2387</v>
      </c>
      <c r="X267" s="38">
        <v>12797</v>
      </c>
      <c r="Y267">
        <f t="shared" si="63"/>
        <v>0.1823111586343848</v>
      </c>
      <c r="AA267">
        <f t="shared" si="64"/>
        <v>0.18652809252168476</v>
      </c>
      <c r="AH267">
        <v>199801</v>
      </c>
      <c r="AI267">
        <v>0.24522070000000001</v>
      </c>
      <c r="AJ267">
        <v>4.3444200000000002E-2</v>
      </c>
      <c r="AK267">
        <f t="shared" si="36"/>
        <v>0.2886649</v>
      </c>
      <c r="AM267" t="s">
        <v>370</v>
      </c>
      <c r="AN267">
        <v>0.31513932339714701</v>
      </c>
      <c r="AO267">
        <v>0.374468013493578</v>
      </c>
    </row>
    <row r="268" spans="7:42" x14ac:dyDescent="0.3">
      <c r="G268" s="61"/>
      <c r="I268" s="61"/>
      <c r="J268" s="61"/>
      <c r="W268" s="38">
        <v>2343</v>
      </c>
      <c r="X268" s="38">
        <v>12813</v>
      </c>
      <c r="Y268">
        <f t="shared" si="63"/>
        <v>0.18308978666875048</v>
      </c>
      <c r="AA268">
        <f t="shared" si="64"/>
        <v>0.18286115663778973</v>
      </c>
      <c r="AH268">
        <v>199802</v>
      </c>
      <c r="AI268">
        <v>0.28680850000000002</v>
      </c>
      <c r="AJ268">
        <v>4.1134499999999997E-2</v>
      </c>
      <c r="AK268">
        <f t="shared" si="36"/>
        <v>0.32794300000000004</v>
      </c>
      <c r="AM268" t="s">
        <v>371</v>
      </c>
      <c r="AN268">
        <v>0.36850398034499598</v>
      </c>
      <c r="AO268">
        <v>0.38295596396283699</v>
      </c>
    </row>
    <row r="269" spans="7:42" x14ac:dyDescent="0.3">
      <c r="G269" s="61"/>
      <c r="I269" s="61"/>
      <c r="J269" s="61"/>
      <c r="W269" s="38">
        <v>2370</v>
      </c>
      <c r="X269" s="38">
        <v>12713</v>
      </c>
      <c r="Y269">
        <f t="shared" si="63"/>
        <v>0.18496839147740576</v>
      </c>
      <c r="Z269">
        <f t="shared" ref="Z269" si="69">(Y267+(1-Y267)*Y268+(1-Y267)^2*Y269)*100</f>
        <v>45.569428286715421</v>
      </c>
      <c r="AA269">
        <f t="shared" si="64"/>
        <v>0.18642334618107448</v>
      </c>
      <c r="AB269">
        <f t="shared" ref="AB269" si="70">(AA267+(1-AA267)*AA268+(1-AA267)^2*AA269)*100</f>
        <v>45.864364728609893</v>
      </c>
      <c r="AH269">
        <v>199803</v>
      </c>
      <c r="AI269">
        <v>0.27873880000000001</v>
      </c>
      <c r="AJ269">
        <v>4.1965299999999997E-2</v>
      </c>
      <c r="AK269">
        <f t="shared" si="36"/>
        <v>0.32070409999999999</v>
      </c>
      <c r="AM269" t="s">
        <v>372</v>
      </c>
      <c r="AN269">
        <v>0.35911556200377898</v>
      </c>
      <c r="AO269">
        <v>0.37458807493060098</v>
      </c>
      <c r="AP269">
        <f>(AO267+(1-AO267)*AO268+(1-AO267)^2*AO269)*100</f>
        <v>76.05918859091986</v>
      </c>
    </row>
    <row r="270" spans="7:42" x14ac:dyDescent="0.3">
      <c r="G270" s="61"/>
      <c r="I270" s="61"/>
      <c r="J270" s="61"/>
      <c r="W270" s="38">
        <v>2242</v>
      </c>
      <c r="X270" s="38">
        <v>12646</v>
      </c>
      <c r="Y270">
        <f t="shared" si="63"/>
        <v>0.1763549122945017</v>
      </c>
      <c r="AA270">
        <f t="shared" si="64"/>
        <v>0.17728926142653803</v>
      </c>
      <c r="AH270">
        <v>199804</v>
      </c>
      <c r="AI270">
        <v>0.34736650000000002</v>
      </c>
      <c r="AJ270">
        <v>4.3796599999999998E-2</v>
      </c>
      <c r="AK270">
        <f t="shared" si="36"/>
        <v>0.39116310000000004</v>
      </c>
      <c r="AM270" t="s">
        <v>373</v>
      </c>
      <c r="AN270">
        <v>0.47295805066799501</v>
      </c>
      <c r="AO270">
        <v>0.48087235918389798</v>
      </c>
    </row>
    <row r="271" spans="7:42" x14ac:dyDescent="0.3">
      <c r="G271" s="61"/>
      <c r="I271" s="61"/>
      <c r="J271" s="61"/>
      <c r="W271" s="38">
        <v>2260</v>
      </c>
      <c r="X271" s="38">
        <v>12660</v>
      </c>
      <c r="Y271">
        <f t="shared" si="63"/>
        <v>0.17871263640676893</v>
      </c>
      <c r="AA271">
        <f t="shared" si="64"/>
        <v>0.17851500789889416</v>
      </c>
      <c r="AH271">
        <v>199805</v>
      </c>
      <c r="AI271">
        <v>0.30777369999999998</v>
      </c>
      <c r="AJ271">
        <v>4.7167000000000001E-2</v>
      </c>
      <c r="AK271">
        <f t="shared" si="36"/>
        <v>0.3549407</v>
      </c>
      <c r="AM271" t="s">
        <v>374</v>
      </c>
      <c r="AN271">
        <v>0.40531502393374202</v>
      </c>
      <c r="AO271">
        <v>0.38779515348036597</v>
      </c>
    </row>
    <row r="272" spans="7:42" x14ac:dyDescent="0.3">
      <c r="G272" s="61"/>
      <c r="I272" s="61"/>
      <c r="J272" s="61"/>
      <c r="W272" s="38">
        <v>2248</v>
      </c>
      <c r="X272" s="38">
        <v>12692</v>
      </c>
      <c r="Y272">
        <f t="shared" si="63"/>
        <v>0.17756714060031595</v>
      </c>
      <c r="Z272">
        <f t="shared" ref="Z272" si="71">(Y270+(1-Y270)*Y271+(1-Y270)^2*Y272)*100</f>
        <v>44.401068839029875</v>
      </c>
      <c r="AA272">
        <f t="shared" si="64"/>
        <v>0.17711944531988655</v>
      </c>
      <c r="AB272">
        <f t="shared" ref="AB272" si="72">(AA270+(1-AA270)*AA271+(1-AA270)^2*AA272)*100</f>
        <v>44.403929614717619</v>
      </c>
      <c r="AH272">
        <v>199806</v>
      </c>
      <c r="AI272">
        <v>0.32355050000000002</v>
      </c>
      <c r="AJ272">
        <v>5.6366699999999999E-2</v>
      </c>
      <c r="AK272">
        <f t="shared" si="36"/>
        <v>0.37991720000000001</v>
      </c>
      <c r="AM272" t="s">
        <v>375</v>
      </c>
      <c r="AN272">
        <v>0.42518960828722202</v>
      </c>
      <c r="AO272">
        <v>0.40397867073549598</v>
      </c>
      <c r="AP272">
        <f>(AO270+(1-AO270)*AO271+(1-AO270)^2*AO272)*100</f>
        <v>79.105717124532987</v>
      </c>
    </row>
    <row r="273" spans="7:42" x14ac:dyDescent="0.3">
      <c r="G273" s="61"/>
      <c r="I273" s="61"/>
      <c r="J273" s="61"/>
      <c r="W273" s="38">
        <v>2276</v>
      </c>
      <c r="X273" s="38">
        <v>12656</v>
      </c>
      <c r="Y273">
        <f t="shared" si="63"/>
        <v>0.17932555940750078</v>
      </c>
      <c r="AA273">
        <f t="shared" si="64"/>
        <v>0.17983565107458913</v>
      </c>
      <c r="AH273">
        <v>199807</v>
      </c>
      <c r="AI273">
        <v>0.33969569999999999</v>
      </c>
      <c r="AJ273">
        <v>5.5940400000000001E-2</v>
      </c>
      <c r="AK273">
        <f t="shared" si="36"/>
        <v>0.39563609999999999</v>
      </c>
      <c r="AM273" t="s">
        <v>376</v>
      </c>
      <c r="AN273">
        <v>0.45356174955245199</v>
      </c>
      <c r="AO273">
        <v>0.42386739604669199</v>
      </c>
    </row>
    <row r="274" spans="7:42" x14ac:dyDescent="0.3">
      <c r="G274" s="61"/>
      <c r="I274" s="61"/>
      <c r="J274" s="61"/>
      <c r="W274" s="38">
        <v>2229</v>
      </c>
      <c r="X274" s="38">
        <v>12471</v>
      </c>
      <c r="Y274">
        <f t="shared" si="63"/>
        <v>0.17612199747155499</v>
      </c>
      <c r="AA274">
        <f t="shared" si="64"/>
        <v>0.17873466442145777</v>
      </c>
      <c r="AH274">
        <v>199808</v>
      </c>
      <c r="AI274">
        <v>0.30829499999999999</v>
      </c>
      <c r="AJ274">
        <v>5.00542E-2</v>
      </c>
      <c r="AK274">
        <f t="shared" si="36"/>
        <v>0.35834919999999998</v>
      </c>
      <c r="AM274" t="s">
        <v>377</v>
      </c>
      <c r="AN274">
        <v>0.39528619561477402</v>
      </c>
      <c r="AO274">
        <v>0.38417058784927199</v>
      </c>
    </row>
    <row r="275" spans="7:42" x14ac:dyDescent="0.3">
      <c r="G275" s="61"/>
      <c r="I275" s="61"/>
      <c r="J275" s="61"/>
      <c r="W275" s="38">
        <v>2359</v>
      </c>
      <c r="X275" s="38">
        <v>12115</v>
      </c>
      <c r="Y275">
        <f t="shared" si="63"/>
        <v>0.18915884852858633</v>
      </c>
      <c r="Z275">
        <f t="shared" ref="Z275" si="73">(Y273+(1-Y273)*Y274+(1-Y273)^2*Y275)*100</f>
        <v>45.126410225747108</v>
      </c>
      <c r="AA275">
        <f t="shared" si="64"/>
        <v>0.1947172926124639</v>
      </c>
      <c r="AB275">
        <f t="shared" ref="AB275" si="74">(AA273+(1-AA273)*AA274+(1-AA273)^2*AA275)*100</f>
        <v>45.740784614985309</v>
      </c>
      <c r="AH275">
        <v>199809</v>
      </c>
      <c r="AI275">
        <v>0.32850109999999999</v>
      </c>
      <c r="AJ275">
        <v>5.8410400000000001E-2</v>
      </c>
      <c r="AK275">
        <f t="shared" si="36"/>
        <v>0.38691149999999996</v>
      </c>
      <c r="AM275" t="s">
        <v>378</v>
      </c>
      <c r="AN275">
        <v>0.42545034140655102</v>
      </c>
      <c r="AO275">
        <v>0.36778031601723599</v>
      </c>
      <c r="AP275">
        <f>(AO273+(1-AO273)*AO274+(1-AO273)^2*AO275)*100</f>
        <v>76.727746781115769</v>
      </c>
    </row>
    <row r="276" spans="7:42" x14ac:dyDescent="0.3">
      <c r="G276" s="61"/>
      <c r="I276" s="61"/>
      <c r="J276" s="61"/>
      <c r="W276" s="38">
        <v>2351</v>
      </c>
      <c r="X276" s="38">
        <v>12124</v>
      </c>
      <c r="Y276">
        <f t="shared" si="63"/>
        <v>0.19405695418902189</v>
      </c>
      <c r="AA276">
        <f t="shared" si="64"/>
        <v>0.19391290003299241</v>
      </c>
      <c r="AH276">
        <v>199810</v>
      </c>
      <c r="AI276">
        <v>0.35467389999999999</v>
      </c>
      <c r="AJ276">
        <v>5.4252000000000002E-2</v>
      </c>
      <c r="AK276">
        <f t="shared" si="36"/>
        <v>0.40892590000000001</v>
      </c>
      <c r="AM276" t="s">
        <v>379</v>
      </c>
      <c r="AN276">
        <v>0.45263380454084401</v>
      </c>
      <c r="AO276">
        <v>0.40762049665281003</v>
      </c>
    </row>
    <row r="277" spans="7:42" x14ac:dyDescent="0.3">
      <c r="G277" s="61"/>
      <c r="I277" s="61"/>
      <c r="J277" s="61"/>
      <c r="W277" s="38">
        <v>2189</v>
      </c>
      <c r="X277" s="38">
        <v>12005</v>
      </c>
      <c r="Y277">
        <f t="shared" si="63"/>
        <v>0.1805509732761465</v>
      </c>
      <c r="AA277">
        <f t="shared" si="64"/>
        <v>0.18234069137859224</v>
      </c>
      <c r="AH277">
        <v>199811</v>
      </c>
      <c r="AI277">
        <v>0.28722419999999999</v>
      </c>
      <c r="AJ277">
        <v>4.4781599999999998E-2</v>
      </c>
      <c r="AK277">
        <f t="shared" si="36"/>
        <v>0.33200579999999996</v>
      </c>
      <c r="AM277" t="s">
        <v>380</v>
      </c>
      <c r="AN277">
        <v>0.353374574968358</v>
      </c>
      <c r="AO277">
        <v>0.36384663288828101</v>
      </c>
    </row>
    <row r="278" spans="7:42" x14ac:dyDescent="0.3">
      <c r="G278" s="61"/>
      <c r="I278" s="61"/>
      <c r="J278" s="61"/>
      <c r="W278" s="38">
        <v>2145</v>
      </c>
      <c r="X278" s="38">
        <v>12298</v>
      </c>
      <c r="Y278">
        <f t="shared" si="63"/>
        <v>0.17867555185339443</v>
      </c>
      <c r="Z278">
        <f t="shared" ref="Z278" si="75">(Y276+(1-Y276)*Y277+(1-Y276)^2*Y278)*100</f>
        <v>45.562842266905172</v>
      </c>
      <c r="AA278">
        <f t="shared" si="64"/>
        <v>0.1744186046511628</v>
      </c>
      <c r="AB278">
        <f t="shared" ref="AB278" si="76">(AA276+(1-AA276)*AA277+(1-AA276)^2*AA278)*100</f>
        <v>45.422847439650731</v>
      </c>
      <c r="AH278">
        <v>199812</v>
      </c>
      <c r="AI278">
        <v>0.25862180000000001</v>
      </c>
      <c r="AJ278">
        <v>4.4674999999999999E-2</v>
      </c>
      <c r="AK278">
        <f t="shared" si="36"/>
        <v>0.30329680000000003</v>
      </c>
      <c r="AM278" t="s">
        <v>381</v>
      </c>
      <c r="AN278">
        <v>0.31871637587263302</v>
      </c>
      <c r="AO278">
        <v>0.38607826372749598</v>
      </c>
      <c r="AP278">
        <f>(AO276+(1-AO276)*AO277+(1-AO276)^2*AO278)*100</f>
        <v>75.863584986491972</v>
      </c>
    </row>
    <row r="279" spans="7:42" x14ac:dyDescent="0.3">
      <c r="G279" s="61"/>
      <c r="I279" s="61"/>
      <c r="J279" s="61"/>
      <c r="W279" s="38">
        <v>2274</v>
      </c>
      <c r="X279" s="38">
        <v>12471</v>
      </c>
      <c r="Y279">
        <f t="shared" si="63"/>
        <v>0.18490811514067329</v>
      </c>
      <c r="AA279">
        <f t="shared" si="64"/>
        <v>0.18234303584315611</v>
      </c>
      <c r="AH279">
        <v>199901</v>
      </c>
      <c r="AI279">
        <v>0.25788870000000003</v>
      </c>
      <c r="AJ279">
        <v>4.6464199999999997E-2</v>
      </c>
      <c r="AK279">
        <f t="shared" si="36"/>
        <v>0.30435290000000004</v>
      </c>
      <c r="AM279" t="s">
        <v>382</v>
      </c>
      <c r="AN279">
        <v>0.32218630927404002</v>
      </c>
      <c r="AO279">
        <v>0.38178362058550203</v>
      </c>
    </row>
    <row r="280" spans="7:42" x14ac:dyDescent="0.3">
      <c r="G280" s="61"/>
      <c r="I280" s="61"/>
      <c r="J280" s="61"/>
      <c r="W280" s="38">
        <v>2333</v>
      </c>
      <c r="X280" s="38">
        <v>11950</v>
      </c>
      <c r="Y280">
        <f t="shared" si="63"/>
        <v>0.18707401170716062</v>
      </c>
      <c r="AA280">
        <f t="shared" si="64"/>
        <v>0.19523012552301255</v>
      </c>
      <c r="AH280">
        <v>199902</v>
      </c>
      <c r="AI280">
        <v>0.29713240000000002</v>
      </c>
      <c r="AJ280">
        <v>4.4059899999999999E-2</v>
      </c>
      <c r="AK280">
        <f t="shared" si="36"/>
        <v>0.3411923</v>
      </c>
      <c r="AM280" t="s">
        <v>383</v>
      </c>
      <c r="AN280">
        <v>0.37468248775369301</v>
      </c>
      <c r="AO280">
        <v>0.39757801958919498</v>
      </c>
    </row>
    <row r="281" spans="7:42" x14ac:dyDescent="0.3">
      <c r="G281" s="61"/>
      <c r="I281" s="61"/>
      <c r="J281" s="61"/>
      <c r="W281" s="38">
        <v>2151</v>
      </c>
      <c r="X281" s="38">
        <v>11689</v>
      </c>
      <c r="Y281">
        <f t="shared" si="63"/>
        <v>0.18</v>
      </c>
      <c r="Z281">
        <f t="shared" ref="Z281" si="77">(Y279+(1-Y279)*Y280+(1-Y279)^2*Y281)*100</f>
        <v>45.697808448869402</v>
      </c>
      <c r="AA281">
        <f t="shared" si="64"/>
        <v>0.18401916331593807</v>
      </c>
      <c r="AB281">
        <f t="shared" ref="AB281" si="78">(AA279+(1-AA279)*AA280+(1-AA279)^2*AA281)*100</f>
        <v>46.500269510284106</v>
      </c>
      <c r="AH281">
        <v>199903</v>
      </c>
      <c r="AI281">
        <v>0.3109809</v>
      </c>
      <c r="AJ281">
        <v>4.3363100000000002E-2</v>
      </c>
      <c r="AK281">
        <f t="shared" si="36"/>
        <v>0.35434399999999999</v>
      </c>
      <c r="AM281" t="s">
        <v>384</v>
      </c>
      <c r="AN281">
        <v>0.39936688664575298</v>
      </c>
      <c r="AO281">
        <v>0.41462664807628902</v>
      </c>
      <c r="AP281">
        <f>(AO279+(1-AO279)*AO280+(1-AO279)^2*AO281)*100</f>
        <v>78.603964154923361</v>
      </c>
    </row>
    <row r="282" spans="7:42" x14ac:dyDescent="0.3">
      <c r="G282" s="61"/>
      <c r="I282" s="61"/>
      <c r="J282" s="61"/>
      <c r="W282" s="38">
        <v>2196</v>
      </c>
      <c r="X282" s="38">
        <v>11760</v>
      </c>
      <c r="Y282">
        <f t="shared" si="63"/>
        <v>0.18786893660706647</v>
      </c>
      <c r="AA282">
        <f t="shared" si="64"/>
        <v>0.18673469387755101</v>
      </c>
      <c r="AH282">
        <v>199904</v>
      </c>
      <c r="AI282">
        <v>0.31992690000000001</v>
      </c>
      <c r="AJ282">
        <v>4.8780200000000003E-2</v>
      </c>
      <c r="AK282">
        <f t="shared" si="36"/>
        <v>0.36870710000000001</v>
      </c>
      <c r="AM282" t="s">
        <v>385</v>
      </c>
      <c r="AN282">
        <v>0.415756161570219</v>
      </c>
      <c r="AO282">
        <v>0.42197107913624698</v>
      </c>
    </row>
    <row r="283" spans="7:42" x14ac:dyDescent="0.3">
      <c r="G283" s="61"/>
      <c r="I283" s="61"/>
      <c r="J283" s="61"/>
      <c r="W283" s="38">
        <v>2275</v>
      </c>
      <c r="X283" s="38">
        <v>11654</v>
      </c>
      <c r="Y283">
        <f t="shared" si="63"/>
        <v>0.19345238095238096</v>
      </c>
      <c r="AA283">
        <f t="shared" si="64"/>
        <v>0.19521194439677364</v>
      </c>
      <c r="AH283">
        <v>199905</v>
      </c>
      <c r="AI283">
        <v>0.31925999999999999</v>
      </c>
      <c r="AJ283">
        <v>5.2522399999999997E-2</v>
      </c>
      <c r="AK283">
        <f t="shared" si="36"/>
        <v>0.37178239999999996</v>
      </c>
      <c r="AM283" t="s">
        <v>386</v>
      </c>
      <c r="AN283">
        <v>0.41513093897244202</v>
      </c>
      <c r="AO283">
        <v>0.39661499870966099</v>
      </c>
    </row>
    <row r="284" spans="7:42" x14ac:dyDescent="0.3">
      <c r="G284" s="61"/>
      <c r="I284" s="61"/>
      <c r="J284" s="61"/>
      <c r="W284" s="38">
        <v>2291</v>
      </c>
      <c r="X284" s="38">
        <v>11751</v>
      </c>
      <c r="Y284">
        <f t="shared" si="63"/>
        <v>0.19658486356615754</v>
      </c>
      <c r="Z284">
        <f t="shared" ref="Z284" si="79">(Y282+(1-Y282)*Y283+(1-Y282)^2*Y284)*100</f>
        <v>47.463652061449238</v>
      </c>
      <c r="AA284">
        <f t="shared" si="64"/>
        <v>0.19496213088247807</v>
      </c>
      <c r="AB284">
        <f t="shared" ref="AB284" si="80">(AA282+(1-AA282)*AA283+(1-AA282)^2*AA284)*100</f>
        <v>47.444183828224908</v>
      </c>
      <c r="AH284">
        <v>199906</v>
      </c>
      <c r="AI284">
        <v>0.32793159999999999</v>
      </c>
      <c r="AJ284">
        <v>6.05541E-2</v>
      </c>
      <c r="AK284">
        <f t="shared" si="36"/>
        <v>0.38848569999999999</v>
      </c>
      <c r="AM284" t="s">
        <v>387</v>
      </c>
      <c r="AN284">
        <v>0.423555517684373</v>
      </c>
      <c r="AO284">
        <v>0.400640683157585</v>
      </c>
      <c r="AP284">
        <f>(AO282+(1-AO282)*AO283+(1-AO282)^2*AO284)*100</f>
        <v>78.508705559294299</v>
      </c>
    </row>
    <row r="285" spans="7:42" x14ac:dyDescent="0.3">
      <c r="G285" s="61"/>
      <c r="I285" s="61"/>
      <c r="J285" s="61"/>
      <c r="W285" s="38">
        <v>2344</v>
      </c>
      <c r="X285" s="38">
        <v>11335</v>
      </c>
      <c r="Y285">
        <f t="shared" si="63"/>
        <v>0.19947238532890818</v>
      </c>
      <c r="AA285">
        <f t="shared" si="64"/>
        <v>0.20679311865902072</v>
      </c>
      <c r="AH285">
        <v>199907</v>
      </c>
      <c r="AI285">
        <v>0.34531020000000001</v>
      </c>
      <c r="AJ285">
        <v>6.0028699999999997E-2</v>
      </c>
      <c r="AK285">
        <f t="shared" ref="AK285:AK314" si="81">SUM(AI285:AJ285)</f>
        <v>0.4053389</v>
      </c>
      <c r="AM285" t="s">
        <v>388</v>
      </c>
      <c r="AN285">
        <v>0.450399086450887</v>
      </c>
      <c r="AO285">
        <v>0.42615286892937998</v>
      </c>
    </row>
    <row r="286" spans="7:42" x14ac:dyDescent="0.3">
      <c r="G286" s="61"/>
      <c r="I286" s="61"/>
      <c r="J286" s="61"/>
      <c r="W286" s="38">
        <v>2162</v>
      </c>
      <c r="X286" s="38">
        <v>11279</v>
      </c>
      <c r="Y286">
        <f t="shared" si="63"/>
        <v>0.19073665637406265</v>
      </c>
      <c r="AA286">
        <f t="shared" si="64"/>
        <v>0.19168365989892722</v>
      </c>
      <c r="AH286">
        <v>199908</v>
      </c>
      <c r="AI286">
        <v>0.31791580000000003</v>
      </c>
      <c r="AJ286">
        <v>4.8165600000000003E-2</v>
      </c>
      <c r="AK286">
        <f t="shared" si="81"/>
        <v>0.3660814</v>
      </c>
      <c r="AM286" t="s">
        <v>389</v>
      </c>
      <c r="AN286">
        <v>0.40727526654376001</v>
      </c>
      <c r="AO286">
        <v>0.39030995389609502</v>
      </c>
    </row>
    <row r="287" spans="7:42" x14ac:dyDescent="0.3">
      <c r="G287" s="61"/>
      <c r="I287" s="61"/>
      <c r="J287" s="61"/>
      <c r="W287" s="38">
        <v>2085</v>
      </c>
      <c r="X287" s="38">
        <v>11270</v>
      </c>
      <c r="Y287">
        <f t="shared" si="63"/>
        <v>0.1848568135473003</v>
      </c>
      <c r="Z287">
        <f t="shared" ref="Z287" si="82">(Y285+(1-Y285)*Y286+(1-Y285)^2*Y287)*100</f>
        <v>47.062681108358433</v>
      </c>
      <c r="AA287">
        <f t="shared" si="64"/>
        <v>0.18500443655723159</v>
      </c>
      <c r="AB287">
        <f t="shared" ref="AB287" si="83">(AA285+(1-AA285)*AA286+(1-AA285)^2*AA287)*100</f>
        <v>47.523848208417405</v>
      </c>
      <c r="AH287">
        <v>199909</v>
      </c>
      <c r="AI287">
        <v>0.37982549999999998</v>
      </c>
      <c r="AJ287">
        <v>5.51093E-2</v>
      </c>
      <c r="AK287">
        <f t="shared" si="81"/>
        <v>0.43493479999999995</v>
      </c>
      <c r="AM287" t="s">
        <v>390</v>
      </c>
      <c r="AN287">
        <v>0.50277464766089897</v>
      </c>
      <c r="AO287">
        <v>0.42968548403741502</v>
      </c>
      <c r="AP287">
        <f>(AO285+(1-AO285)*AO286+(1-AO285)^2*AO287)*100</f>
        <v>79.16267737581704</v>
      </c>
    </row>
    <row r="288" spans="7:42" x14ac:dyDescent="0.3">
      <c r="G288" s="61"/>
      <c r="I288" s="61"/>
      <c r="J288" s="61"/>
      <c r="W288" s="38">
        <v>2050</v>
      </c>
      <c r="X288" s="38">
        <v>11136</v>
      </c>
      <c r="Y288">
        <f t="shared" si="63"/>
        <v>0.18189884649511978</v>
      </c>
      <c r="AA288">
        <f t="shared" si="64"/>
        <v>0.18408764367816091</v>
      </c>
      <c r="AH288">
        <v>199910</v>
      </c>
      <c r="AI288">
        <v>0.31142720000000002</v>
      </c>
      <c r="AJ288">
        <v>5.2274899999999999E-2</v>
      </c>
      <c r="AK288">
        <f t="shared" si="81"/>
        <v>0.36370210000000003</v>
      </c>
      <c r="AM288" t="s">
        <v>391</v>
      </c>
      <c r="AN288">
        <v>0.39187097079133298</v>
      </c>
      <c r="AO288">
        <v>0.35842427058975501</v>
      </c>
    </row>
    <row r="289" spans="7:42" x14ac:dyDescent="0.3">
      <c r="G289" s="61"/>
      <c r="I289" s="61"/>
      <c r="J289" s="61"/>
      <c r="W289" s="38">
        <v>2162</v>
      </c>
      <c r="X289" s="38">
        <v>10787</v>
      </c>
      <c r="Y289">
        <f t="shared" si="63"/>
        <v>0.19414511494252873</v>
      </c>
      <c r="AA289">
        <f t="shared" si="64"/>
        <v>0.20042643923240938</v>
      </c>
      <c r="AH289">
        <v>199911</v>
      </c>
      <c r="AI289">
        <v>0.32221559999999999</v>
      </c>
      <c r="AJ289">
        <v>4.3531100000000003E-2</v>
      </c>
      <c r="AK289">
        <f t="shared" si="81"/>
        <v>0.36574669999999998</v>
      </c>
      <c r="AM289" t="s">
        <v>392</v>
      </c>
      <c r="AN289">
        <v>0.40860922857473803</v>
      </c>
      <c r="AO289">
        <v>0.41782254263852597</v>
      </c>
    </row>
    <row r="290" spans="7:42" x14ac:dyDescent="0.3">
      <c r="G290" s="61"/>
      <c r="I290" s="61"/>
      <c r="J290" s="61"/>
      <c r="W290" s="38">
        <v>2195</v>
      </c>
      <c r="X290" s="38">
        <v>10404</v>
      </c>
      <c r="Y290">
        <f t="shared" si="63"/>
        <v>0.2034856772040419</v>
      </c>
      <c r="Z290">
        <f t="shared" ref="Z290" si="84">(Y288+(1-Y288)*Y289+(1-Y288)^2*Y290)*100</f>
        <v>47.692001559401668</v>
      </c>
      <c r="AA290">
        <f t="shared" si="64"/>
        <v>0.2109765474817378</v>
      </c>
      <c r="AB290">
        <f t="shared" ref="AB290" si="85">(AA288+(1-AA288)*AA289+(1-AA288)^2*AA290)*100</f>
        <v>48.806787668072701</v>
      </c>
      <c r="AH290">
        <v>199912</v>
      </c>
      <c r="AI290">
        <v>0.28624369999999999</v>
      </c>
      <c r="AJ290">
        <v>4.2559899999999998E-2</v>
      </c>
      <c r="AK290">
        <f t="shared" si="81"/>
        <v>0.32880359999999997</v>
      </c>
      <c r="AM290" t="s">
        <v>393</v>
      </c>
      <c r="AN290">
        <v>0.36020954079306999</v>
      </c>
      <c r="AO290">
        <v>0.43769463979116502</v>
      </c>
      <c r="AP290">
        <f>(AO288+(1-AO288)*AO289+(1-AO288)^2*AO290)*100</f>
        <v>80.665268541301671</v>
      </c>
    </row>
    <row r="291" spans="7:42" x14ac:dyDescent="0.3">
      <c r="G291" s="61"/>
      <c r="I291" s="61"/>
      <c r="J291" s="61"/>
      <c r="W291" s="38">
        <v>2207</v>
      </c>
      <c r="X291" s="38">
        <v>10202</v>
      </c>
      <c r="Y291">
        <f t="shared" si="63"/>
        <v>0.21212995001922338</v>
      </c>
      <c r="AA291">
        <f t="shared" si="64"/>
        <v>0.21633013134679474</v>
      </c>
      <c r="AH291">
        <v>200001</v>
      </c>
      <c r="AI291">
        <v>0.30761159999999999</v>
      </c>
      <c r="AJ291">
        <v>4.5736400000000003E-2</v>
      </c>
      <c r="AK291">
        <f t="shared" si="81"/>
        <v>0.353348</v>
      </c>
      <c r="AM291" t="s">
        <v>394</v>
      </c>
      <c r="AN291">
        <v>0.39375206049953099</v>
      </c>
      <c r="AO291">
        <v>0.46659827760922401</v>
      </c>
    </row>
    <row r="292" spans="7:42" x14ac:dyDescent="0.3">
      <c r="G292" s="61"/>
      <c r="I292" s="61"/>
      <c r="J292" s="61"/>
      <c r="W292" s="38">
        <v>2272</v>
      </c>
      <c r="X292" s="38">
        <v>10349</v>
      </c>
      <c r="Y292">
        <f t="shared" si="63"/>
        <v>0.22270143109194276</v>
      </c>
      <c r="AA292">
        <f t="shared" si="64"/>
        <v>0.21953811962508454</v>
      </c>
      <c r="AH292">
        <v>200002</v>
      </c>
      <c r="AI292">
        <v>0.29693809999999998</v>
      </c>
      <c r="AJ292">
        <v>4.7232799999999998E-2</v>
      </c>
      <c r="AK292">
        <f t="shared" si="81"/>
        <v>0.3441709</v>
      </c>
      <c r="AM292" t="s">
        <v>395</v>
      </c>
      <c r="AN292">
        <v>0.37827959707549003</v>
      </c>
      <c r="AO292">
        <v>0.40668454576291602</v>
      </c>
    </row>
    <row r="293" spans="7:42" x14ac:dyDescent="0.3">
      <c r="G293" s="61"/>
      <c r="I293" s="61"/>
      <c r="J293" s="61"/>
      <c r="W293" s="38">
        <v>2289</v>
      </c>
      <c r="X293" s="38">
        <v>10380</v>
      </c>
      <c r="Y293">
        <f t="shared" si="63"/>
        <v>0.22118079041453281</v>
      </c>
      <c r="Z293">
        <f t="shared" ref="Z293" si="86">(Y291+(1-Y291)*Y292+(1-Y291)^2*Y293)*100</f>
        <v>52.488532802467148</v>
      </c>
      <c r="AA293">
        <f t="shared" si="64"/>
        <v>0.22052023121387282</v>
      </c>
      <c r="AB293">
        <f t="shared" ref="AB293" si="87">(AA291+(1-AA291)*AA292+(1-AA291)^2*AA293)*100</f>
        <v>52.380549658355214</v>
      </c>
      <c r="AH293">
        <v>200003</v>
      </c>
      <c r="AI293">
        <v>0.33580549999999998</v>
      </c>
      <c r="AJ293">
        <v>5.0865399999999998E-2</v>
      </c>
      <c r="AK293">
        <f t="shared" si="81"/>
        <v>0.38667089999999998</v>
      </c>
      <c r="AM293" t="s">
        <v>396</v>
      </c>
      <c r="AN293">
        <v>0.43510416629870202</v>
      </c>
      <c r="AO293">
        <v>0.45142933640180799</v>
      </c>
      <c r="AP293">
        <f>(AO291+(1-AO291)*AO292+(1-AO291)^2*AO293)*100</f>
        <v>81.196401471424679</v>
      </c>
    </row>
    <row r="294" spans="7:42" x14ac:dyDescent="0.3">
      <c r="G294" s="61"/>
      <c r="I294" s="61"/>
      <c r="J294" s="61"/>
      <c r="W294" s="38">
        <v>2233</v>
      </c>
      <c r="X294" s="38">
        <v>9702</v>
      </c>
      <c r="Y294">
        <f t="shared" si="63"/>
        <v>0.2151252408477842</v>
      </c>
      <c r="AA294">
        <f t="shared" si="64"/>
        <v>0.23015873015873015</v>
      </c>
      <c r="AH294">
        <v>200004</v>
      </c>
      <c r="AI294">
        <v>0.32398359999999998</v>
      </c>
      <c r="AJ294">
        <v>4.3248000000000002E-2</v>
      </c>
      <c r="AK294">
        <f t="shared" si="81"/>
        <v>0.36723159999999999</v>
      </c>
      <c r="AM294" t="s">
        <v>397</v>
      </c>
      <c r="AN294">
        <v>0.41631141565776097</v>
      </c>
      <c r="AO294">
        <v>0.41967110348958497</v>
      </c>
    </row>
    <row r="295" spans="7:42" x14ac:dyDescent="0.3">
      <c r="G295" s="61"/>
      <c r="I295" s="61"/>
      <c r="J295" s="61"/>
      <c r="W295" s="38">
        <v>2022</v>
      </c>
      <c r="X295" s="38">
        <v>9859</v>
      </c>
      <c r="Y295">
        <f t="shared" si="63"/>
        <v>0.20841063698206555</v>
      </c>
      <c r="AA295">
        <f t="shared" si="64"/>
        <v>0.20509179429962471</v>
      </c>
      <c r="AH295">
        <v>200005</v>
      </c>
      <c r="AI295">
        <v>0.31059510000000001</v>
      </c>
      <c r="AJ295">
        <v>4.4848300000000001E-2</v>
      </c>
      <c r="AK295">
        <f t="shared" si="81"/>
        <v>0.35544340000000002</v>
      </c>
      <c r="AM295" t="s">
        <v>398</v>
      </c>
      <c r="AN295">
        <v>0.39486362808813902</v>
      </c>
      <c r="AO295">
        <v>0.37432203271449699</v>
      </c>
    </row>
    <row r="296" spans="7:42" x14ac:dyDescent="0.3">
      <c r="G296" s="61"/>
      <c r="I296" s="61"/>
      <c r="J296" s="61"/>
      <c r="W296" s="38">
        <v>2176</v>
      </c>
      <c r="X296" s="38">
        <v>9460</v>
      </c>
      <c r="Y296">
        <f t="shared" si="63"/>
        <v>0.22071203976062481</v>
      </c>
      <c r="Z296">
        <f t="shared" ref="Z296" si="88">(Y294+(1-Y294)*Y295+(1-Y294)^2*Y296)*100</f>
        <v>51.46663713213897</v>
      </c>
      <c r="AA296">
        <f t="shared" si="64"/>
        <v>0.23002114164904863</v>
      </c>
      <c r="AB296">
        <f t="shared" ref="AB296" si="89">(AA294+(1-AA294)*AA295+(1-AA294)^2*AA296)*100</f>
        <v>52.437017080536108</v>
      </c>
      <c r="AH296">
        <v>200006</v>
      </c>
      <c r="AI296">
        <v>0.35717670000000001</v>
      </c>
      <c r="AJ296">
        <v>6.7383600000000002E-2</v>
      </c>
      <c r="AK296">
        <f t="shared" si="81"/>
        <v>0.4245603</v>
      </c>
      <c r="AM296" t="s">
        <v>399</v>
      </c>
      <c r="AN296">
        <v>0.46894944951533102</v>
      </c>
      <c r="AO296">
        <v>0.446490423688575</v>
      </c>
      <c r="AP296">
        <f>(AO294+(1-AO294)*AO295+(1-AO294)^2*AO296)*100</f>
        <v>78.72707675063819</v>
      </c>
    </row>
    <row r="297" spans="7:42" x14ac:dyDescent="0.3">
      <c r="G297" s="61"/>
      <c r="I297" s="61"/>
      <c r="J297" s="61"/>
      <c r="W297" s="38">
        <v>1986</v>
      </c>
      <c r="X297" s="38">
        <v>9608</v>
      </c>
      <c r="Y297">
        <f t="shared" si="63"/>
        <v>0.20993657505285412</v>
      </c>
      <c r="AA297">
        <f t="shared" si="64"/>
        <v>0.20670274771024147</v>
      </c>
      <c r="AH297">
        <v>200007</v>
      </c>
      <c r="AI297">
        <v>0.32000800000000001</v>
      </c>
      <c r="AJ297">
        <v>5.0555000000000003E-2</v>
      </c>
      <c r="AK297">
        <f t="shared" si="81"/>
        <v>0.37056300000000003</v>
      </c>
      <c r="AM297" t="s">
        <v>400</v>
      </c>
      <c r="AN297">
        <v>0.40795791303961598</v>
      </c>
      <c r="AO297">
        <v>0.39423525264022302</v>
      </c>
    </row>
    <row r="298" spans="7:42" x14ac:dyDescent="0.3">
      <c r="G298" s="61"/>
      <c r="I298" s="61"/>
      <c r="J298" s="61"/>
      <c r="W298" s="38">
        <v>2109</v>
      </c>
      <c r="X298" s="38">
        <v>9599</v>
      </c>
      <c r="Y298">
        <f t="shared" si="63"/>
        <v>0.21950457951706911</v>
      </c>
      <c r="AA298">
        <f t="shared" si="64"/>
        <v>0.21971038649859359</v>
      </c>
      <c r="AH298">
        <v>200008</v>
      </c>
      <c r="AI298">
        <v>0.31963409999999998</v>
      </c>
      <c r="AJ298">
        <v>4.9151500000000001E-2</v>
      </c>
      <c r="AK298">
        <f t="shared" si="81"/>
        <v>0.36878559999999999</v>
      </c>
      <c r="AM298" t="s">
        <v>401</v>
      </c>
      <c r="AN298">
        <v>0.40972879910267102</v>
      </c>
      <c r="AO298">
        <v>0.38174993517174999</v>
      </c>
    </row>
    <row r="299" spans="7:42" x14ac:dyDescent="0.3">
      <c r="G299" s="61"/>
      <c r="I299" s="61"/>
      <c r="J299" s="61"/>
      <c r="W299" s="38">
        <v>2166</v>
      </c>
      <c r="X299" s="38">
        <v>9262</v>
      </c>
      <c r="Y299">
        <f t="shared" si="63"/>
        <v>0.22564850505260964</v>
      </c>
      <c r="Z299">
        <f t="shared" ref="Z299" si="90">(Y297+(1-Y297)*Y298+(1-Y297)^2*Y299)*100</f>
        <v>52.420896040506847</v>
      </c>
      <c r="AA299">
        <f t="shared" si="64"/>
        <v>0.23385877780177067</v>
      </c>
      <c r="AB299">
        <f t="shared" ref="AB299" si="91">(AA297+(1-AA297)*AA298+(1-AA297)^2*AA299)*100</f>
        <v>52.817052372516237</v>
      </c>
      <c r="AH299">
        <v>200009</v>
      </c>
      <c r="AI299">
        <v>0.38519769999999998</v>
      </c>
      <c r="AJ299">
        <v>5.8889299999999999E-2</v>
      </c>
      <c r="AK299">
        <f t="shared" si="81"/>
        <v>0.44408699999999995</v>
      </c>
      <c r="AM299" t="s">
        <v>402</v>
      </c>
      <c r="AN299">
        <v>0.51421809557346099</v>
      </c>
      <c r="AO299">
        <v>0.436004405289523</v>
      </c>
      <c r="AP299">
        <f>(AO297+(1-AO297)*AO298+(1-AO297)^2*AO299)*100</f>
        <v>78.547812730595339</v>
      </c>
    </row>
    <row r="300" spans="7:42" x14ac:dyDescent="0.3">
      <c r="G300" s="61"/>
      <c r="I300" s="61"/>
      <c r="J300" s="61"/>
      <c r="W300" s="38">
        <v>2244</v>
      </c>
      <c r="X300" s="38">
        <v>8990</v>
      </c>
      <c r="Y300">
        <f t="shared" si="63"/>
        <v>0.24228028503562946</v>
      </c>
      <c r="AA300">
        <f t="shared" si="64"/>
        <v>0.24961067853170188</v>
      </c>
      <c r="AH300">
        <v>200010</v>
      </c>
      <c r="AI300">
        <v>0.3439779</v>
      </c>
      <c r="AJ300">
        <v>5.0633600000000001E-2</v>
      </c>
      <c r="AK300">
        <f t="shared" si="81"/>
        <v>0.3946115</v>
      </c>
      <c r="AM300" t="s">
        <v>403</v>
      </c>
      <c r="AN300">
        <v>0.44278128393858801</v>
      </c>
      <c r="AO300">
        <v>0.41287732893297102</v>
      </c>
    </row>
    <row r="301" spans="7:42" x14ac:dyDescent="0.3">
      <c r="G301" s="61"/>
      <c r="I301" s="61"/>
      <c r="J301" s="61"/>
      <c r="W301" s="38">
        <v>2022</v>
      </c>
      <c r="X301" s="38">
        <v>9090</v>
      </c>
      <c r="Y301">
        <f t="shared" si="63"/>
        <v>0.22491657397107898</v>
      </c>
      <c r="AA301">
        <f t="shared" si="64"/>
        <v>0.22244224422442244</v>
      </c>
      <c r="AH301">
        <v>200011</v>
      </c>
      <c r="AI301">
        <v>0.32427499999999998</v>
      </c>
      <c r="AJ301">
        <v>4.8340300000000003E-2</v>
      </c>
      <c r="AK301">
        <f t="shared" si="81"/>
        <v>0.37261529999999998</v>
      </c>
      <c r="AM301" t="s">
        <v>404</v>
      </c>
      <c r="AN301">
        <v>0.41262138984194202</v>
      </c>
      <c r="AO301">
        <v>0.41840296378101399</v>
      </c>
    </row>
    <row r="302" spans="7:42" x14ac:dyDescent="0.3">
      <c r="G302" s="61"/>
      <c r="I302" s="61"/>
      <c r="J302" s="61"/>
      <c r="W302" s="38">
        <v>2142</v>
      </c>
      <c r="X302" s="38">
        <v>8717</v>
      </c>
      <c r="Y302">
        <f t="shared" si="63"/>
        <v>0.23564356435643563</v>
      </c>
      <c r="Z302">
        <f t="shared" ref="Z302" si="92">(Y300+(1-Y300)*Y301+(1-Y300)^2*Y302)*100</f>
        <v>54.79962069736527</v>
      </c>
      <c r="AA302">
        <f t="shared" si="64"/>
        <v>0.24572674085121027</v>
      </c>
      <c r="AB302">
        <f t="shared" ref="AB302" si="93">(AA300+(1-AA300)*AA301+(1-AA300)^2*AA302)*100</f>
        <v>55.48937922583783</v>
      </c>
      <c r="AH302">
        <v>200012</v>
      </c>
      <c r="AI302">
        <v>0.24824009999999999</v>
      </c>
      <c r="AJ302">
        <v>4.3723400000000003E-2</v>
      </c>
      <c r="AK302">
        <f t="shared" si="81"/>
        <v>0.29196349999999999</v>
      </c>
      <c r="AM302" t="s">
        <v>405</v>
      </c>
      <c r="AN302">
        <v>0.30355942804654701</v>
      </c>
      <c r="AO302">
        <v>0.36793811302490398</v>
      </c>
      <c r="AP302">
        <f>(AO300+(1-AO300)*AO301+(1-AO300)^2*AO302)*100</f>
        <v>78.536425672784873</v>
      </c>
    </row>
    <row r="303" spans="7:42" x14ac:dyDescent="0.3">
      <c r="G303" s="61"/>
      <c r="I303" s="61"/>
      <c r="J303" s="61"/>
      <c r="W303" s="38">
        <v>1910</v>
      </c>
      <c r="X303" s="38">
        <v>8885</v>
      </c>
      <c r="Y303">
        <f t="shared" si="63"/>
        <v>0.21911207984398301</v>
      </c>
      <c r="AA303">
        <f t="shared" si="64"/>
        <v>0.21496904895891952</v>
      </c>
      <c r="AH303">
        <v>200101</v>
      </c>
      <c r="AI303">
        <v>0.26635609999999998</v>
      </c>
      <c r="AJ303">
        <v>4.8500599999999998E-2</v>
      </c>
      <c r="AK303">
        <f t="shared" si="81"/>
        <v>0.31485669999999999</v>
      </c>
      <c r="AM303" t="s">
        <v>406</v>
      </c>
      <c r="AN303">
        <v>0.33332793744991901</v>
      </c>
      <c r="AO303">
        <v>0.39577588477578701</v>
      </c>
    </row>
    <row r="304" spans="7:42" x14ac:dyDescent="0.3">
      <c r="G304" s="61"/>
      <c r="I304" s="61"/>
      <c r="J304" s="61"/>
      <c r="W304" s="38">
        <v>2028</v>
      </c>
      <c r="X304" s="38">
        <v>8599</v>
      </c>
      <c r="Y304">
        <f t="shared" si="63"/>
        <v>0.22824985931344963</v>
      </c>
      <c r="AA304">
        <f t="shared" si="64"/>
        <v>0.23584137690429119</v>
      </c>
      <c r="AH304">
        <v>200102</v>
      </c>
      <c r="AI304">
        <v>0.31950659999999997</v>
      </c>
      <c r="AJ304">
        <v>5.2254000000000002E-2</v>
      </c>
      <c r="AK304">
        <f t="shared" si="81"/>
        <v>0.3717606</v>
      </c>
      <c r="AM304" t="s">
        <v>407</v>
      </c>
      <c r="AN304">
        <v>0.40922437578243998</v>
      </c>
      <c r="AO304">
        <v>0.44422579656142003</v>
      </c>
    </row>
    <row r="305" spans="7:42" x14ac:dyDescent="0.3">
      <c r="G305" s="61"/>
      <c r="I305" s="61"/>
      <c r="J305" s="61"/>
      <c r="W305" s="38">
        <v>2037</v>
      </c>
      <c r="X305" s="38">
        <v>8515</v>
      </c>
      <c r="Y305">
        <f t="shared" si="63"/>
        <v>0.23688801023374811</v>
      </c>
      <c r="Z305">
        <f t="shared" ref="Z305" si="94">(Y303+(1-Y303)*Y304+(1-Y303)^2*Y305)*100</f>
        <v>54.180061666525603</v>
      </c>
      <c r="AA305">
        <f t="shared" si="64"/>
        <v>0.23922489724016441</v>
      </c>
      <c r="AB305">
        <f t="shared" ref="AB305" si="95">(AA303+(1-AA303)*AA304+(1-AA303)^2*AA305)*100</f>
        <v>54.753981658352949</v>
      </c>
      <c r="AH305">
        <v>200103</v>
      </c>
      <c r="AI305">
        <v>0.28977399999999998</v>
      </c>
      <c r="AJ305">
        <v>4.7479500000000001E-2</v>
      </c>
      <c r="AK305">
        <f t="shared" si="81"/>
        <v>0.33725349999999998</v>
      </c>
      <c r="AM305" t="s">
        <v>408</v>
      </c>
      <c r="AN305">
        <v>0.36472333859725398</v>
      </c>
      <c r="AO305">
        <v>0.38151632245081102</v>
      </c>
      <c r="AP305">
        <f>(AO303+(1-AO303)*AO304+(1-AO303)^2*AO305)*100</f>
        <v>80.347438988506497</v>
      </c>
    </row>
    <row r="306" spans="7:42" x14ac:dyDescent="0.3">
      <c r="G306" s="61"/>
      <c r="I306" s="61"/>
      <c r="J306" s="61"/>
      <c r="W306" s="38">
        <v>2028</v>
      </c>
      <c r="X306" s="38">
        <v>8550</v>
      </c>
      <c r="Y306">
        <f t="shared" si="63"/>
        <v>0.2381679389312977</v>
      </c>
      <c r="AA306">
        <f t="shared" si="64"/>
        <v>0.23719298245614034</v>
      </c>
      <c r="AH306">
        <v>200104</v>
      </c>
      <c r="AI306">
        <v>0.2906205</v>
      </c>
      <c r="AJ306">
        <v>4.2346300000000003E-2</v>
      </c>
      <c r="AK306">
        <f t="shared" si="81"/>
        <v>0.33296680000000001</v>
      </c>
      <c r="AM306" t="s">
        <v>409</v>
      </c>
      <c r="AN306">
        <v>0.36749211715539998</v>
      </c>
      <c r="AO306">
        <v>0.36555056668366998</v>
      </c>
    </row>
    <row r="307" spans="7:42" x14ac:dyDescent="0.3">
      <c r="G307" s="61"/>
      <c r="I307" s="61"/>
      <c r="J307" s="61"/>
      <c r="W307" s="38">
        <v>1981</v>
      </c>
      <c r="X307" s="38">
        <v>8834</v>
      </c>
      <c r="Y307">
        <f t="shared" si="63"/>
        <v>0.23169590643274854</v>
      </c>
      <c r="AA307">
        <f t="shared" si="64"/>
        <v>0.22424722662440572</v>
      </c>
      <c r="AH307">
        <v>200105</v>
      </c>
      <c r="AI307">
        <v>0.33051320000000001</v>
      </c>
      <c r="AJ307">
        <v>4.6985899999999997E-2</v>
      </c>
      <c r="AK307">
        <f t="shared" si="81"/>
        <v>0.37749909999999998</v>
      </c>
      <c r="AM307" t="s">
        <v>410</v>
      </c>
      <c r="AN307">
        <v>0.42725182263389799</v>
      </c>
      <c r="AO307">
        <v>0.40088672479341603</v>
      </c>
    </row>
    <row r="308" spans="7:42" x14ac:dyDescent="0.3">
      <c r="G308" s="61"/>
      <c r="I308" s="61"/>
      <c r="J308" s="61"/>
      <c r="W308" s="38">
        <v>2179</v>
      </c>
      <c r="X308" s="38">
        <v>8247</v>
      </c>
      <c r="Y308">
        <f t="shared" si="63"/>
        <v>0.24666062938646141</v>
      </c>
      <c r="Z308">
        <f t="shared" ref="Z308" si="96">(Y306+(1-Y306)*Y307+(1-Y306)^2*Y308)*100</f>
        <v>55.78402002584231</v>
      </c>
      <c r="AA308">
        <f t="shared" si="64"/>
        <v>0.26421729113617071</v>
      </c>
      <c r="AB308">
        <f t="shared" ref="AB308" si="97">(AA306+(1-AA306)*AA307+(1-AA306)^2*AA308)*100</f>
        <v>56.199165691893526</v>
      </c>
      <c r="AH308">
        <v>200106</v>
      </c>
      <c r="AI308">
        <v>0.3493057</v>
      </c>
      <c r="AJ308">
        <v>6.7749299999999998E-2</v>
      </c>
      <c r="AK308">
        <f t="shared" si="81"/>
        <v>0.41705500000000001</v>
      </c>
      <c r="AM308" t="s">
        <v>411</v>
      </c>
      <c r="AN308">
        <v>0.45673710292742198</v>
      </c>
      <c r="AO308">
        <v>0.44186692109206499</v>
      </c>
      <c r="AP308">
        <f>(AO306+(1-AO306)*AO307+(1-AO306)^2*AO308)*100</f>
        <v>79.77558831997456</v>
      </c>
    </row>
    <row r="309" spans="7:42" x14ac:dyDescent="0.3">
      <c r="G309" s="61"/>
      <c r="I309" s="61"/>
      <c r="J309" s="61"/>
      <c r="W309" s="38">
        <v>1823</v>
      </c>
      <c r="X309" s="38">
        <v>8167</v>
      </c>
      <c r="Y309">
        <f t="shared" si="63"/>
        <v>0.22105007881653935</v>
      </c>
      <c r="AA309">
        <f t="shared" si="64"/>
        <v>0.22321537896412391</v>
      </c>
      <c r="AH309">
        <v>200107</v>
      </c>
      <c r="AI309">
        <v>0.2906957</v>
      </c>
      <c r="AJ309">
        <v>5.7532399999999997E-2</v>
      </c>
      <c r="AK309">
        <f t="shared" si="81"/>
        <v>0.34822809999999998</v>
      </c>
      <c r="AM309" t="s">
        <v>412</v>
      </c>
      <c r="AN309">
        <v>0.36653682805814097</v>
      </c>
      <c r="AO309">
        <v>0.36332898041766898</v>
      </c>
    </row>
    <row r="310" spans="7:42" x14ac:dyDescent="0.3">
      <c r="G310" s="61"/>
      <c r="I310" s="61"/>
      <c r="J310" s="61"/>
      <c r="W310" s="38">
        <v>2064</v>
      </c>
      <c r="X310" s="38">
        <v>7992</v>
      </c>
      <c r="Y310">
        <f t="shared" si="63"/>
        <v>0.25272437859679198</v>
      </c>
      <c r="AA310">
        <f t="shared" si="64"/>
        <v>0.25825825825825827</v>
      </c>
      <c r="AH310">
        <v>200108</v>
      </c>
      <c r="AI310">
        <v>0.32970250000000001</v>
      </c>
      <c r="AJ310">
        <v>5.17554E-2</v>
      </c>
      <c r="AK310">
        <f t="shared" si="81"/>
        <v>0.38145790000000002</v>
      </c>
      <c r="AM310" t="s">
        <v>413</v>
      </c>
      <c r="AN310">
        <v>0.42678214036505702</v>
      </c>
      <c r="AO310">
        <v>0.38528943843142399</v>
      </c>
    </row>
    <row r="311" spans="7:42" x14ac:dyDescent="0.3">
      <c r="G311" s="61"/>
      <c r="I311" s="61"/>
      <c r="J311" s="61"/>
      <c r="W311" s="38">
        <v>1957</v>
      </c>
      <c r="X311" s="38">
        <v>7907</v>
      </c>
      <c r="Y311">
        <f t="shared" si="63"/>
        <v>0.24486986986986986</v>
      </c>
      <c r="Z311">
        <f t="shared" ref="Z311" si="98">(Y309+(1-Y309)*Y310+(1-Y309)^2*Y311)*100</f>
        <v>56.648768548951281</v>
      </c>
      <c r="AA311">
        <f t="shared" si="64"/>
        <v>0.24750221322878463</v>
      </c>
      <c r="AB311">
        <f t="shared" ref="AB311" si="99">(AA309+(1-AA309)*AA310+(1-AA309)^2*AA311)*100</f>
        <v>57.316785868515666</v>
      </c>
      <c r="AH311">
        <v>200109</v>
      </c>
      <c r="AI311">
        <v>0.31788909999999998</v>
      </c>
      <c r="AJ311">
        <v>5.6459200000000001E-2</v>
      </c>
      <c r="AK311">
        <f t="shared" si="81"/>
        <v>0.37434829999999997</v>
      </c>
      <c r="AM311" t="s">
        <v>414</v>
      </c>
      <c r="AN311">
        <v>0.40641180870778099</v>
      </c>
      <c r="AO311">
        <v>0.34152281420288599</v>
      </c>
      <c r="AP311">
        <f>(AO309+(1-AO309)*AO310+(1-AO309)^2*AO311)*100</f>
        <v>74.706786837556052</v>
      </c>
    </row>
    <row r="312" spans="7:42" x14ac:dyDescent="0.3">
      <c r="G312" s="61"/>
      <c r="I312" s="61"/>
      <c r="J312" s="61"/>
      <c r="W312" s="38">
        <v>1907</v>
      </c>
      <c r="X312" s="38">
        <v>7922</v>
      </c>
      <c r="Y312">
        <f t="shared" si="63"/>
        <v>0.24117870241558112</v>
      </c>
      <c r="AA312">
        <f t="shared" si="64"/>
        <v>0.24072203988891694</v>
      </c>
      <c r="AH312">
        <v>200110</v>
      </c>
      <c r="AI312">
        <v>0.26501999999999998</v>
      </c>
      <c r="AJ312">
        <v>4.7410500000000001E-2</v>
      </c>
      <c r="AK312">
        <f t="shared" si="81"/>
        <v>0.3124305</v>
      </c>
      <c r="AM312" t="s">
        <v>415</v>
      </c>
      <c r="AN312">
        <v>0.342556957428446</v>
      </c>
      <c r="AO312">
        <v>0.32283062348853497</v>
      </c>
    </row>
    <row r="313" spans="7:42" x14ac:dyDescent="0.3">
      <c r="G313" s="61"/>
      <c r="I313" s="61"/>
      <c r="J313" s="61"/>
      <c r="W313" s="38">
        <v>1979</v>
      </c>
      <c r="X313" s="38">
        <v>8000</v>
      </c>
      <c r="Y313">
        <f t="shared" si="63"/>
        <v>0.24981065387528401</v>
      </c>
      <c r="AA313">
        <f t="shared" si="64"/>
        <v>0.24737500000000001</v>
      </c>
      <c r="AH313">
        <v>200111</v>
      </c>
      <c r="AI313">
        <v>0.28454990000000002</v>
      </c>
      <c r="AJ313">
        <v>4.6067299999999999E-2</v>
      </c>
      <c r="AK313">
        <f t="shared" si="81"/>
        <v>0.3306172</v>
      </c>
      <c r="AM313" t="s">
        <v>416</v>
      </c>
      <c r="AN313">
        <v>0.35771131612594198</v>
      </c>
      <c r="AO313">
        <v>0.36085356418632902</v>
      </c>
    </row>
    <row r="314" spans="7:42" x14ac:dyDescent="0.3">
      <c r="G314" s="61"/>
      <c r="I314" s="61"/>
      <c r="J314" s="61"/>
      <c r="W314" s="38">
        <v>2097</v>
      </c>
      <c r="X314" s="38">
        <v>7907</v>
      </c>
      <c r="Y314">
        <f t="shared" si="63"/>
        <v>0.262125</v>
      </c>
      <c r="Z314">
        <f t="shared" ref="Z314" si="100">(Y312+(1-Y312)*Y313+(1-Y312)^2*Y314)*100</f>
        <v>58.167448071678237</v>
      </c>
      <c r="AA314">
        <f t="shared" si="64"/>
        <v>0.26520804350575439</v>
      </c>
      <c r="AB314">
        <f t="shared" ref="AB314" si="101">(AA312+(1-AA312)*AA313+(1-AA312)^2*AA314)*100</f>
        <v>58.144166346917125</v>
      </c>
      <c r="AH314">
        <v>200112</v>
      </c>
      <c r="AI314">
        <v>0.23067779999999999</v>
      </c>
      <c r="AJ314">
        <v>4.0147799999999997E-2</v>
      </c>
      <c r="AK314">
        <f t="shared" si="81"/>
        <v>0.2708256</v>
      </c>
      <c r="AM314" t="s">
        <v>417</v>
      </c>
      <c r="AN314">
        <v>0.28077748250047901</v>
      </c>
      <c r="AO314">
        <v>0.34146535573959902</v>
      </c>
      <c r="AP314">
        <f>(AO312+(1-AO312)*AO313+(1-AO312)^2*AO314)*100</f>
        <v>72.377140161674532</v>
      </c>
    </row>
    <row r="315" spans="7:42" x14ac:dyDescent="0.3">
      <c r="G315" s="61"/>
      <c r="I315" s="61"/>
      <c r="J315" s="61"/>
      <c r="W315" s="38">
        <v>1941</v>
      </c>
      <c r="X315" s="38">
        <v>7721</v>
      </c>
      <c r="Y315">
        <f t="shared" si="63"/>
        <v>0.24547868976855949</v>
      </c>
      <c r="AA315">
        <f t="shared" si="64"/>
        <v>0.2513923066960238</v>
      </c>
      <c r="AM315" t="s">
        <v>418</v>
      </c>
      <c r="AN315">
        <v>0.26188504393546702</v>
      </c>
      <c r="AO315">
        <v>0.31197293797748998</v>
      </c>
    </row>
    <row r="316" spans="7:42" x14ac:dyDescent="0.3">
      <c r="G316" s="61"/>
      <c r="I316" s="61"/>
      <c r="J316" s="61"/>
      <c r="W316" s="38">
        <v>1731</v>
      </c>
      <c r="X316" s="38">
        <v>7746</v>
      </c>
      <c r="Y316">
        <f t="shared" si="63"/>
        <v>0.22419375728532573</v>
      </c>
      <c r="AA316">
        <f t="shared" si="64"/>
        <v>0.22347017815646786</v>
      </c>
      <c r="AM316" t="s">
        <v>419</v>
      </c>
      <c r="AN316">
        <v>0.29245622655893599</v>
      </c>
      <c r="AO316">
        <v>0.31859898627328798</v>
      </c>
    </row>
    <row r="317" spans="7:42" x14ac:dyDescent="0.3">
      <c r="G317" s="61"/>
      <c r="I317" s="61"/>
      <c r="J317" s="61"/>
      <c r="W317" s="38">
        <v>1867</v>
      </c>
      <c r="X317" s="38">
        <v>7945</v>
      </c>
      <c r="Y317">
        <f t="shared" si="63"/>
        <v>0.24102762716240642</v>
      </c>
      <c r="Z317">
        <f t="shared" ref="Z317" si="102">(Y315+(1-Y315)*Y316+(1-Y315)^2*Y317)*100</f>
        <v>55.185526570126811</v>
      </c>
      <c r="AA317">
        <f t="shared" si="64"/>
        <v>0.23499056010069225</v>
      </c>
      <c r="AB317">
        <f t="shared" ref="AB317" si="103">(AA315+(1-AA315)*AA316+(1-AA315)^2*AA317)*100</f>
        <v>55.037567848252486</v>
      </c>
      <c r="AM317" t="s">
        <v>420</v>
      </c>
      <c r="AN317">
        <v>0.30006335771715897</v>
      </c>
      <c r="AO317">
        <v>0.31995067540553601</v>
      </c>
      <c r="AP317">
        <f>(AO315+(1-AO315)*AO316+(1-AO315)^2*AO317)*100</f>
        <v>68.263630931295992</v>
      </c>
    </row>
    <row r="318" spans="7:42" x14ac:dyDescent="0.3">
      <c r="G318" s="61"/>
      <c r="I318" s="61"/>
      <c r="J318" s="61"/>
      <c r="W318" s="38">
        <v>1757</v>
      </c>
      <c r="X318" s="38">
        <v>7975</v>
      </c>
      <c r="Y318">
        <f t="shared" si="63"/>
        <v>0.22114537444933921</v>
      </c>
      <c r="AA318">
        <f t="shared" si="64"/>
        <v>0.22031347962382444</v>
      </c>
      <c r="AM318" t="s">
        <v>421</v>
      </c>
      <c r="AN318">
        <v>0.30377522067623802</v>
      </c>
      <c r="AO318">
        <v>0.29559063307371403</v>
      </c>
    </row>
    <row r="319" spans="7:42" x14ac:dyDescent="0.3">
      <c r="G319" s="61"/>
      <c r="I319" s="61"/>
      <c r="J319" s="61"/>
      <c r="W319" s="38">
        <v>1951</v>
      </c>
      <c r="X319" s="38">
        <v>7668</v>
      </c>
      <c r="Y319">
        <f t="shared" si="63"/>
        <v>0.24463949843260188</v>
      </c>
      <c r="AA319">
        <f t="shared" si="64"/>
        <v>0.25443401147626499</v>
      </c>
      <c r="AM319" t="s">
        <v>422</v>
      </c>
      <c r="AN319">
        <v>0.33855926271971898</v>
      </c>
      <c r="AO319">
        <v>0.31513170544701102</v>
      </c>
    </row>
    <row r="320" spans="7:42" x14ac:dyDescent="0.3">
      <c r="G320" s="61"/>
      <c r="I320" s="61"/>
      <c r="J320" s="61"/>
      <c r="W320" s="38">
        <v>1936</v>
      </c>
      <c r="X320" s="38">
        <v>7786</v>
      </c>
      <c r="Y320">
        <f t="shared" si="63"/>
        <v>0.25247782994261869</v>
      </c>
      <c r="Z320">
        <f t="shared" ref="Z320" si="104">(Y318+(1-Y318)*Y319+(1-Y318)^2*Y320)*100</f>
        <v>56.484069897184554</v>
      </c>
      <c r="AA320">
        <f t="shared" si="64"/>
        <v>0.24865142563575648</v>
      </c>
      <c r="AB320">
        <f t="shared" ref="AB320" si="105">(AA318+(1-AA318)*AA319+(1-AA318)^2*AA320)*100</f>
        <v>56.985020292636477</v>
      </c>
      <c r="AM320" t="s">
        <v>423</v>
      </c>
      <c r="AN320">
        <v>0.28677723859471499</v>
      </c>
      <c r="AO320">
        <v>0.28144145267736598</v>
      </c>
      <c r="AP320">
        <f>(AO318+(1-AO318)*AO319+(1-AO318)^2*AO320)*100</f>
        <v>65.72215120344643</v>
      </c>
    </row>
    <row r="321" spans="7:42" x14ac:dyDescent="0.3">
      <c r="G321" s="61"/>
      <c r="I321" s="61"/>
      <c r="J321" s="61"/>
      <c r="W321" s="38">
        <v>1921</v>
      </c>
      <c r="X321" s="38">
        <v>7658</v>
      </c>
      <c r="Y321">
        <f t="shared" si="63"/>
        <v>0.24672489082969432</v>
      </c>
      <c r="AA321">
        <f t="shared" si="64"/>
        <v>0.25084878558370333</v>
      </c>
      <c r="AM321" t="s">
        <v>424</v>
      </c>
      <c r="AN321">
        <v>0.29497393215990703</v>
      </c>
      <c r="AO321">
        <v>0.29924729012493401</v>
      </c>
    </row>
    <row r="322" spans="7:42" x14ac:dyDescent="0.3">
      <c r="G322" s="61"/>
      <c r="I322" s="61"/>
      <c r="J322" s="61"/>
      <c r="W322" s="38">
        <v>1814</v>
      </c>
      <c r="X322" s="38">
        <v>7809</v>
      </c>
      <c r="Y322">
        <f t="shared" si="63"/>
        <v>0.23687646905197179</v>
      </c>
      <c r="AA322">
        <f t="shared" si="64"/>
        <v>0.23229606863875016</v>
      </c>
      <c r="AM322" t="s">
        <v>425</v>
      </c>
      <c r="AN322">
        <v>0.35574128746815697</v>
      </c>
      <c r="AO322">
        <v>0.31225111170375103</v>
      </c>
    </row>
    <row r="323" spans="7:42" x14ac:dyDescent="0.3">
      <c r="G323" s="61"/>
      <c r="I323" s="61"/>
      <c r="J323" s="61"/>
      <c r="W323" s="38">
        <v>1990</v>
      </c>
      <c r="X323" s="38">
        <v>7967</v>
      </c>
      <c r="Y323">
        <f t="shared" si="63"/>
        <v>0.2548341657062364</v>
      </c>
      <c r="Z323">
        <f t="shared" ref="Z323" si="106">(Y321+(1-Y321)*Y322+(1-Y321)^2*Y323)*100</f>
        <v>56.975690513189512</v>
      </c>
      <c r="AA323">
        <f t="shared" si="64"/>
        <v>0.24978034391866449</v>
      </c>
      <c r="AB323">
        <f t="shared" ref="AB323" si="107">(AA321+(1-AA321)*AA322+(1-AA321)^2*AA323)*100</f>
        <v>56.505727598128061</v>
      </c>
      <c r="AM323" t="s">
        <v>426</v>
      </c>
      <c r="AN323">
        <v>0.36022588957817803</v>
      </c>
      <c r="AO323">
        <v>0.30221720856793699</v>
      </c>
      <c r="AP323">
        <f>(AO321+(1-AO321)*AO322+(1-AO321)^2*AO323)*100</f>
        <v>66.646318086720953</v>
      </c>
    </row>
    <row r="324" spans="7:42" x14ac:dyDescent="0.3">
      <c r="G324" s="61"/>
      <c r="I324" s="61"/>
      <c r="J324" s="61"/>
      <c r="W324" s="38">
        <v>2056</v>
      </c>
      <c r="X324" s="38">
        <v>7827</v>
      </c>
      <c r="Y324">
        <f t="shared" si="63"/>
        <v>0.25806451612903225</v>
      </c>
      <c r="AA324">
        <f t="shared" si="64"/>
        <v>0.2626804650568545</v>
      </c>
      <c r="AM324" t="s">
        <v>427</v>
      </c>
      <c r="AN324">
        <v>0.30455806800309299</v>
      </c>
      <c r="AO324">
        <v>0.28830673591411299</v>
      </c>
    </row>
    <row r="325" spans="7:42" x14ac:dyDescent="0.3">
      <c r="G325" s="61"/>
      <c r="I325" s="61"/>
      <c r="J325" s="61"/>
      <c r="W325" s="38">
        <v>2047</v>
      </c>
      <c r="X325" s="38">
        <v>7488</v>
      </c>
      <c r="Y325">
        <f t="shared" ref="Y325:Y366" si="108">W325/X324</f>
        <v>0.2615305992078702</v>
      </c>
      <c r="AA325">
        <f t="shared" ref="AA325:AA366" si="109">W325/X325</f>
        <v>0.27337072649572647</v>
      </c>
      <c r="AM325" t="s">
        <v>428</v>
      </c>
      <c r="AN325">
        <v>0.29544937510522601</v>
      </c>
      <c r="AO325">
        <v>0.29836807626096701</v>
      </c>
    </row>
    <row r="326" spans="7:42" x14ac:dyDescent="0.3">
      <c r="G326" s="61"/>
      <c r="I326" s="61"/>
      <c r="J326" s="61"/>
      <c r="W326" s="38">
        <v>1871</v>
      </c>
      <c r="X326" s="38">
        <v>7495</v>
      </c>
      <c r="Y326">
        <f t="shared" si="108"/>
        <v>0.24986645299145299</v>
      </c>
      <c r="Z326">
        <f t="shared" ref="Z326" si="110">(Y324+(1-Y324)*Y325+(1-Y324)^2*Y326)*100</f>
        <v>58.964689996637887</v>
      </c>
      <c r="AA326">
        <f t="shared" si="109"/>
        <v>0.24963308872581721</v>
      </c>
      <c r="AB326">
        <f t="shared" ref="AB326" si="111">(AA324+(1-AA324)*AA325+(1-AA324)^2*AA326)*100</f>
        <v>59.995259845540382</v>
      </c>
      <c r="AM326" t="s">
        <v>429</v>
      </c>
      <c r="AN326">
        <v>0.234639118769496</v>
      </c>
      <c r="AO326">
        <v>0.28302033593725501</v>
      </c>
      <c r="AP326">
        <f>(AO324+(1-AO324)*AO325+(1-AO324)^2*AO326)*100</f>
        <v>64.400515281512156</v>
      </c>
    </row>
    <row r="327" spans="7:42" x14ac:dyDescent="0.3">
      <c r="G327" s="61"/>
      <c r="I327" s="61"/>
      <c r="J327" s="61"/>
      <c r="W327" s="38">
        <v>1997</v>
      </c>
      <c r="X327" s="38">
        <v>7518</v>
      </c>
      <c r="Y327">
        <f t="shared" si="108"/>
        <v>0.26644429619746496</v>
      </c>
      <c r="AA327">
        <f t="shared" si="109"/>
        <v>0.26562915669060921</v>
      </c>
      <c r="AM327" t="s">
        <v>430</v>
      </c>
      <c r="AN327">
        <v>0.24598214667658899</v>
      </c>
      <c r="AO327">
        <v>0.29504938078183301</v>
      </c>
    </row>
    <row r="328" spans="7:42" x14ac:dyDescent="0.3">
      <c r="G328" s="61"/>
      <c r="I328" s="61"/>
      <c r="J328" s="61"/>
      <c r="W328" s="38">
        <v>2058</v>
      </c>
      <c r="X328" s="38">
        <v>7399</v>
      </c>
      <c r="Y328">
        <f t="shared" si="108"/>
        <v>0.27374301675977653</v>
      </c>
      <c r="AA328">
        <f t="shared" si="109"/>
        <v>0.27814569536423839</v>
      </c>
      <c r="AM328" t="s">
        <v>431</v>
      </c>
      <c r="AN328">
        <v>0.262877591462232</v>
      </c>
      <c r="AO328">
        <v>0.28718197336311202</v>
      </c>
    </row>
    <row r="329" spans="7:42" x14ac:dyDescent="0.3">
      <c r="G329" s="61"/>
      <c r="I329" s="61"/>
      <c r="J329" s="61"/>
      <c r="W329" s="38">
        <v>1895</v>
      </c>
      <c r="X329" s="38">
        <v>7088</v>
      </c>
      <c r="Y329">
        <f t="shared" si="108"/>
        <v>0.25611569130963646</v>
      </c>
      <c r="Z329">
        <f t="shared" ref="Z329" si="112">(Y327+(1-Y327)*Y328+(1-Y327)^2*Y329)*100</f>
        <v>60.506691793958467</v>
      </c>
      <c r="AA329">
        <f t="shared" si="109"/>
        <v>0.26735327313769752</v>
      </c>
      <c r="AB329">
        <f t="shared" ref="AB329" si="113">(AA327+(1-AA327)*AA328+(1-AA327)^2*AA329)*100</f>
        <v>61.407500892974745</v>
      </c>
      <c r="AM329" t="s">
        <v>432</v>
      </c>
      <c r="AN329">
        <v>0.26171604012002903</v>
      </c>
      <c r="AO329">
        <v>0.28486777646491601</v>
      </c>
      <c r="AP329">
        <f>(AO327+(1-AO327)*AO328+(1-AO327)^2*AO329)*100</f>
        <v>63.90650635637035</v>
      </c>
    </row>
    <row r="330" spans="7:42" x14ac:dyDescent="0.3">
      <c r="G330" s="61"/>
      <c r="I330" s="61"/>
      <c r="J330" s="61"/>
      <c r="W330" s="38">
        <v>1882</v>
      </c>
      <c r="X330" s="38">
        <v>7085</v>
      </c>
      <c r="Y330">
        <f t="shared" si="108"/>
        <v>0.2655191873589165</v>
      </c>
      <c r="AA330">
        <f t="shared" si="109"/>
        <v>0.2656316160903317</v>
      </c>
      <c r="AM330" t="s">
        <v>433</v>
      </c>
      <c r="AN330">
        <v>0.30375740287798098</v>
      </c>
      <c r="AO330">
        <v>0.28813274638778802</v>
      </c>
    </row>
    <row r="331" spans="7:42" x14ac:dyDescent="0.3">
      <c r="G331" s="61"/>
      <c r="I331" s="61"/>
      <c r="J331" s="61"/>
      <c r="W331" s="38">
        <v>1888</v>
      </c>
      <c r="X331" s="38">
        <v>7059</v>
      </c>
      <c r="Y331">
        <f t="shared" si="108"/>
        <v>0.26647847565278759</v>
      </c>
      <c r="AA331">
        <f t="shared" si="109"/>
        <v>0.26745998016716249</v>
      </c>
      <c r="AM331" t="s">
        <v>434</v>
      </c>
      <c r="AN331">
        <v>0.32127170747411898</v>
      </c>
      <c r="AO331">
        <v>0.29942841829999201</v>
      </c>
    </row>
    <row r="332" spans="7:42" x14ac:dyDescent="0.3">
      <c r="G332" s="61"/>
      <c r="I332" s="61"/>
      <c r="J332" s="61"/>
      <c r="W332" s="38">
        <v>1875</v>
      </c>
      <c r="X332" s="38">
        <v>6933</v>
      </c>
      <c r="Y332">
        <f t="shared" si="108"/>
        <v>0.26561835954101148</v>
      </c>
      <c r="Z332">
        <f t="shared" ref="Z332" si="114">(Y330+(1-Y330)*Y331+(1-Y330)^2*Y332)*100</f>
        <v>60.453354321865184</v>
      </c>
      <c r="AA332">
        <f t="shared" si="109"/>
        <v>0.27044569450454348</v>
      </c>
      <c r="AB332">
        <f t="shared" ref="AB332" si="115">(AA330+(1-AA330)*AA331+(1-AA330)^2*AA332)*100</f>
        <v>60.789630044847506</v>
      </c>
      <c r="AM332" t="s">
        <v>435</v>
      </c>
      <c r="AN332">
        <v>0.28554446130727201</v>
      </c>
      <c r="AO332">
        <v>0.283863832887015</v>
      </c>
      <c r="AP332">
        <f>(AO330+(1-AO330)*AO331+(1-AO330)^2*AO332)*100</f>
        <v>64.513544505428484</v>
      </c>
    </row>
    <row r="333" spans="7:42" x14ac:dyDescent="0.3">
      <c r="G333" s="61"/>
      <c r="I333" s="61"/>
      <c r="J333" s="61"/>
      <c r="W333" s="38">
        <v>2038</v>
      </c>
      <c r="X333" s="38">
        <v>6867</v>
      </c>
      <c r="Y333">
        <f t="shared" si="108"/>
        <v>0.29395644021347178</v>
      </c>
      <c r="AA333">
        <f t="shared" si="109"/>
        <v>0.29678170962574635</v>
      </c>
      <c r="AM333" t="s">
        <v>436</v>
      </c>
      <c r="AN333">
        <v>0.27627365400688503</v>
      </c>
      <c r="AO333">
        <v>0.28350387167968599</v>
      </c>
    </row>
    <row r="334" spans="7:42" x14ac:dyDescent="0.3">
      <c r="G334" s="61"/>
      <c r="I334" s="61"/>
      <c r="J334" s="61"/>
      <c r="W334" s="38">
        <v>1784</v>
      </c>
      <c r="X334" s="38">
        <v>7097</v>
      </c>
      <c r="Y334">
        <f t="shared" si="108"/>
        <v>0.25979321392165428</v>
      </c>
      <c r="AA334">
        <f t="shared" si="109"/>
        <v>0.2513738199239115</v>
      </c>
      <c r="AM334" t="s">
        <v>437</v>
      </c>
      <c r="AN334">
        <v>0.33927555913874202</v>
      </c>
      <c r="AO334">
        <v>0.29273651612324503</v>
      </c>
    </row>
    <row r="335" spans="7:42" x14ac:dyDescent="0.3">
      <c r="G335" s="61"/>
      <c r="I335" s="61"/>
      <c r="J335" s="61"/>
      <c r="W335" s="38">
        <v>1978</v>
      </c>
      <c r="X335" s="38">
        <v>6841</v>
      </c>
      <c r="Y335">
        <f t="shared" si="108"/>
        <v>0.2787093137945611</v>
      </c>
      <c r="Z335">
        <f t="shared" ref="Z335" si="116">(Y333+(1-Y333)*Y334+(1-Y333)^2*Y335)*100</f>
        <v>61.631766425015968</v>
      </c>
      <c r="AA335">
        <f t="shared" si="109"/>
        <v>0.2891390147639234</v>
      </c>
      <c r="AB335">
        <f t="shared" ref="AB335" si="117">(AA333+(1-AA333)*AA334+(1-AA333)^2*AA335)*100</f>
        <v>61.653623610944585</v>
      </c>
      <c r="AM335" t="s">
        <v>438</v>
      </c>
      <c r="AN335">
        <v>0.32278260394694502</v>
      </c>
      <c r="AO335">
        <v>0.27002305259869203</v>
      </c>
      <c r="AP335">
        <f>(AO333+(1-AO333)*AO334+(1-AO333)^2*AO335)*100</f>
        <v>63.186929604898893</v>
      </c>
    </row>
    <row r="336" spans="7:42" x14ac:dyDescent="0.3">
      <c r="G336" s="61"/>
      <c r="I336" s="61"/>
      <c r="J336" s="61"/>
      <c r="W336" s="38">
        <v>1908</v>
      </c>
      <c r="X336" s="38">
        <v>6599</v>
      </c>
      <c r="Y336">
        <f t="shared" si="108"/>
        <v>0.27890659260342054</v>
      </c>
      <c r="AA336">
        <f t="shared" si="109"/>
        <v>0.28913471738142144</v>
      </c>
      <c r="AM336" t="s">
        <v>439</v>
      </c>
      <c r="AN336">
        <v>0.31737309086705301</v>
      </c>
      <c r="AO336">
        <v>0.29907331115311098</v>
      </c>
    </row>
    <row r="337" spans="7:42" x14ac:dyDescent="0.3">
      <c r="G337" s="61"/>
      <c r="I337" s="61"/>
      <c r="J337" s="61"/>
      <c r="W337" s="38">
        <v>1821</v>
      </c>
      <c r="X337" s="38">
        <v>6697</v>
      </c>
      <c r="Y337">
        <f t="shared" si="108"/>
        <v>0.27595090165176545</v>
      </c>
      <c r="AA337">
        <f t="shared" si="109"/>
        <v>0.27191279677467523</v>
      </c>
      <c r="AM337" t="s">
        <v>440</v>
      </c>
      <c r="AN337">
        <v>0.27107132166256998</v>
      </c>
      <c r="AO337">
        <v>0.27613602794481101</v>
      </c>
    </row>
    <row r="338" spans="7:42" x14ac:dyDescent="0.3">
      <c r="G338" s="61"/>
      <c r="I338" s="61"/>
      <c r="J338" s="61"/>
      <c r="W338" s="38">
        <v>1826</v>
      </c>
      <c r="X338" s="38">
        <v>6561</v>
      </c>
      <c r="Y338">
        <f t="shared" si="108"/>
        <v>0.27265939973122294</v>
      </c>
      <c r="Z338">
        <f t="shared" ref="Z338" si="118">(Y336+(1-Y336)*Y337+(1-Y336)^2*Y338)*100</f>
        <v>61.966923138381766</v>
      </c>
      <c r="AA338">
        <f t="shared" si="109"/>
        <v>0.27831123304374333</v>
      </c>
      <c r="AB338">
        <f t="shared" ref="AB338" si="119">(AA336+(1-AA336)*AA337+(1-AA336)^2*AA338)*100</f>
        <v>62.306694684009067</v>
      </c>
      <c r="AM338" t="s">
        <v>441</v>
      </c>
      <c r="AN338">
        <v>0.27044938854269102</v>
      </c>
      <c r="AO338">
        <v>0.325296394780341</v>
      </c>
      <c r="AP338">
        <f>(AO336+(1-AO336)*AO337+(1-AO336)^2*AO338)*100</f>
        <v>65.244196364053394</v>
      </c>
    </row>
    <row r="339" spans="7:42" x14ac:dyDescent="0.3">
      <c r="G339" s="61"/>
      <c r="I339" s="61"/>
      <c r="J339" s="61"/>
      <c r="W339" s="38">
        <v>1755</v>
      </c>
      <c r="X339" s="38">
        <v>6582</v>
      </c>
      <c r="Y339">
        <f t="shared" si="108"/>
        <v>0.26748971193415638</v>
      </c>
      <c r="AA339">
        <f t="shared" si="109"/>
        <v>0.26663628076572471</v>
      </c>
      <c r="AM339" t="s">
        <v>442</v>
      </c>
      <c r="AN339">
        <v>0.247043605347949</v>
      </c>
      <c r="AO339">
        <v>0.29858009567027199</v>
      </c>
    </row>
    <row r="340" spans="7:42" x14ac:dyDescent="0.3">
      <c r="G340" s="61"/>
      <c r="I340" s="61"/>
      <c r="J340" s="61"/>
      <c r="W340" s="38">
        <v>1846</v>
      </c>
      <c r="X340" s="38">
        <v>6641</v>
      </c>
      <c r="Y340">
        <f t="shared" si="108"/>
        <v>0.28046186569431786</v>
      </c>
      <c r="AA340">
        <f t="shared" si="109"/>
        <v>0.27797018521307032</v>
      </c>
      <c r="AM340" t="s">
        <v>443</v>
      </c>
      <c r="AN340">
        <v>0.26681049133116902</v>
      </c>
      <c r="AO340">
        <v>0.29143667470074103</v>
      </c>
    </row>
    <row r="341" spans="7:42" x14ac:dyDescent="0.3">
      <c r="G341" s="61"/>
      <c r="I341" s="61"/>
      <c r="J341" s="61"/>
      <c r="W341" s="38">
        <v>1850</v>
      </c>
      <c r="X341" s="38">
        <v>6493</v>
      </c>
      <c r="Y341">
        <f t="shared" si="108"/>
        <v>0.27857250414094265</v>
      </c>
      <c r="Z341">
        <f t="shared" ref="Z341" si="120">(Y339+(1-Y339)*Y340+(1-Y339)^2*Y341)*100</f>
        <v>62.240493081921208</v>
      </c>
      <c r="AA341">
        <f t="shared" si="109"/>
        <v>0.28492222393346683</v>
      </c>
      <c r="AB341">
        <f t="shared" ref="AB341" si="121">(AA339+(1-AA339)*AA340+(1-AA339)^2*AA341)*100</f>
        <v>62.372706815976045</v>
      </c>
      <c r="AM341" t="s">
        <v>444</v>
      </c>
      <c r="AN341">
        <v>0.258852579892624</v>
      </c>
      <c r="AO341">
        <v>0.28586238199049102</v>
      </c>
      <c r="AP341">
        <f>(AO339+(1-AO339)*AO340+(1-AO339)^2*AO341)*100</f>
        <v>64.364097979507278</v>
      </c>
    </row>
    <row r="342" spans="7:42" x14ac:dyDescent="0.3">
      <c r="G342" s="61"/>
      <c r="I342" s="61"/>
      <c r="J342" s="61"/>
      <c r="W342" s="38">
        <v>1796</v>
      </c>
      <c r="X342" s="38">
        <v>6418</v>
      </c>
      <c r="Y342">
        <f t="shared" si="108"/>
        <v>0.27660557523486834</v>
      </c>
      <c r="AA342">
        <f t="shared" si="109"/>
        <v>0.27983795574945464</v>
      </c>
      <c r="AM342" t="s">
        <v>445</v>
      </c>
      <c r="AN342">
        <v>0.348304348738116</v>
      </c>
      <c r="AO342">
        <v>0.322385443383226</v>
      </c>
    </row>
    <row r="343" spans="7:42" x14ac:dyDescent="0.3">
      <c r="G343" s="61"/>
      <c r="I343" s="61"/>
      <c r="J343" s="61"/>
      <c r="W343" s="38">
        <v>1728</v>
      </c>
      <c r="X343" s="38">
        <v>6209</v>
      </c>
      <c r="Y343">
        <f t="shared" si="108"/>
        <v>0.26924275475225928</v>
      </c>
      <c r="AA343">
        <f t="shared" si="109"/>
        <v>0.27830568529553873</v>
      </c>
      <c r="AM343" t="s">
        <v>446</v>
      </c>
      <c r="AN343">
        <v>0.32117241505748401</v>
      </c>
      <c r="AO343">
        <v>0.30076674466859799</v>
      </c>
    </row>
    <row r="344" spans="7:42" x14ac:dyDescent="0.3">
      <c r="G344" s="61"/>
      <c r="I344" s="61"/>
      <c r="J344" s="61"/>
      <c r="W344" s="38">
        <v>1633</v>
      </c>
      <c r="X344" s="38">
        <v>6519</v>
      </c>
      <c r="Y344">
        <f t="shared" si="108"/>
        <v>0.26300531486551781</v>
      </c>
      <c r="Z344">
        <f t="shared" ref="Z344" si="122">(Y342+(1-Y342)*Y343+(1-Y342)^2*Y344)*100</f>
        <v>60.90048310619688</v>
      </c>
      <c r="AA344">
        <f t="shared" si="109"/>
        <v>0.25049854272127625</v>
      </c>
      <c r="AB344">
        <f t="shared" ref="AB344" si="123">(AA342+(1-AA342)*AA343+(1-AA342)^2*AA344)*100</f>
        <v>61.018005038483402</v>
      </c>
      <c r="AM344" t="s">
        <v>447</v>
      </c>
      <c r="AN344">
        <v>0.298925138754564</v>
      </c>
      <c r="AO344">
        <v>0.29877905584314501</v>
      </c>
      <c r="AP344">
        <f>(AO342+(1-AO342)*AO343+(1-AO342)^2*AO344)*100</f>
        <v>66.337720338357329</v>
      </c>
    </row>
    <row r="345" spans="7:42" x14ac:dyDescent="0.3">
      <c r="G345" s="61"/>
      <c r="I345" s="61"/>
      <c r="J345" s="61"/>
      <c r="W345" s="38">
        <v>1767</v>
      </c>
      <c r="X345" s="38">
        <v>6180</v>
      </c>
      <c r="Y345">
        <f t="shared" si="108"/>
        <v>0.27105384261389781</v>
      </c>
      <c r="AA345">
        <f t="shared" si="109"/>
        <v>0.2859223300970874</v>
      </c>
      <c r="AM345" t="s">
        <v>448</v>
      </c>
      <c r="AN345">
        <v>0.35382237072439998</v>
      </c>
      <c r="AO345">
        <v>0.36493367416514499</v>
      </c>
    </row>
    <row r="346" spans="7:42" x14ac:dyDescent="0.3">
      <c r="G346" s="61"/>
      <c r="I346" s="61"/>
      <c r="J346" s="61"/>
      <c r="W346" s="38">
        <v>1787</v>
      </c>
      <c r="X346" s="38">
        <v>6167</v>
      </c>
      <c r="Y346">
        <f t="shared" si="108"/>
        <v>0.28915857605177991</v>
      </c>
      <c r="AA346">
        <f t="shared" si="109"/>
        <v>0.28976812064212748</v>
      </c>
      <c r="AM346" t="s">
        <v>449</v>
      </c>
      <c r="AN346">
        <v>0.311002007513347</v>
      </c>
      <c r="AO346">
        <v>0.26730775175065102</v>
      </c>
    </row>
    <row r="347" spans="7:42" x14ac:dyDescent="0.3">
      <c r="G347" s="61"/>
      <c r="I347" s="61"/>
      <c r="J347" s="61"/>
      <c r="W347" s="38">
        <v>1676</v>
      </c>
      <c r="X347" s="38">
        <v>6045</v>
      </c>
      <c r="Y347">
        <f t="shared" si="108"/>
        <v>0.27176909356251011</v>
      </c>
      <c r="Z347">
        <f t="shared" ref="Z347" si="124">(Y345+(1-Y345)*Y346+(1-Y345)^2*Y347)*100</f>
        <v>62.624278058019044</v>
      </c>
      <c r="AA347">
        <f t="shared" si="109"/>
        <v>0.27725392886683209</v>
      </c>
      <c r="AB347">
        <f t="shared" ref="AB347" si="125">(AA345+(1-AA345)*AA346+(1-AA345)^2*AA347)*100</f>
        <v>63.4212971050558</v>
      </c>
      <c r="AM347" t="s">
        <v>450</v>
      </c>
      <c r="AN347">
        <v>0.42006790755071499</v>
      </c>
      <c r="AO347">
        <v>0.35155931032228199</v>
      </c>
      <c r="AP347">
        <f>(AO345+(1-AO345)*AO346+(1-AO345)^2*AO347)*100</f>
        <v>67.647894356810184</v>
      </c>
    </row>
    <row r="348" spans="7:42" x14ac:dyDescent="0.3">
      <c r="G348" s="61"/>
      <c r="I348" s="61"/>
      <c r="J348" s="61"/>
      <c r="W348" s="38">
        <v>1744</v>
      </c>
      <c r="X348" s="38">
        <v>6123</v>
      </c>
      <c r="Y348">
        <f t="shared" si="108"/>
        <v>0.28850289495450787</v>
      </c>
      <c r="AA348">
        <f t="shared" si="109"/>
        <v>0.28482769884043768</v>
      </c>
      <c r="AM348" t="s">
        <v>451</v>
      </c>
      <c r="AN348">
        <v>0.34986400486518798</v>
      </c>
      <c r="AO348">
        <v>0.32816762572938202</v>
      </c>
    </row>
    <row r="349" spans="7:42" x14ac:dyDescent="0.3">
      <c r="G349" s="61"/>
      <c r="I349" s="61"/>
      <c r="J349" s="61"/>
      <c r="W349" s="38">
        <v>1749</v>
      </c>
      <c r="X349" s="38">
        <v>6034</v>
      </c>
      <c r="Y349">
        <f t="shared" si="108"/>
        <v>0.28564429201371877</v>
      </c>
      <c r="AA349">
        <f t="shared" si="109"/>
        <v>0.28985747431223069</v>
      </c>
      <c r="AM349" t="s">
        <v>452</v>
      </c>
      <c r="AN349">
        <v>0.29819036492755202</v>
      </c>
      <c r="AO349">
        <v>0.306330748196736</v>
      </c>
    </row>
    <row r="350" spans="7:42" x14ac:dyDescent="0.3">
      <c r="G350" s="61"/>
      <c r="I350" s="61"/>
      <c r="J350" s="61"/>
      <c r="W350" s="38">
        <v>1689</v>
      </c>
      <c r="X350" s="38">
        <v>6286</v>
      </c>
      <c r="Y350">
        <f t="shared" si="108"/>
        <v>0.27991382167716272</v>
      </c>
      <c r="Z350">
        <f t="shared" ref="Z350" si="126">(Y348+(1-Y348)*Y349+(1-Y348)^2*Y350)*100</f>
        <v>63.343823244045197</v>
      </c>
      <c r="AA350">
        <f t="shared" si="109"/>
        <v>0.26869233216671967</v>
      </c>
      <c r="AB350">
        <f t="shared" ref="AB350" si="127">(AA348+(1-AA348)*AA349+(1-AA348)^2*AA350)*100</f>
        <v>62.955418452196909</v>
      </c>
      <c r="AM350" t="s">
        <v>453</v>
      </c>
      <c r="AN350">
        <v>0.27164432555248702</v>
      </c>
      <c r="AO350">
        <v>0.32479314959040601</v>
      </c>
      <c r="AP350">
        <f>(AO348+(1-AO348)*AO349+(1-AO348)^2*AO350)*100</f>
        <v>68.056876607581088</v>
      </c>
    </row>
    <row r="351" spans="7:42" x14ac:dyDescent="0.3">
      <c r="G351" s="61"/>
      <c r="I351" s="61"/>
      <c r="J351" s="61"/>
      <c r="W351" s="38">
        <v>1761</v>
      </c>
      <c r="X351" s="38">
        <v>6516</v>
      </c>
      <c r="Y351">
        <f t="shared" si="108"/>
        <v>0.28014635698377349</v>
      </c>
      <c r="AA351">
        <f t="shared" si="109"/>
        <v>0.27025782688766115</v>
      </c>
      <c r="AM351" t="s">
        <v>454</v>
      </c>
      <c r="AN351">
        <v>0.26160630418313202</v>
      </c>
      <c r="AO351">
        <v>0.316102778917626</v>
      </c>
    </row>
    <row r="352" spans="7:42" x14ac:dyDescent="0.3">
      <c r="G352" s="61"/>
      <c r="I352" s="61"/>
      <c r="J352" s="61"/>
      <c r="W352" s="38">
        <v>1773</v>
      </c>
      <c r="X352" s="38">
        <v>6181</v>
      </c>
      <c r="Y352">
        <f t="shared" si="108"/>
        <v>0.27209944751381215</v>
      </c>
      <c r="AA352">
        <f t="shared" si="109"/>
        <v>0.2868467885455428</v>
      </c>
      <c r="AM352" t="s">
        <v>455</v>
      </c>
      <c r="AN352">
        <v>0.30079848740458898</v>
      </c>
      <c r="AO352">
        <v>0.32939937979529799</v>
      </c>
    </row>
    <row r="353" spans="7:42" x14ac:dyDescent="0.3">
      <c r="G353" s="61"/>
      <c r="I353" s="61"/>
      <c r="J353" s="61"/>
      <c r="W353" s="38">
        <v>1745</v>
      </c>
      <c r="X353" s="38">
        <v>6194</v>
      </c>
      <c r="Y353">
        <f t="shared" si="108"/>
        <v>0.28231677722051446</v>
      </c>
      <c r="Z353">
        <f t="shared" ref="Z353" si="128">(Y351+(1-Y351)*Y352+(1-Y351)^2*Y353)*100</f>
        <v>62.231165949168229</v>
      </c>
      <c r="AA353">
        <f t="shared" si="109"/>
        <v>0.28172424927349049</v>
      </c>
      <c r="AB353">
        <f t="shared" ref="AB353" si="129">(AA351+(1-AA351)*AA352+(1-AA351)^2*AA353)*100</f>
        <v>62.960684819046179</v>
      </c>
      <c r="AM353" t="s">
        <v>456</v>
      </c>
      <c r="AN353">
        <v>0.290640971370352</v>
      </c>
      <c r="AO353">
        <v>0.32278025965169299</v>
      </c>
      <c r="AP353">
        <f>(AO351+(1-AO351)*AO352+(1-AO351)^2*AO353)*100</f>
        <v>69.234740054735909</v>
      </c>
    </row>
    <row r="354" spans="7:42" x14ac:dyDescent="0.3">
      <c r="G354" s="61"/>
      <c r="I354" s="61"/>
      <c r="J354" s="61"/>
      <c r="W354" s="38">
        <v>1659</v>
      </c>
      <c r="X354" s="38">
        <v>5850</v>
      </c>
      <c r="Y354">
        <f t="shared" si="108"/>
        <v>0.26783984501130126</v>
      </c>
      <c r="AA354">
        <f t="shared" si="109"/>
        <v>0.28358974358974359</v>
      </c>
      <c r="AM354" t="s">
        <v>457</v>
      </c>
      <c r="AN354">
        <v>0.36776688775405703</v>
      </c>
      <c r="AO354">
        <v>0.33567958576787099</v>
      </c>
    </row>
    <row r="355" spans="7:42" x14ac:dyDescent="0.3">
      <c r="G355" s="61"/>
      <c r="I355" s="61"/>
      <c r="J355" s="61"/>
      <c r="W355" s="38">
        <v>1555</v>
      </c>
      <c r="X355" s="38">
        <v>5938</v>
      </c>
      <c r="Y355">
        <f t="shared" si="108"/>
        <v>0.26581196581196581</v>
      </c>
      <c r="AA355">
        <f t="shared" si="109"/>
        <v>0.26187268440552375</v>
      </c>
      <c r="AM355" t="s">
        <v>458</v>
      </c>
      <c r="AN355">
        <v>0.31583597784483203</v>
      </c>
      <c r="AO355">
        <v>0.29764485216528103</v>
      </c>
    </row>
    <row r="356" spans="7:42" x14ac:dyDescent="0.3">
      <c r="G356" s="61"/>
      <c r="I356" s="61"/>
      <c r="J356" s="61"/>
      <c r="W356" s="38">
        <v>1681</v>
      </c>
      <c r="X356" s="38">
        <v>5985</v>
      </c>
      <c r="Y356">
        <f t="shared" si="108"/>
        <v>0.28309195015156619</v>
      </c>
      <c r="Z356">
        <f t="shared" ref="Z356" si="130">(Y354+(1-Y354)*Y355+(1-Y354)^2*Y356)*100</f>
        <v>61.421061915019969</v>
      </c>
      <c r="AA356">
        <f t="shared" si="109"/>
        <v>0.2808688387635756</v>
      </c>
      <c r="AB356">
        <f t="shared" ref="AB356" si="131">(AA354+(1-AA354)*AA355+(1-AA354)^2*AA356)*100</f>
        <v>61.535217009174239</v>
      </c>
      <c r="AM356" t="s">
        <v>459</v>
      </c>
      <c r="AN356">
        <v>0.34879945336406898</v>
      </c>
      <c r="AO356">
        <v>0.34915675264413498</v>
      </c>
      <c r="AP356">
        <f>(AO354+(1-AO354)*AO355+(1-AO354)^2*AO356)*100</f>
        <v>68.750155843726233</v>
      </c>
    </row>
    <row r="357" spans="7:42" x14ac:dyDescent="0.3">
      <c r="G357" s="61"/>
      <c r="I357" s="61"/>
      <c r="J357" s="61"/>
      <c r="W357" s="38">
        <v>1667</v>
      </c>
      <c r="X357" s="38">
        <v>6027</v>
      </c>
      <c r="Y357">
        <f t="shared" si="108"/>
        <v>0.2785296574770259</v>
      </c>
      <c r="AA357">
        <f t="shared" si="109"/>
        <v>0.27658868425418948</v>
      </c>
      <c r="AM357" t="s">
        <v>460</v>
      </c>
      <c r="AN357">
        <v>0.305283721855377</v>
      </c>
      <c r="AO357">
        <v>0.31567465815918899</v>
      </c>
    </row>
    <row r="358" spans="7:42" x14ac:dyDescent="0.3">
      <c r="G358" s="61"/>
      <c r="I358" s="61"/>
      <c r="J358" s="61"/>
      <c r="W358" s="38">
        <v>1656</v>
      </c>
      <c r="X358" s="38">
        <v>5999</v>
      </c>
      <c r="Y358">
        <f t="shared" si="108"/>
        <v>0.27476356396217022</v>
      </c>
      <c r="AA358">
        <f t="shared" si="109"/>
        <v>0.27604600766794468</v>
      </c>
      <c r="AM358" t="s">
        <v>461</v>
      </c>
      <c r="AN358">
        <v>0.35643516267958503</v>
      </c>
      <c r="AO358">
        <v>0.30708581148060099</v>
      </c>
    </row>
    <row r="359" spans="7:42" x14ac:dyDescent="0.3">
      <c r="G359" s="61"/>
      <c r="I359" s="61"/>
      <c r="J359" s="61"/>
      <c r="W359" s="38">
        <v>1660</v>
      </c>
      <c r="X359" s="38">
        <v>5753</v>
      </c>
      <c r="Y359">
        <f t="shared" si="108"/>
        <v>0.27671278546424405</v>
      </c>
      <c r="Z359">
        <f t="shared" ref="Z359" si="132">(Y357+(1-Y357)*Y358+(1-Y357)^2*Y359)*100</f>
        <v>62.079780840182622</v>
      </c>
      <c r="AA359">
        <f t="shared" si="109"/>
        <v>0.28854510690074742</v>
      </c>
      <c r="AB359">
        <f t="shared" ref="AB359" si="133">(AA357+(1-AA357)*AA358+(1-AA357)^2*AA359)*100</f>
        <v>62.728604969789458</v>
      </c>
      <c r="AM359" t="s">
        <v>462</v>
      </c>
      <c r="AN359">
        <v>0.392287230643665</v>
      </c>
      <c r="AO359">
        <v>0.32767295852217099</v>
      </c>
      <c r="AP359">
        <f>(AO357+(1-AO357)*AO358+(1-AO357)^2*AO359)*100</f>
        <v>67.927089207052632</v>
      </c>
    </row>
    <row r="360" spans="7:42" x14ac:dyDescent="0.3">
      <c r="G360" s="61"/>
      <c r="I360" s="61"/>
      <c r="J360" s="61"/>
      <c r="W360" s="38">
        <v>1490</v>
      </c>
      <c r="X360" s="38">
        <v>5857</v>
      </c>
      <c r="Y360">
        <f t="shared" si="108"/>
        <v>0.25899530679645405</v>
      </c>
      <c r="AA360">
        <f t="shared" si="109"/>
        <v>0.25439644869387057</v>
      </c>
      <c r="AM360" t="s">
        <v>463</v>
      </c>
      <c r="AN360">
        <v>0.33794249790909198</v>
      </c>
      <c r="AO360">
        <v>0.31454021381299502</v>
      </c>
    </row>
    <row r="361" spans="7:42" x14ac:dyDescent="0.3">
      <c r="G361" s="61"/>
      <c r="I361" s="61"/>
      <c r="J361" s="61"/>
      <c r="W361" s="38">
        <v>1552</v>
      </c>
      <c r="X361" s="38">
        <v>5811</v>
      </c>
      <c r="Y361">
        <f t="shared" si="108"/>
        <v>0.26498207273348129</v>
      </c>
      <c r="AA361">
        <f t="shared" si="109"/>
        <v>0.26707967647564962</v>
      </c>
      <c r="AM361" t="s">
        <v>464</v>
      </c>
      <c r="AN361">
        <v>0.326896275349571</v>
      </c>
      <c r="AO361">
        <v>0.33832204582374298</v>
      </c>
    </row>
    <row r="362" spans="7:42" x14ac:dyDescent="0.3">
      <c r="G362" s="61"/>
      <c r="I362" s="61"/>
      <c r="J362" s="61"/>
      <c r="W362" s="38">
        <v>1758</v>
      </c>
      <c r="X362" s="38">
        <v>5753</v>
      </c>
      <c r="Y362">
        <f t="shared" si="108"/>
        <v>0.30252968508002065</v>
      </c>
      <c r="Z362">
        <f t="shared" ref="Z362" si="134">(Y360+(1-Y360)*Y361+(1-Y360)^2*Y362)*100</f>
        <v>62.146367251993851</v>
      </c>
      <c r="AA362">
        <f t="shared" si="109"/>
        <v>0.3055796975491048</v>
      </c>
      <c r="AB362">
        <f t="shared" ref="AB362" si="135">(AA360+(1-AA360)*AA361+(1-AA360)^2*AA362)*100</f>
        <v>62.34112921109103</v>
      </c>
      <c r="AM362" t="s">
        <v>465</v>
      </c>
      <c r="AN362">
        <v>0.26708357237631802</v>
      </c>
      <c r="AO362">
        <v>0.31874465548042002</v>
      </c>
      <c r="AP362">
        <f>(AO360+(1-AO360)*AO361+(1-AO360)^2*AO362)*100</f>
        <v>69.621017887115912</v>
      </c>
    </row>
    <row r="363" spans="7:42" x14ac:dyDescent="0.3">
      <c r="G363" s="61"/>
      <c r="I363" s="61"/>
      <c r="J363" s="61"/>
      <c r="W363" s="38">
        <v>1776</v>
      </c>
      <c r="X363" s="38">
        <v>5892</v>
      </c>
      <c r="Y363">
        <f t="shared" si="108"/>
        <v>0.3087084999130888</v>
      </c>
      <c r="AA363">
        <f t="shared" si="109"/>
        <v>0.3014256619144603</v>
      </c>
    </row>
    <row r="364" spans="7:42" x14ac:dyDescent="0.3">
      <c r="G364" s="61"/>
      <c r="I364" s="61"/>
      <c r="J364" s="61"/>
      <c r="W364" s="38">
        <v>1693</v>
      </c>
      <c r="X364" s="38">
        <v>5787</v>
      </c>
      <c r="Y364">
        <f t="shared" si="108"/>
        <v>0.28733876442634082</v>
      </c>
      <c r="AA364">
        <f t="shared" si="109"/>
        <v>0.29255227233454295</v>
      </c>
    </row>
    <row r="365" spans="7:42" x14ac:dyDescent="0.3">
      <c r="G365" s="61"/>
      <c r="I365" s="61"/>
      <c r="J365" s="61"/>
      <c r="W365" s="38">
        <v>1410</v>
      </c>
      <c r="X365" s="38">
        <v>7140</v>
      </c>
      <c r="Y365">
        <f t="shared" si="108"/>
        <v>0.24364955935717988</v>
      </c>
      <c r="Z365">
        <f t="shared" ref="Z365" si="136">(Y363+(1-Y363)*Y364+(1-Y363)^2*Y365)*100</f>
        <v>62.377955634658356</v>
      </c>
      <c r="AA365">
        <f t="shared" si="109"/>
        <v>0.19747899159663865</v>
      </c>
      <c r="AB365">
        <f t="shared" ref="AB365" si="137">(AA363+(1-AA363)*AA364+(1-AA363)^2*AA365)*100</f>
        <v>60.216612558862096</v>
      </c>
    </row>
    <row r="366" spans="7:42" x14ac:dyDescent="0.3">
      <c r="G366" s="61"/>
      <c r="I366" s="61"/>
      <c r="J366" s="61"/>
      <c r="W366" s="38">
        <v>1241</v>
      </c>
      <c r="X366" s="38">
        <v>23078</v>
      </c>
      <c r="Y366">
        <f t="shared" si="108"/>
        <v>0.1738095238095238</v>
      </c>
      <c r="AA366">
        <f t="shared" si="109"/>
        <v>5.3774157205997056E-2</v>
      </c>
    </row>
  </sheetData>
  <mergeCells count="4">
    <mergeCell ref="K6:R6"/>
    <mergeCell ref="K9:R10"/>
    <mergeCell ref="K4:R4"/>
    <mergeCell ref="K3:R3"/>
  </mergeCells>
  <hyperlinks>
    <hyperlink ref="K12" r:id="rId1" xr:uid="{DE185358-AF0B-4100-B691-094B04811BC4}"/>
    <hyperlink ref="K13" r:id="rId2" xr:uid="{CD0968CB-1882-4135-ADBF-A3106CDA812A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B595-3408-4260-AF23-19C1155298C7}">
  <dimension ref="A1:BE277"/>
  <sheetViews>
    <sheetView zoomScale="70" zoomScaleNormal="70" workbookViewId="0">
      <pane ySplit="1" topLeftCell="A2" activePane="bottomLeft" state="frozen"/>
      <selection pane="bottomLeft" activeCell="R8" sqref="R8"/>
    </sheetView>
  </sheetViews>
  <sheetFormatPr defaultRowHeight="14.4" x14ac:dyDescent="0.3"/>
  <cols>
    <col min="1" max="1" width="11.77734375" style="3" customWidth="1"/>
    <col min="3" max="3" width="8.88671875" style="70"/>
    <col min="4" max="4" width="11.77734375" style="65" customWidth="1"/>
    <col min="9" max="10" width="12.21875" bestFit="1" customWidth="1"/>
    <col min="12" max="12" width="12.21875" bestFit="1" customWidth="1"/>
    <col min="13" max="13" width="9" bestFit="1" customWidth="1"/>
    <col min="20" max="21" width="8.88671875" style="77"/>
    <col min="25" max="25" width="13" bestFit="1" customWidth="1"/>
    <col min="26" max="26" width="9" bestFit="1" customWidth="1"/>
    <col min="27" max="27" width="8.88671875" style="68"/>
    <col min="28" max="28" width="9" style="68" bestFit="1" customWidth="1"/>
    <col min="41" max="42" width="8.88671875" style="77"/>
    <col min="46" max="46" width="13" bestFit="1" customWidth="1"/>
    <col min="47" max="47" width="9" bestFit="1" customWidth="1"/>
    <col min="48" max="48" width="8.88671875" style="68"/>
    <col min="49" max="49" width="9" style="68" bestFit="1" customWidth="1"/>
  </cols>
  <sheetData>
    <row r="1" spans="1:57" x14ac:dyDescent="0.3">
      <c r="B1" t="s">
        <v>89</v>
      </c>
      <c r="C1" s="70" t="s">
        <v>104</v>
      </c>
      <c r="D1" s="65" t="s">
        <v>86</v>
      </c>
      <c r="S1" t="s">
        <v>541</v>
      </c>
      <c r="T1" s="77" t="s">
        <v>806</v>
      </c>
      <c r="U1" s="77" t="s">
        <v>540</v>
      </c>
      <c r="V1" s="96" t="s">
        <v>43</v>
      </c>
      <c r="W1" s="77" t="s">
        <v>807</v>
      </c>
      <c r="X1" s="77" t="s">
        <v>808</v>
      </c>
      <c r="Y1" s="77" t="s">
        <v>809</v>
      </c>
      <c r="Z1" s="77" t="s">
        <v>810</v>
      </c>
      <c r="AA1" s="97" t="s">
        <v>811</v>
      </c>
      <c r="AB1" s="68" t="s">
        <v>86</v>
      </c>
      <c r="AC1" t="s">
        <v>814</v>
      </c>
      <c r="AD1" t="s">
        <v>812</v>
      </c>
      <c r="AE1" t="s">
        <v>813</v>
      </c>
      <c r="AF1" t="s">
        <v>815</v>
      </c>
      <c r="AG1" t="s">
        <v>816</v>
      </c>
      <c r="AH1" t="s">
        <v>812</v>
      </c>
      <c r="AI1" t="s">
        <v>813</v>
      </c>
      <c r="AJ1" t="s">
        <v>817</v>
      </c>
      <c r="AM1" t="s">
        <v>541</v>
      </c>
      <c r="AN1" s="99" t="s">
        <v>818</v>
      </c>
      <c r="AO1" s="77" t="s">
        <v>806</v>
      </c>
      <c r="AP1" s="77" t="s">
        <v>540</v>
      </c>
      <c r="AQ1" s="76" t="s">
        <v>43</v>
      </c>
      <c r="AR1" s="77" t="s">
        <v>807</v>
      </c>
      <c r="AS1" s="77" t="s">
        <v>808</v>
      </c>
      <c r="AT1" s="77" t="s">
        <v>809</v>
      </c>
      <c r="AU1" s="77" t="s">
        <v>810</v>
      </c>
      <c r="AV1" s="97" t="s">
        <v>811</v>
      </c>
      <c r="AW1" s="68" t="s">
        <v>86</v>
      </c>
      <c r="AX1" t="s">
        <v>814</v>
      </c>
      <c r="AY1" t="s">
        <v>812</v>
      </c>
      <c r="AZ1" t="s">
        <v>813</v>
      </c>
      <c r="BA1" t="s">
        <v>815</v>
      </c>
      <c r="BB1" t="s">
        <v>816</v>
      </c>
      <c r="BC1" t="s">
        <v>812</v>
      </c>
      <c r="BD1" t="s">
        <v>813</v>
      </c>
      <c r="BE1" t="s">
        <v>817</v>
      </c>
    </row>
    <row r="2" spans="1:57" x14ac:dyDescent="0.3">
      <c r="A2" s="5"/>
      <c r="B2" s="5" t="s">
        <v>43</v>
      </c>
      <c r="C2" s="71"/>
      <c r="D2" s="67" t="s">
        <v>10</v>
      </c>
      <c r="S2" t="s">
        <v>674</v>
      </c>
      <c r="T2" s="77">
        <v>3.3809247016906738</v>
      </c>
      <c r="U2" s="77">
        <v>3.3215360641479492</v>
      </c>
      <c r="W2">
        <f t="shared" ref="W2:W62" si="0">$L$87*T2+$M$87</f>
        <v>5394.1438516823855</v>
      </c>
      <c r="X2">
        <f t="shared" ref="X2:X62" si="1">$I$87*U2+$J$87</f>
        <v>5356.2368141793422</v>
      </c>
      <c r="Y2">
        <f t="shared" ref="Y2:Y62" si="2">LN(W2)</f>
        <v>8.5930691721765466</v>
      </c>
      <c r="Z2">
        <f t="shared" ref="Z2:Z62" si="3">LN(X2)</f>
        <v>8.586016920579576</v>
      </c>
      <c r="AM2" t="s">
        <v>542</v>
      </c>
      <c r="AO2" s="77">
        <v>3.5818283557891846</v>
      </c>
      <c r="AP2" s="77">
        <v>3.8314313888549805</v>
      </c>
      <c r="AR2">
        <f>$L$87*AO2+$M$87</f>
        <v>5711.6442222968426</v>
      </c>
      <c r="AS2">
        <f>$I$87*AP2+$J$87</f>
        <v>6235.5218715336905</v>
      </c>
      <c r="AT2">
        <f>LN(AR2)</f>
        <v>8.6502622160671088</v>
      </c>
      <c r="AU2">
        <f>LN(AS2)</f>
        <v>8.7380175549376329</v>
      </c>
    </row>
    <row r="3" spans="1:57" x14ac:dyDescent="0.3">
      <c r="A3" s="1">
        <v>1985</v>
      </c>
      <c r="D3" s="69">
        <v>8.5381</v>
      </c>
      <c r="S3" t="s">
        <v>675</v>
      </c>
      <c r="T3" s="77">
        <v>3.6105289459228516</v>
      </c>
      <c r="U3" s="77">
        <v>3.3590009212493896</v>
      </c>
      <c r="W3">
        <f t="shared" si="0"/>
        <v>5757.001525752481</v>
      </c>
      <c r="X3">
        <f t="shared" si="1"/>
        <v>5420.842797856757</v>
      </c>
      <c r="Y3">
        <f t="shared" si="2"/>
        <v>8.6581720497013919</v>
      </c>
      <c r="Z3">
        <f t="shared" si="3"/>
        <v>8.5980065801047179</v>
      </c>
      <c r="AM3" t="s">
        <v>543</v>
      </c>
      <c r="AO3" s="77">
        <v>3.7310712337493896</v>
      </c>
      <c r="AP3" s="77">
        <v>3.7569637298583984</v>
      </c>
      <c r="AR3">
        <f t="shared" ref="AR3:AR66" si="4">$L$87*AO3+$M$87</f>
        <v>5947.5018988361589</v>
      </c>
      <c r="AS3">
        <f t="shared" ref="AS3:AS66" si="5">$I$87*AP3+$J$87</f>
        <v>6107.1066917132539</v>
      </c>
      <c r="AT3">
        <f t="shared" ref="AT3:AT66" si="6">LN(AR3)</f>
        <v>8.6907265614433342</v>
      </c>
      <c r="AU3">
        <f t="shared" ref="AU3:AU66" si="7">LN(AS3)</f>
        <v>8.7172084034673283</v>
      </c>
    </row>
    <row r="4" spans="1:57" x14ac:dyDescent="0.3">
      <c r="A4" s="1">
        <v>1985.25</v>
      </c>
      <c r="D4" s="69">
        <v>8.5353999999999992</v>
      </c>
      <c r="S4" t="s">
        <v>676</v>
      </c>
      <c r="T4" s="77">
        <v>3.6679301261901855</v>
      </c>
      <c r="U4" s="77">
        <v>3.4001421928405762</v>
      </c>
      <c r="W4">
        <f t="shared" si="0"/>
        <v>5847.7161326637597</v>
      </c>
      <c r="X4">
        <f t="shared" si="1"/>
        <v>5491.7885461267024</v>
      </c>
      <c r="Y4">
        <f t="shared" si="2"/>
        <v>8.673806459325295</v>
      </c>
      <c r="Z4">
        <f t="shared" si="3"/>
        <v>8.6110092639847089</v>
      </c>
      <c r="AM4" t="s">
        <v>544</v>
      </c>
      <c r="AO4" s="77">
        <v>3.6449697017669678</v>
      </c>
      <c r="AP4" s="77">
        <v>3.682340145111084</v>
      </c>
      <c r="AR4">
        <f t="shared" si="4"/>
        <v>5811.4303652567496</v>
      </c>
      <c r="AS4">
        <f t="shared" si="5"/>
        <v>5978.4226269353894</v>
      </c>
      <c r="AT4">
        <f t="shared" si="6"/>
        <v>8.6675820097796343</v>
      </c>
      <c r="AU4">
        <f t="shared" si="7"/>
        <v>8.6959120373900287</v>
      </c>
    </row>
    <row r="5" spans="1:57" x14ac:dyDescent="0.3">
      <c r="A5" s="1">
        <v>1985.5</v>
      </c>
      <c r="D5" s="69">
        <v>8.5456000000000003</v>
      </c>
      <c r="S5" t="s">
        <v>677</v>
      </c>
      <c r="T5" s="77">
        <v>3.7138509750366211</v>
      </c>
      <c r="U5" s="77">
        <v>3.4433796405792236</v>
      </c>
      <c r="W5">
        <f t="shared" si="0"/>
        <v>5920.287667477779</v>
      </c>
      <c r="X5">
        <f t="shared" si="1"/>
        <v>5566.3490291759954</v>
      </c>
      <c r="Y5">
        <f t="shared" si="2"/>
        <v>8.6861403191768289</v>
      </c>
      <c r="Z5">
        <f t="shared" si="3"/>
        <v>8.6244946474816508</v>
      </c>
      <c r="AM5" t="s">
        <v>545</v>
      </c>
      <c r="AO5" s="77">
        <v>3.6449694633483887</v>
      </c>
      <c r="AP5" s="77">
        <v>3.6073884963989258</v>
      </c>
      <c r="AR5">
        <f t="shared" si="4"/>
        <v>5811.4299884692418</v>
      </c>
      <c r="AS5">
        <f t="shared" si="5"/>
        <v>5849.1728347853259</v>
      </c>
      <c r="AT5">
        <f t="shared" si="6"/>
        <v>8.6675819449440432</v>
      </c>
      <c r="AU5">
        <f t="shared" si="7"/>
        <v>8.6740555344653867</v>
      </c>
    </row>
    <row r="6" spans="1:57" x14ac:dyDescent="0.3">
      <c r="A6" s="1">
        <v>1985.75</v>
      </c>
      <c r="D6" s="69">
        <v>8.5512999999999995</v>
      </c>
      <c r="S6" t="s">
        <v>678</v>
      </c>
      <c r="T6" s="77">
        <v>3.7253310680389404</v>
      </c>
      <c r="U6" s="77">
        <v>3.487299919128418</v>
      </c>
      <c r="W6">
        <f t="shared" si="0"/>
        <v>5938.4303627875297</v>
      </c>
      <c r="X6">
        <f t="shared" si="1"/>
        <v>5642.0870145464951</v>
      </c>
      <c r="Y6">
        <f t="shared" si="2"/>
        <v>8.6892001287478866</v>
      </c>
      <c r="Z6">
        <f t="shared" si="3"/>
        <v>8.6380093140850729</v>
      </c>
      <c r="AB6" s="69">
        <v>8.5381</v>
      </c>
      <c r="AC6">
        <f>LN(T6)</f>
        <v>1.3151557252080575</v>
      </c>
      <c r="AD6" s="61">
        <f>AB6-AC6</f>
        <v>7.2229442747919421</v>
      </c>
      <c r="AE6" s="61">
        <f>AVERAGE(AD6:AD69)</f>
        <v>7.3545365688902002</v>
      </c>
      <c r="AF6" s="61">
        <f>AC6+$AZ$138</f>
        <v>8.6696922940982581</v>
      </c>
      <c r="AG6">
        <f>LN(U6)</f>
        <v>1.2491277746424783</v>
      </c>
      <c r="AH6" s="61">
        <f>AB6-AG6</f>
        <v>7.2889722253575222</v>
      </c>
      <c r="AI6" s="61">
        <f>AVERAGE(AH6:AH69)</f>
        <v>7.3640787860476102</v>
      </c>
      <c r="AJ6" s="61">
        <f>AG6+$AZ$138</f>
        <v>8.6036643435326781</v>
      </c>
      <c r="AM6" t="s">
        <v>546</v>
      </c>
      <c r="AO6" s="77">
        <v>3.799952507019043</v>
      </c>
      <c r="AP6" s="77">
        <v>3.5319128036499023</v>
      </c>
      <c r="AR6">
        <f t="shared" si="4"/>
        <v>6056.3592010571874</v>
      </c>
      <c r="AS6">
        <f t="shared" si="5"/>
        <v>5719.0193589404253</v>
      </c>
      <c r="AT6">
        <f t="shared" si="6"/>
        <v>8.7088641066108305</v>
      </c>
      <c r="AU6">
        <f t="shared" si="7"/>
        <v>8.651552628931519</v>
      </c>
    </row>
    <row r="7" spans="1:57" x14ac:dyDescent="0.3">
      <c r="A7" s="1">
        <v>1986</v>
      </c>
      <c r="D7" s="69">
        <v>8.5548999999999999</v>
      </c>
      <c r="S7" t="s">
        <v>679</v>
      </c>
      <c r="T7" s="77">
        <v>3.742551326751709</v>
      </c>
      <c r="U7" s="77">
        <v>3.5306587219238281</v>
      </c>
      <c r="W7">
        <f t="shared" si="0"/>
        <v>5965.6445941459097</v>
      </c>
      <c r="X7">
        <f t="shared" si="1"/>
        <v>5716.8567673868129</v>
      </c>
      <c r="Y7">
        <f t="shared" si="2"/>
        <v>8.6937723914172</v>
      </c>
      <c r="Z7">
        <f t="shared" si="3"/>
        <v>8.6511744171433698</v>
      </c>
      <c r="AB7" s="69">
        <v>8.5353999999999992</v>
      </c>
      <c r="AC7">
        <f t="shared" ref="AC7:AC70" si="8">LN(T7)</f>
        <v>1.3197675517805174</v>
      </c>
      <c r="AD7" s="61">
        <f t="shared" ref="AD7:AD70" si="9">AB7-AC7</f>
        <v>7.2156324482194822</v>
      </c>
      <c r="AF7" s="61">
        <f t="shared" ref="AF7:AF70" si="10">AC7+$AZ$138</f>
        <v>8.6743041206707172</v>
      </c>
      <c r="AG7">
        <f t="shared" ref="AG7:AG70" si="11">LN(U7)</f>
        <v>1.2614844603136148</v>
      </c>
      <c r="AH7" s="61">
        <f t="shared" ref="AH7:AH70" si="12">AB7-AG7</f>
        <v>7.2739155396863842</v>
      </c>
      <c r="AJ7" s="61">
        <f t="shared" ref="AJ7:AJ70" si="13">AG7+$AZ$138</f>
        <v>8.6160210292038144</v>
      </c>
      <c r="AM7" t="s">
        <v>547</v>
      </c>
      <c r="AO7" s="77">
        <v>3.5703482627868652</v>
      </c>
      <c r="AP7" s="77">
        <v>3.4557416439056396</v>
      </c>
      <c r="AR7">
        <f t="shared" si="4"/>
        <v>5693.5015269870919</v>
      </c>
      <c r="AS7">
        <f t="shared" si="5"/>
        <v>5587.6665904031506</v>
      </c>
      <c r="AT7">
        <f t="shared" si="6"/>
        <v>8.6470807204489368</v>
      </c>
      <c r="AU7">
        <f t="shared" si="7"/>
        <v>8.628317053314623</v>
      </c>
    </row>
    <row r="8" spans="1:57" x14ac:dyDescent="0.3">
      <c r="A8" s="1">
        <v>1986.25</v>
      </c>
      <c r="D8" s="69">
        <v>8.5501000000000005</v>
      </c>
      <c r="S8" t="s">
        <v>680</v>
      </c>
      <c r="T8" s="77">
        <v>3.7655119895935059</v>
      </c>
      <c r="U8" s="77">
        <v>3.5723609924316406</v>
      </c>
      <c r="W8">
        <f t="shared" si="0"/>
        <v>6001.9307383404275</v>
      </c>
      <c r="X8">
        <f t="shared" si="1"/>
        <v>5788.7699259087831</v>
      </c>
      <c r="Y8">
        <f t="shared" si="2"/>
        <v>8.6998364861703887</v>
      </c>
      <c r="Z8">
        <f t="shared" si="3"/>
        <v>8.6636750999671897</v>
      </c>
      <c r="AB8" s="69">
        <v>8.5456000000000003</v>
      </c>
      <c r="AC8">
        <f t="shared" si="8"/>
        <v>1.3258838386183367</v>
      </c>
      <c r="AD8" s="61">
        <f t="shared" si="9"/>
        <v>7.2197161613816636</v>
      </c>
      <c r="AF8" s="61">
        <f t="shared" si="10"/>
        <v>8.6804204075085369</v>
      </c>
      <c r="AG8">
        <f t="shared" si="11"/>
        <v>1.2732267196188476</v>
      </c>
      <c r="AH8" s="61">
        <f t="shared" si="12"/>
        <v>7.2723732803811529</v>
      </c>
      <c r="AJ8" s="61">
        <f t="shared" si="13"/>
        <v>8.6277632885090476</v>
      </c>
      <c r="AM8" t="s">
        <v>548</v>
      </c>
      <c r="AO8" s="77">
        <v>3.5301673412322998</v>
      </c>
      <c r="AP8" s="77">
        <v>3.3788700103759766</v>
      </c>
      <c r="AR8">
        <f t="shared" si="4"/>
        <v>5630.0011514341932</v>
      </c>
      <c r="AS8">
        <f t="shared" si="5"/>
        <v>5455.1058952528501</v>
      </c>
      <c r="AT8">
        <f t="shared" si="6"/>
        <v>8.6358649256513331</v>
      </c>
      <c r="AU8">
        <f t="shared" si="7"/>
        <v>8.6043073105907304</v>
      </c>
    </row>
    <row r="9" spans="1:57" x14ac:dyDescent="0.3">
      <c r="A9" s="1">
        <v>1986.5</v>
      </c>
      <c r="D9" s="69">
        <v>8.5439000000000007</v>
      </c>
      <c r="S9" t="s">
        <v>681</v>
      </c>
      <c r="T9" s="77">
        <v>3.7482914924621582</v>
      </c>
      <c r="U9" s="77">
        <v>3.6114432811737061</v>
      </c>
      <c r="W9">
        <f t="shared" si="0"/>
        <v>5974.7161301945389</v>
      </c>
      <c r="X9">
        <f t="shared" si="1"/>
        <v>5856.1650770956485</v>
      </c>
      <c r="Y9">
        <f t="shared" si="2"/>
        <v>8.6952918660802236</v>
      </c>
      <c r="Z9">
        <f t="shared" si="3"/>
        <v>8.6752502446385833</v>
      </c>
      <c r="AB9" s="69">
        <v>8.5512999999999995</v>
      </c>
      <c r="AC9">
        <f t="shared" si="8"/>
        <v>1.3213001341540982</v>
      </c>
      <c r="AD9" s="61">
        <f t="shared" si="9"/>
        <v>7.229999865845901</v>
      </c>
      <c r="AF9" s="61">
        <f t="shared" si="10"/>
        <v>8.6758367030442987</v>
      </c>
      <c r="AG9">
        <f t="shared" si="11"/>
        <v>1.2841074933248562</v>
      </c>
      <c r="AH9" s="61">
        <f t="shared" si="12"/>
        <v>7.2671925066751433</v>
      </c>
      <c r="AJ9" s="61">
        <f t="shared" si="13"/>
        <v>8.6386440622150573</v>
      </c>
      <c r="AM9" t="s">
        <v>549</v>
      </c>
      <c r="AO9" s="77">
        <v>3.9147548675537109</v>
      </c>
      <c r="AP9" s="77">
        <v>3.3013653755187988</v>
      </c>
      <c r="AR9">
        <f t="shared" si="4"/>
        <v>6237.7884148797439</v>
      </c>
      <c r="AS9">
        <f t="shared" si="5"/>
        <v>5321.4536258487769</v>
      </c>
      <c r="AT9">
        <f t="shared" si="6"/>
        <v>8.7383809778492676</v>
      </c>
      <c r="AU9">
        <f t="shared" si="7"/>
        <v>8.5795017829545017</v>
      </c>
    </row>
    <row r="10" spans="1:57" x14ac:dyDescent="0.3">
      <c r="A10" s="1">
        <v>1986.75</v>
      </c>
      <c r="D10" s="69">
        <v>8.5356000000000005</v>
      </c>
      <c r="S10" t="s">
        <v>682</v>
      </c>
      <c r="T10" s="77">
        <v>3.6621899604797363</v>
      </c>
      <c r="U10" s="77">
        <v>3.6470637321472168</v>
      </c>
      <c r="W10">
        <f t="shared" si="0"/>
        <v>5838.6445966151305</v>
      </c>
      <c r="X10">
        <f t="shared" si="1"/>
        <v>5917.5904888607538</v>
      </c>
      <c r="Y10">
        <f t="shared" si="2"/>
        <v>8.6722539592646122</v>
      </c>
      <c r="Z10">
        <f t="shared" si="3"/>
        <v>8.685684633009414</v>
      </c>
      <c r="AB10" s="69">
        <v>8.5548999999999999</v>
      </c>
      <c r="AC10">
        <f t="shared" si="8"/>
        <v>1.2980613183312257</v>
      </c>
      <c r="AD10" s="61">
        <f t="shared" si="9"/>
        <v>7.256838681668774</v>
      </c>
      <c r="AF10" s="61">
        <f t="shared" si="10"/>
        <v>8.6525978872214253</v>
      </c>
      <c r="AG10">
        <f t="shared" si="11"/>
        <v>1.2939223868993033</v>
      </c>
      <c r="AH10" s="61">
        <f t="shared" si="12"/>
        <v>7.2609776131006969</v>
      </c>
      <c r="AJ10" s="61">
        <f t="shared" si="13"/>
        <v>8.6484589557895042</v>
      </c>
      <c r="AM10" t="s">
        <v>550</v>
      </c>
      <c r="AO10" s="77">
        <v>4.0238170623779297</v>
      </c>
      <c r="AP10" s="77">
        <v>3.2233889102935791</v>
      </c>
      <c r="AR10">
        <f t="shared" si="4"/>
        <v>6410.1460926536711</v>
      </c>
      <c r="AS10">
        <f t="shared" si="5"/>
        <v>5186.9877122080879</v>
      </c>
      <c r="AT10">
        <f t="shared" si="6"/>
        <v>8.7656373410206232</v>
      </c>
      <c r="AU10">
        <f t="shared" si="7"/>
        <v>8.55390840538929</v>
      </c>
    </row>
    <row r="11" spans="1:57" x14ac:dyDescent="0.3">
      <c r="A11" s="1">
        <v>1987</v>
      </c>
      <c r="D11" s="69">
        <v>8.5548000000000002</v>
      </c>
      <c r="S11" t="s">
        <v>683</v>
      </c>
      <c r="T11" s="77">
        <v>3.6736700534820557</v>
      </c>
      <c r="U11" s="77">
        <v>3.6784656047821045</v>
      </c>
      <c r="W11">
        <f t="shared" si="0"/>
        <v>5856.7872919248812</v>
      </c>
      <c r="X11">
        <f t="shared" si="1"/>
        <v>5971.7412057685142</v>
      </c>
      <c r="Y11">
        <f t="shared" si="2"/>
        <v>8.6753564885317047</v>
      </c>
      <c r="Z11">
        <f t="shared" si="3"/>
        <v>8.6947938231200617</v>
      </c>
      <c r="AB11" s="69">
        <v>8.5501000000000005</v>
      </c>
      <c r="AC11">
        <f t="shared" si="8"/>
        <v>1.3011911769577713</v>
      </c>
      <c r="AD11" s="61">
        <f t="shared" si="9"/>
        <v>7.2489088230422292</v>
      </c>
      <c r="AF11" s="61">
        <f t="shared" si="10"/>
        <v>8.6557277458479724</v>
      </c>
      <c r="AG11">
        <f t="shared" si="11"/>
        <v>1.3024957100085863</v>
      </c>
      <c r="AH11" s="61">
        <f t="shared" si="12"/>
        <v>7.2476042899914139</v>
      </c>
      <c r="AJ11" s="61">
        <f t="shared" si="13"/>
        <v>8.6570322788987859</v>
      </c>
      <c r="AM11" t="s">
        <v>551</v>
      </c>
      <c r="AO11" s="77">
        <v>3.7540316581726074</v>
      </c>
      <c r="AP11" s="77">
        <v>3.1454861164093018</v>
      </c>
      <c r="AR11">
        <f t="shared" si="4"/>
        <v>5983.787666243169</v>
      </c>
      <c r="AS11">
        <f t="shared" si="5"/>
        <v>5052.6488405426971</v>
      </c>
      <c r="AT11">
        <f t="shared" si="6"/>
        <v>8.6968090354423975</v>
      </c>
      <c r="AU11">
        <f t="shared" si="7"/>
        <v>8.5276679076351058</v>
      </c>
    </row>
    <row r="12" spans="1:57" x14ac:dyDescent="0.3">
      <c r="A12" s="1">
        <v>1987.25</v>
      </c>
      <c r="D12" s="69">
        <v>8.5355000000000008</v>
      </c>
      <c r="S12" t="s">
        <v>684</v>
      </c>
      <c r="T12" s="77">
        <v>3.6679301261901855</v>
      </c>
      <c r="U12" s="77">
        <v>3.7049012184143066</v>
      </c>
      <c r="W12">
        <f t="shared" si="0"/>
        <v>5847.7161326637597</v>
      </c>
      <c r="X12">
        <f t="shared" si="1"/>
        <v>6017.3278956683362</v>
      </c>
      <c r="Y12">
        <f t="shared" si="2"/>
        <v>8.673806459325295</v>
      </c>
      <c r="Z12">
        <f t="shared" si="3"/>
        <v>8.7023985686114678</v>
      </c>
      <c r="AB12" s="69">
        <v>8.5439000000000007</v>
      </c>
      <c r="AC12">
        <f t="shared" si="8"/>
        <v>1.2996275046463024</v>
      </c>
      <c r="AD12" s="61">
        <f t="shared" si="9"/>
        <v>7.2442724953536981</v>
      </c>
      <c r="AF12" s="61">
        <f t="shared" si="10"/>
        <v>8.6541640735365029</v>
      </c>
      <c r="AG12">
        <f t="shared" si="11"/>
        <v>1.3096565966960774</v>
      </c>
      <c r="AH12" s="61">
        <f t="shared" si="12"/>
        <v>7.2342434033039229</v>
      </c>
      <c r="AJ12" s="61">
        <f t="shared" si="13"/>
        <v>8.6641931655862781</v>
      </c>
      <c r="AM12" t="s">
        <v>552</v>
      </c>
      <c r="AO12" s="77">
        <v>3.2202014923095703</v>
      </c>
      <c r="AP12" s="77">
        <v>3.0687019824981689</v>
      </c>
      <c r="AR12">
        <f t="shared" si="4"/>
        <v>5140.1431030458098</v>
      </c>
      <c r="AS12">
        <f t="shared" si="5"/>
        <v>4920.2390334342554</v>
      </c>
      <c r="AT12">
        <f t="shared" si="6"/>
        <v>8.5448361991211517</v>
      </c>
      <c r="AU12">
        <f t="shared" si="7"/>
        <v>8.5011123923375411</v>
      </c>
    </row>
    <row r="13" spans="1:57" x14ac:dyDescent="0.3">
      <c r="A13" s="1">
        <v>1987.5</v>
      </c>
      <c r="D13" s="69">
        <v>8.5396000000000001</v>
      </c>
      <c r="S13" t="s">
        <v>685</v>
      </c>
      <c r="T13" s="77">
        <v>3.7195911407470703</v>
      </c>
      <c r="U13" s="77">
        <v>3.7256207466125488</v>
      </c>
      <c r="W13">
        <f t="shared" si="0"/>
        <v>5929.3592035264082</v>
      </c>
      <c r="X13">
        <f t="shared" si="1"/>
        <v>6053.0575261579152</v>
      </c>
      <c r="Y13">
        <f t="shared" si="2"/>
        <v>8.687671426039266</v>
      </c>
      <c r="Z13">
        <f t="shared" si="3"/>
        <v>8.7083187995897813</v>
      </c>
      <c r="AB13" s="69">
        <v>8.5356000000000005</v>
      </c>
      <c r="AC13">
        <f t="shared" si="8"/>
        <v>1.313613753843359</v>
      </c>
      <c r="AD13" s="61">
        <f t="shared" si="9"/>
        <v>7.2219862461566411</v>
      </c>
      <c r="AF13" s="61">
        <f t="shared" si="10"/>
        <v>8.6681503227335597</v>
      </c>
      <c r="AG13">
        <f t="shared" si="11"/>
        <v>1.3152334813339752</v>
      </c>
      <c r="AH13" s="61">
        <f t="shared" si="12"/>
        <v>7.2203665186660251</v>
      </c>
      <c r="AJ13" s="61">
        <f t="shared" si="13"/>
        <v>8.6697700502241748</v>
      </c>
      <c r="AM13" t="s">
        <v>553</v>
      </c>
      <c r="AO13" s="77">
        <v>2.5256483554840088</v>
      </c>
      <c r="AP13" s="77">
        <v>2.994462251663208</v>
      </c>
      <c r="AR13">
        <f t="shared" si="4"/>
        <v>4042.498167999383</v>
      </c>
      <c r="AS13">
        <f t="shared" si="5"/>
        <v>4792.2169025729918</v>
      </c>
      <c r="AT13">
        <f t="shared" si="6"/>
        <v>8.3046181382660968</v>
      </c>
      <c r="AU13">
        <f t="shared" si="7"/>
        <v>8.4747484022460906</v>
      </c>
    </row>
    <row r="14" spans="1:57" x14ac:dyDescent="0.3">
      <c r="A14" s="1">
        <v>1987.75</v>
      </c>
      <c r="D14" s="69">
        <v>8.5610999999999997</v>
      </c>
      <c r="S14" t="s">
        <v>686</v>
      </c>
      <c r="T14" s="77">
        <v>3.771251916885376</v>
      </c>
      <c r="U14" s="77">
        <v>3.7398505210876465</v>
      </c>
      <c r="W14">
        <f t="shared" si="0"/>
        <v>6011.001897601549</v>
      </c>
      <c r="X14">
        <f t="shared" si="1"/>
        <v>6077.595950927087</v>
      </c>
      <c r="Y14">
        <f t="shared" si="2"/>
        <v>8.7013467187272759</v>
      </c>
      <c r="Z14">
        <f t="shared" si="3"/>
        <v>8.7123644939598659</v>
      </c>
      <c r="AB14" s="69">
        <v>8.5548000000000002</v>
      </c>
      <c r="AC14">
        <f t="shared" si="8"/>
        <v>1.3274070197801331</v>
      </c>
      <c r="AD14" s="61">
        <f t="shared" si="9"/>
        <v>7.2273929802198671</v>
      </c>
      <c r="AF14" s="61">
        <f t="shared" si="10"/>
        <v>8.6819435886703324</v>
      </c>
      <c r="AG14">
        <f t="shared" si="11"/>
        <v>1.3190456430040898</v>
      </c>
      <c r="AH14" s="61">
        <f t="shared" si="12"/>
        <v>7.2357543569959102</v>
      </c>
      <c r="AJ14" s="61">
        <f t="shared" si="13"/>
        <v>8.6735822118942902</v>
      </c>
      <c r="AM14" t="s">
        <v>554</v>
      </c>
      <c r="AN14" s="98">
        <v>252</v>
      </c>
      <c r="AO14" s="77">
        <v>2.1008801460266113</v>
      </c>
      <c r="AP14" s="77">
        <v>2.9242873191833496</v>
      </c>
      <c r="AR14">
        <f t="shared" si="4"/>
        <v>3371.2109057884427</v>
      </c>
      <c r="AS14">
        <f t="shared" si="5"/>
        <v>4671.2042818633536</v>
      </c>
      <c r="AT14">
        <f t="shared" si="6"/>
        <v>8.1230272780317723</v>
      </c>
      <c r="AU14">
        <f t="shared" si="7"/>
        <v>8.4491721936205941</v>
      </c>
    </row>
    <row r="15" spans="1:57" x14ac:dyDescent="0.3">
      <c r="A15" s="1">
        <v>1988</v>
      </c>
      <c r="D15" s="69">
        <v>8.5844000000000005</v>
      </c>
      <c r="S15" t="s">
        <v>687</v>
      </c>
      <c r="T15" s="77">
        <v>3.9664156436920166</v>
      </c>
      <c r="U15" s="77">
        <v>3.7468137741088867</v>
      </c>
      <c r="W15">
        <f t="shared" si="0"/>
        <v>6319.4311089548846</v>
      </c>
      <c r="X15">
        <f t="shared" si="1"/>
        <v>6089.6036788576612</v>
      </c>
      <c r="Y15">
        <f t="shared" si="2"/>
        <v>8.7513844686834901</v>
      </c>
      <c r="Z15">
        <f t="shared" si="3"/>
        <v>8.7143382812230445</v>
      </c>
      <c r="AB15" s="69">
        <v>8.5355000000000008</v>
      </c>
      <c r="AC15">
        <f t="shared" si="8"/>
        <v>1.3778628263440611</v>
      </c>
      <c r="AD15" s="61">
        <f t="shared" si="9"/>
        <v>7.1576371736559397</v>
      </c>
      <c r="AF15" s="61">
        <f t="shared" si="10"/>
        <v>8.7323993952342605</v>
      </c>
      <c r="AG15">
        <f t="shared" si="11"/>
        <v>1.3209058185788363</v>
      </c>
      <c r="AH15" s="61">
        <f t="shared" si="12"/>
        <v>7.2145941814211643</v>
      </c>
      <c r="AJ15" s="61">
        <f t="shared" si="13"/>
        <v>8.6754423874690367</v>
      </c>
      <c r="AM15" t="s">
        <v>555</v>
      </c>
      <c r="AN15" s="98">
        <v>215</v>
      </c>
      <c r="AO15" s="77">
        <v>1.9229366779327393</v>
      </c>
      <c r="AP15" s="77">
        <v>2.8594045639038086</v>
      </c>
      <c r="AR15">
        <f t="shared" si="4"/>
        <v>3089.9959257934865</v>
      </c>
      <c r="AS15">
        <f t="shared" si="5"/>
        <v>4559.3177152821463</v>
      </c>
      <c r="AT15">
        <f t="shared" si="6"/>
        <v>8.0359250513774878</v>
      </c>
      <c r="AU15">
        <f t="shared" si="7"/>
        <v>8.4249282674720334</v>
      </c>
    </row>
    <row r="16" spans="1:57" x14ac:dyDescent="0.3">
      <c r="A16" s="1">
        <v>1988.25</v>
      </c>
      <c r="D16" s="69">
        <v>8.5708000000000002</v>
      </c>
      <c r="S16" t="s">
        <v>688</v>
      </c>
      <c r="T16" s="77">
        <v>4.1041784286499023</v>
      </c>
      <c r="U16" s="77">
        <v>3.7457525730133057</v>
      </c>
      <c r="W16">
        <f t="shared" si="0"/>
        <v>6537.1460901844503</v>
      </c>
      <c r="X16">
        <f t="shared" si="1"/>
        <v>6087.7736988186625</v>
      </c>
      <c r="Y16">
        <f t="shared" si="2"/>
        <v>8.7852559715631724</v>
      </c>
      <c r="Z16">
        <f t="shared" si="3"/>
        <v>8.7140377271717053</v>
      </c>
      <c r="AB16" s="69">
        <v>8.5396000000000001</v>
      </c>
      <c r="AC16">
        <f t="shared" si="8"/>
        <v>1.4120055836899266</v>
      </c>
      <c r="AD16" s="61">
        <f t="shared" si="9"/>
        <v>7.1275944163100737</v>
      </c>
      <c r="AF16" s="61">
        <f t="shared" si="10"/>
        <v>8.7665421525801275</v>
      </c>
      <c r="AG16">
        <f t="shared" si="11"/>
        <v>1.3206225508562661</v>
      </c>
      <c r="AH16" s="61">
        <f t="shared" si="12"/>
        <v>7.2189774491437344</v>
      </c>
      <c r="AJ16" s="61">
        <f t="shared" si="13"/>
        <v>8.6751591197464659</v>
      </c>
      <c r="AM16" t="s">
        <v>556</v>
      </c>
      <c r="AN16" s="98">
        <v>243.33333333333334</v>
      </c>
      <c r="AO16" s="77">
        <v>1.8368350267410278</v>
      </c>
      <c r="AP16" s="77">
        <v>2.8005263805389404</v>
      </c>
      <c r="AR16">
        <f t="shared" si="4"/>
        <v>2953.9242038203238</v>
      </c>
      <c r="AS16">
        <f t="shared" si="5"/>
        <v>4457.7856863963279</v>
      </c>
      <c r="AT16">
        <f t="shared" si="6"/>
        <v>7.9908898039335341</v>
      </c>
      <c r="AU16">
        <f t="shared" si="7"/>
        <v>8.4024074388549028</v>
      </c>
    </row>
    <row r="17" spans="1:47" x14ac:dyDescent="0.3">
      <c r="A17" s="1">
        <v>1988.5</v>
      </c>
      <c r="D17" s="69">
        <v>8.5786999999999995</v>
      </c>
      <c r="S17" t="s">
        <v>689</v>
      </c>
      <c r="T17" s="77">
        <v>4.1558394432067871</v>
      </c>
      <c r="U17" s="77">
        <v>3.7360467910766602</v>
      </c>
      <c r="W17">
        <f t="shared" si="0"/>
        <v>6618.7891610470997</v>
      </c>
      <c r="X17">
        <f t="shared" si="1"/>
        <v>6071.0366380665655</v>
      </c>
      <c r="Y17">
        <f t="shared" si="2"/>
        <v>8.7976677260154386</v>
      </c>
      <c r="Z17">
        <f t="shared" si="3"/>
        <v>8.7112846500433001</v>
      </c>
      <c r="AB17" s="69">
        <v>8.5610999999999997</v>
      </c>
      <c r="AC17">
        <f t="shared" si="8"/>
        <v>1.4245144399610785</v>
      </c>
      <c r="AD17" s="61">
        <f t="shared" si="9"/>
        <v>7.1365855600389212</v>
      </c>
      <c r="AF17" s="61">
        <f t="shared" si="10"/>
        <v>8.7790510088512796</v>
      </c>
      <c r="AG17">
        <f t="shared" si="11"/>
        <v>1.3180280446662878</v>
      </c>
      <c r="AH17" s="61">
        <f t="shared" si="12"/>
        <v>7.2430719553337122</v>
      </c>
      <c r="AJ17" s="61">
        <f t="shared" si="13"/>
        <v>8.6725646135564887</v>
      </c>
      <c r="AM17" t="s">
        <v>557</v>
      </c>
      <c r="AN17" s="98">
        <v>311.33333333333331</v>
      </c>
      <c r="AO17" s="77">
        <v>1.9344168901443481</v>
      </c>
      <c r="AP17" s="77">
        <v>2.7477805614471436</v>
      </c>
      <c r="AR17">
        <f t="shared" si="4"/>
        <v>3108.1388094969916</v>
      </c>
      <c r="AS17">
        <f t="shared" si="5"/>
        <v>4366.8285657520464</v>
      </c>
      <c r="AT17">
        <f t="shared" si="6"/>
        <v>8.0417793724905398</v>
      </c>
      <c r="AU17">
        <f t="shared" si="7"/>
        <v>8.3817922959602527</v>
      </c>
    </row>
    <row r="18" spans="1:47" x14ac:dyDescent="0.3">
      <c r="A18" s="1">
        <v>1988.75</v>
      </c>
      <c r="D18" s="69">
        <v>8.5662000000000003</v>
      </c>
      <c r="S18" t="s">
        <v>690</v>
      </c>
      <c r="T18" s="77">
        <v>4.0123367309570313</v>
      </c>
      <c r="U18" s="77">
        <v>3.7173004150390625</v>
      </c>
      <c r="W18">
        <f t="shared" si="0"/>
        <v>6392.0030205564126</v>
      </c>
      <c r="X18">
        <f t="shared" si="1"/>
        <v>6038.7095945917581</v>
      </c>
      <c r="Y18">
        <f t="shared" si="2"/>
        <v>8.7628029599986288</v>
      </c>
      <c r="Z18">
        <f t="shared" si="3"/>
        <v>8.7059456248243734</v>
      </c>
      <c r="AB18" s="69">
        <v>8.5844000000000005</v>
      </c>
      <c r="AC18">
        <f t="shared" si="8"/>
        <v>1.3893737975241029</v>
      </c>
      <c r="AD18" s="61">
        <f t="shared" si="9"/>
        <v>7.1950262024758977</v>
      </c>
      <c r="AF18" s="61">
        <f t="shared" si="10"/>
        <v>8.743910366414303</v>
      </c>
      <c r="AG18">
        <f t="shared" si="11"/>
        <v>1.3129977099590908</v>
      </c>
      <c r="AH18" s="61">
        <f t="shared" si="12"/>
        <v>7.2714022900409097</v>
      </c>
      <c r="AJ18" s="61">
        <f t="shared" si="13"/>
        <v>8.667534278849292</v>
      </c>
      <c r="AM18" t="s">
        <v>558</v>
      </c>
      <c r="AN18" s="98">
        <v>463</v>
      </c>
      <c r="AO18" s="77">
        <v>2.3017840385437012</v>
      </c>
      <c r="AP18" s="77">
        <v>2.7006916999816895</v>
      </c>
      <c r="AR18">
        <f t="shared" si="4"/>
        <v>3688.711653190408</v>
      </c>
      <c r="AS18">
        <f t="shared" si="5"/>
        <v>4285.6265420265054</v>
      </c>
      <c r="AT18">
        <f t="shared" si="6"/>
        <v>8.2130325305922458</v>
      </c>
      <c r="AU18">
        <f t="shared" si="7"/>
        <v>8.3630220378522448</v>
      </c>
    </row>
    <row r="19" spans="1:47" x14ac:dyDescent="0.3">
      <c r="A19" s="1">
        <v>1989</v>
      </c>
      <c r="D19" s="69">
        <v>8.5791000000000004</v>
      </c>
      <c r="H19" s="9" t="s">
        <v>847</v>
      </c>
      <c r="S19" t="s">
        <v>691</v>
      </c>
      <c r="T19" s="77">
        <v>4.0812177658081055</v>
      </c>
      <c r="U19" s="77">
        <v>3.6893792152404785</v>
      </c>
      <c r="W19">
        <f t="shared" si="0"/>
        <v>6500.8599459899324</v>
      </c>
      <c r="X19">
        <f t="shared" si="1"/>
        <v>5990.5610970929702</v>
      </c>
      <c r="Y19">
        <f t="shared" si="2"/>
        <v>8.779689746516004</v>
      </c>
      <c r="Z19">
        <f t="shared" si="3"/>
        <v>8.6979403590251856</v>
      </c>
      <c r="AB19" s="69">
        <v>8.5708000000000002</v>
      </c>
      <c r="AC19">
        <f t="shared" si="8"/>
        <v>1.4063954158939511</v>
      </c>
      <c r="AD19" s="61">
        <f t="shared" si="9"/>
        <v>7.1644045841060491</v>
      </c>
      <c r="AF19" s="61">
        <f t="shared" si="10"/>
        <v>8.7609319847841505</v>
      </c>
      <c r="AG19">
        <f t="shared" si="11"/>
        <v>1.305458209547276</v>
      </c>
      <c r="AH19" s="61">
        <f t="shared" si="12"/>
        <v>7.265341790452724</v>
      </c>
      <c r="AJ19" s="61">
        <f t="shared" si="13"/>
        <v>8.6599947784374756</v>
      </c>
      <c r="AM19" t="s">
        <v>559</v>
      </c>
      <c r="AN19" s="98">
        <v>439</v>
      </c>
      <c r="AO19" s="77">
        <v>2.6174900531768799</v>
      </c>
      <c r="AP19" s="77">
        <v>2.6582770347595215</v>
      </c>
      <c r="AR19">
        <f t="shared" si="4"/>
        <v>4187.6412376274211</v>
      </c>
      <c r="AS19">
        <f t="shared" si="5"/>
        <v>4212.4848999375772</v>
      </c>
      <c r="AT19">
        <f t="shared" si="6"/>
        <v>8.3398929039531708</v>
      </c>
      <c r="AU19">
        <f t="shared" si="7"/>
        <v>8.3458079900696411</v>
      </c>
    </row>
    <row r="20" spans="1:47" ht="14.4" customHeight="1" x14ac:dyDescent="0.3">
      <c r="A20" s="1">
        <v>1989.25</v>
      </c>
      <c r="D20" s="69">
        <v>8.5877999999999997</v>
      </c>
      <c r="H20" s="119" t="s">
        <v>848</v>
      </c>
      <c r="I20" s="119"/>
      <c r="J20" s="119"/>
      <c r="K20" s="119"/>
      <c r="L20" s="119"/>
      <c r="M20" s="119"/>
      <c r="N20" s="119"/>
      <c r="O20" s="119"/>
      <c r="P20" s="119"/>
      <c r="S20" t="s">
        <v>692</v>
      </c>
      <c r="T20" s="77">
        <v>4.0410370826721191</v>
      </c>
      <c r="U20" s="77">
        <v>3.6523337364196777</v>
      </c>
      <c r="W20">
        <f t="shared" si="0"/>
        <v>6437.3599472245432</v>
      </c>
      <c r="X20">
        <f t="shared" si="1"/>
        <v>5926.6783070548718</v>
      </c>
      <c r="Y20">
        <f t="shared" si="2"/>
        <v>8.7698737889643859</v>
      </c>
      <c r="Z20">
        <f t="shared" si="3"/>
        <v>8.6872191844678586</v>
      </c>
      <c r="AB20" s="69">
        <v>8.5786999999999995</v>
      </c>
      <c r="AC20">
        <f t="shared" si="8"/>
        <v>1.3965013626620317</v>
      </c>
      <c r="AD20" s="61">
        <f t="shared" si="9"/>
        <v>7.1821986373379678</v>
      </c>
      <c r="AF20" s="61">
        <f t="shared" si="10"/>
        <v>8.7510379315522329</v>
      </c>
      <c r="AG20">
        <f t="shared" si="11"/>
        <v>1.2953663431192031</v>
      </c>
      <c r="AH20" s="61">
        <f t="shared" si="12"/>
        <v>7.2833336568807967</v>
      </c>
      <c r="AJ20" s="61">
        <f t="shared" si="13"/>
        <v>8.649902912009404</v>
      </c>
      <c r="AM20" t="s">
        <v>560</v>
      </c>
      <c r="AN20" s="98">
        <v>381.66666666666669</v>
      </c>
      <c r="AO20" s="77">
        <v>2.91597580909729</v>
      </c>
      <c r="AP20" s="77">
        <v>2.6193037033081055</v>
      </c>
      <c r="AR20">
        <f t="shared" si="4"/>
        <v>4659.3565907060547</v>
      </c>
      <c r="AS20">
        <f t="shared" si="5"/>
        <v>4145.2776393096474</v>
      </c>
      <c r="AT20">
        <f t="shared" si="6"/>
        <v>8.4466326469231241</v>
      </c>
      <c r="AU20">
        <f t="shared" si="7"/>
        <v>8.3297250470655797</v>
      </c>
    </row>
    <row r="21" spans="1:47" x14ac:dyDescent="0.3">
      <c r="A21" s="1">
        <v>1989.5</v>
      </c>
      <c r="D21" s="69">
        <v>8.5963999999999992</v>
      </c>
      <c r="H21" s="119"/>
      <c r="I21" s="119"/>
      <c r="J21" s="119"/>
      <c r="K21" s="119"/>
      <c r="L21" s="119"/>
      <c r="M21" s="119"/>
      <c r="N21" s="119"/>
      <c r="O21" s="119"/>
      <c r="P21" s="119"/>
      <c r="S21" t="s">
        <v>693</v>
      </c>
      <c r="T21" s="77">
        <v>4.069737434387207</v>
      </c>
      <c r="U21" s="77">
        <v>3.6064596176147461</v>
      </c>
      <c r="W21">
        <f t="shared" si="0"/>
        <v>6482.7168738926739</v>
      </c>
      <c r="X21">
        <f t="shared" si="1"/>
        <v>5847.571036934969</v>
      </c>
      <c r="Y21">
        <f t="shared" si="2"/>
        <v>8.7768949721393863</v>
      </c>
      <c r="Z21">
        <f t="shared" si="3"/>
        <v>8.6737816466419151</v>
      </c>
      <c r="AB21" s="69">
        <v>8.5662000000000003</v>
      </c>
      <c r="AC21">
        <f t="shared" si="8"/>
        <v>1.4035784849379114</v>
      </c>
      <c r="AD21" s="61">
        <f t="shared" si="9"/>
        <v>7.1626215150620887</v>
      </c>
      <c r="AF21" s="61">
        <f t="shared" si="10"/>
        <v>8.7581150538281118</v>
      </c>
      <c r="AG21">
        <f t="shared" si="11"/>
        <v>1.282726575786673</v>
      </c>
      <c r="AH21" s="61">
        <f t="shared" si="12"/>
        <v>7.2834734242133274</v>
      </c>
      <c r="AJ21" s="61">
        <f t="shared" si="13"/>
        <v>8.6372631446768739</v>
      </c>
      <c r="AM21" t="s">
        <v>561</v>
      </c>
      <c r="AN21" s="98">
        <v>415.66666666666669</v>
      </c>
      <c r="AO21" s="77">
        <v>3.0537383556365967</v>
      </c>
      <c r="AP21" s="77">
        <v>2.5825135707855225</v>
      </c>
      <c r="AR21">
        <f t="shared" si="4"/>
        <v>4877.0711951481126</v>
      </c>
      <c r="AS21">
        <f t="shared" si="5"/>
        <v>4081.8351792247659</v>
      </c>
      <c r="AT21">
        <f t="shared" si="6"/>
        <v>8.4923001537474647</v>
      </c>
      <c r="AU21">
        <f t="shared" si="7"/>
        <v>8.3143019650986378</v>
      </c>
    </row>
    <row r="22" spans="1:47" ht="14.4" customHeight="1" x14ac:dyDescent="0.3">
      <c r="A22" s="1">
        <v>1989.75</v>
      </c>
      <c r="D22" s="69">
        <v>8.5489999999999995</v>
      </c>
      <c r="H22" s="119" t="s">
        <v>849</v>
      </c>
      <c r="I22" s="119"/>
      <c r="J22" s="119"/>
      <c r="K22" s="119"/>
      <c r="L22" s="119"/>
      <c r="M22" s="119"/>
      <c r="N22" s="119"/>
      <c r="O22" s="119"/>
      <c r="P22" s="119"/>
      <c r="S22" t="s">
        <v>694</v>
      </c>
      <c r="T22" s="77">
        <v>3.9090147018432617</v>
      </c>
      <c r="U22" s="77">
        <v>3.5522952079772949</v>
      </c>
      <c r="W22">
        <f t="shared" si="0"/>
        <v>6228.7168788311146</v>
      </c>
      <c r="X22">
        <f t="shared" si="1"/>
        <v>5754.1676387728176</v>
      </c>
      <c r="Y22">
        <f t="shared" si="2"/>
        <v>8.736925632115069</v>
      </c>
      <c r="Z22">
        <f t="shared" si="3"/>
        <v>8.6576796779889431</v>
      </c>
      <c r="AB22" s="69">
        <v>8.5791000000000004</v>
      </c>
      <c r="AC22">
        <f t="shared" si="8"/>
        <v>1.363285347827859</v>
      </c>
      <c r="AD22" s="61">
        <f t="shared" si="9"/>
        <v>7.2158146521721411</v>
      </c>
      <c r="AF22" s="61">
        <f t="shared" si="10"/>
        <v>8.7178219167180586</v>
      </c>
      <c r="AG22">
        <f t="shared" si="11"/>
        <v>1.2675939320304177</v>
      </c>
      <c r="AH22" s="61">
        <f t="shared" si="12"/>
        <v>7.3115060679695825</v>
      </c>
      <c r="AJ22" s="61">
        <f t="shared" si="13"/>
        <v>8.6221305009206173</v>
      </c>
      <c r="AM22" t="s">
        <v>562</v>
      </c>
      <c r="AN22" s="98">
        <v>540.66666666666663</v>
      </c>
      <c r="AO22" s="77">
        <v>3.2087211608886719</v>
      </c>
      <c r="AP22" s="77">
        <v>2.5468342304229736</v>
      </c>
      <c r="AR22">
        <f t="shared" si="4"/>
        <v>5122.0000309485504</v>
      </c>
      <c r="AS22">
        <f t="shared" si="5"/>
        <v>4020.3082161072389</v>
      </c>
      <c r="AT22">
        <f t="shared" si="6"/>
        <v>8.5413002728017489</v>
      </c>
      <c r="AU22">
        <f t="shared" si="7"/>
        <v>8.2991138493474637</v>
      </c>
    </row>
    <row r="23" spans="1:47" x14ac:dyDescent="0.3">
      <c r="A23" s="1">
        <v>1990</v>
      </c>
      <c r="D23" s="69">
        <v>8.5668000000000006</v>
      </c>
      <c r="H23" s="119"/>
      <c r="I23" s="119"/>
      <c r="J23" s="119"/>
      <c r="K23" s="119"/>
      <c r="L23" s="119"/>
      <c r="M23" s="119"/>
      <c r="N23" s="119"/>
      <c r="O23" s="119"/>
      <c r="P23" s="119"/>
      <c r="S23" t="s">
        <v>695</v>
      </c>
      <c r="T23" s="77">
        <v>3.857353687286377</v>
      </c>
      <c r="U23" s="77">
        <v>3.4906682968139648</v>
      </c>
      <c r="W23">
        <f t="shared" si="0"/>
        <v>6147.0738079684661</v>
      </c>
      <c r="X23">
        <f t="shared" si="1"/>
        <v>5647.8955874494313</v>
      </c>
      <c r="Y23">
        <f t="shared" si="2"/>
        <v>8.7237314439877576</v>
      </c>
      <c r="Z23">
        <f t="shared" si="3"/>
        <v>8.6390382923608087</v>
      </c>
      <c r="AB23" s="69">
        <v>8.5877999999999997</v>
      </c>
      <c r="AC23">
        <f t="shared" si="8"/>
        <v>1.3499813751220691</v>
      </c>
      <c r="AD23" s="61">
        <f t="shared" si="9"/>
        <v>7.2378186248779306</v>
      </c>
      <c r="AF23" s="61">
        <f t="shared" si="10"/>
        <v>8.7045179440122702</v>
      </c>
      <c r="AG23">
        <f t="shared" si="11"/>
        <v>1.2500932069410888</v>
      </c>
      <c r="AH23" s="61">
        <f t="shared" si="12"/>
        <v>7.3377067930589108</v>
      </c>
      <c r="AJ23" s="61">
        <f t="shared" si="13"/>
        <v>8.6046297758312882</v>
      </c>
      <c r="AM23" t="s">
        <v>563</v>
      </c>
      <c r="AN23" s="98">
        <v>516.33333333333337</v>
      </c>
      <c r="AO23" s="77">
        <v>3.0766987800598145</v>
      </c>
      <c r="AP23" s="77">
        <v>2.5114874839782715</v>
      </c>
      <c r="AR23">
        <f t="shared" si="4"/>
        <v>4913.3569625551227</v>
      </c>
      <c r="AS23">
        <f t="shared" si="5"/>
        <v>3959.3547920044057</v>
      </c>
      <c r="AT23">
        <f t="shared" si="6"/>
        <v>8.4997126862675465</v>
      </c>
      <c r="AU23">
        <f t="shared" si="7"/>
        <v>8.283836359661759</v>
      </c>
    </row>
    <row r="24" spans="1:47" x14ac:dyDescent="0.3">
      <c r="A24" s="1">
        <v>1990.25</v>
      </c>
      <c r="D24" s="69">
        <v>8.5890000000000004</v>
      </c>
      <c r="H24" s="119"/>
      <c r="I24" s="119"/>
      <c r="J24" s="119"/>
      <c r="K24" s="119"/>
      <c r="L24" s="119"/>
      <c r="M24" s="119"/>
      <c r="N24" s="119"/>
      <c r="O24" s="119"/>
      <c r="P24" s="119"/>
      <c r="S24" t="s">
        <v>696</v>
      </c>
      <c r="T24" s="77">
        <v>3.7253310680389404</v>
      </c>
      <c r="U24" s="77">
        <v>3.4226298332214355</v>
      </c>
      <c r="W24">
        <f t="shared" si="0"/>
        <v>5938.4303627875297</v>
      </c>
      <c r="X24">
        <f t="shared" si="1"/>
        <v>5530.567184023429</v>
      </c>
      <c r="Y24">
        <f t="shared" si="2"/>
        <v>8.6892001287478866</v>
      </c>
      <c r="Z24">
        <f t="shared" si="3"/>
        <v>8.61804565417982</v>
      </c>
      <c r="AB24" s="69">
        <v>8.5963999999999992</v>
      </c>
      <c r="AC24">
        <f t="shared" si="8"/>
        <v>1.3151557252080575</v>
      </c>
      <c r="AD24" s="61">
        <f t="shared" si="9"/>
        <v>7.2812442747919413</v>
      </c>
      <c r="AF24" s="61">
        <f t="shared" si="10"/>
        <v>8.6696922940982581</v>
      </c>
      <c r="AG24">
        <f t="shared" si="11"/>
        <v>1.2304092126607804</v>
      </c>
      <c r="AH24" s="61">
        <f t="shared" si="12"/>
        <v>7.3659907873392187</v>
      </c>
      <c r="AJ24" s="61">
        <f t="shared" si="13"/>
        <v>8.5849457815509815</v>
      </c>
      <c r="AM24" t="s">
        <v>564</v>
      </c>
      <c r="AN24" s="98">
        <v>467</v>
      </c>
      <c r="AO24" s="77">
        <v>2.91597580909729</v>
      </c>
      <c r="AP24" s="77">
        <v>2.4761085510253906</v>
      </c>
      <c r="AR24">
        <f t="shared" si="4"/>
        <v>4659.3565907060547</v>
      </c>
      <c r="AS24">
        <f t="shared" si="5"/>
        <v>3898.3458641259567</v>
      </c>
      <c r="AT24">
        <f t="shared" si="6"/>
        <v>8.4466326469231241</v>
      </c>
      <c r="AU24">
        <f t="shared" si="7"/>
        <v>8.2683076047424269</v>
      </c>
    </row>
    <row r="25" spans="1:47" x14ac:dyDescent="0.3">
      <c r="A25" s="1">
        <v>1990.5</v>
      </c>
      <c r="D25" s="69">
        <v>8.5503</v>
      </c>
      <c r="H25" s="119"/>
      <c r="I25" s="119"/>
      <c r="J25" s="119"/>
      <c r="K25" s="119"/>
      <c r="L25" s="119"/>
      <c r="M25" s="119"/>
      <c r="N25" s="119"/>
      <c r="O25" s="119"/>
      <c r="P25" s="119"/>
      <c r="S25" t="s">
        <v>697</v>
      </c>
      <c r="T25" s="77">
        <v>3.7253310680389404</v>
      </c>
      <c r="U25" s="77">
        <v>3.3494596481323242</v>
      </c>
      <c r="W25">
        <f t="shared" si="0"/>
        <v>5938.4303627875297</v>
      </c>
      <c r="X25">
        <f t="shared" si="1"/>
        <v>5404.3894230689166</v>
      </c>
      <c r="Y25">
        <f t="shared" si="2"/>
        <v>8.6892001287478866</v>
      </c>
      <c r="Z25">
        <f t="shared" si="3"/>
        <v>8.5949667584876188</v>
      </c>
      <c r="AB25" s="69">
        <v>8.5489999999999995</v>
      </c>
      <c r="AC25">
        <f t="shared" si="8"/>
        <v>1.3151557252080575</v>
      </c>
      <c r="AD25" s="61">
        <f t="shared" si="9"/>
        <v>7.2338442747919416</v>
      </c>
      <c r="AF25" s="61">
        <f t="shared" si="10"/>
        <v>8.6696922940982581</v>
      </c>
      <c r="AG25">
        <f t="shared" si="11"/>
        <v>1.2087990337619041</v>
      </c>
      <c r="AH25" s="61">
        <f t="shared" si="12"/>
        <v>7.3402009662380951</v>
      </c>
      <c r="AJ25" s="61">
        <f t="shared" si="13"/>
        <v>8.5633356026521046</v>
      </c>
      <c r="AM25" t="s">
        <v>565</v>
      </c>
      <c r="AN25" s="98">
        <v>501.33333333333331</v>
      </c>
      <c r="AO25" s="77">
        <v>2.9561564922332764</v>
      </c>
      <c r="AP25" s="77">
        <v>2.4406867027282715</v>
      </c>
      <c r="AR25">
        <f t="shared" si="4"/>
        <v>4722.8565894714447</v>
      </c>
      <c r="AS25">
        <f t="shared" si="5"/>
        <v>3837.262931213354</v>
      </c>
      <c r="AT25">
        <f t="shared" si="6"/>
        <v>8.4601691051478891</v>
      </c>
      <c r="AU25">
        <f t="shared" si="7"/>
        <v>8.2525146131046689</v>
      </c>
    </row>
    <row r="26" spans="1:47" x14ac:dyDescent="0.3">
      <c r="A26" s="1">
        <v>1990.75</v>
      </c>
      <c r="D26" s="69">
        <v>8.6023999999999994</v>
      </c>
      <c r="H26" s="108"/>
      <c r="I26" s="108"/>
      <c r="J26" s="108"/>
      <c r="K26" s="108"/>
      <c r="L26" s="108"/>
      <c r="M26" s="108"/>
      <c r="N26" s="108"/>
      <c r="O26" s="108"/>
      <c r="P26" s="108"/>
      <c r="S26" t="s">
        <v>698</v>
      </c>
      <c r="T26" s="77">
        <v>3.5588679313659668</v>
      </c>
      <c r="U26" s="77">
        <v>3.2726271152496338</v>
      </c>
      <c r="W26">
        <f t="shared" si="0"/>
        <v>5675.3584548898325</v>
      </c>
      <c r="X26">
        <f t="shared" si="1"/>
        <v>5271.8961547275121</v>
      </c>
      <c r="Y26">
        <f t="shared" si="2"/>
        <v>8.6438890042120899</v>
      </c>
      <c r="Z26">
        <f t="shared" si="3"/>
        <v>8.5701453784783883</v>
      </c>
      <c r="AB26" s="69">
        <v>8.5668000000000006</v>
      </c>
      <c r="AC26">
        <f t="shared" si="8"/>
        <v>1.2694424974849203</v>
      </c>
      <c r="AD26" s="61">
        <f t="shared" si="9"/>
        <v>7.2973575025150801</v>
      </c>
      <c r="AF26" s="61">
        <f t="shared" si="10"/>
        <v>8.6239790663751208</v>
      </c>
      <c r="AG26">
        <f t="shared" si="11"/>
        <v>1.1855930615157144</v>
      </c>
      <c r="AH26" s="61">
        <f t="shared" si="12"/>
        <v>7.3812069384842864</v>
      </c>
      <c r="AJ26" s="61">
        <f t="shared" si="13"/>
        <v>8.5401296304059144</v>
      </c>
      <c r="AM26" t="s">
        <v>566</v>
      </c>
      <c r="AN26" s="98">
        <v>524.66666666666663</v>
      </c>
      <c r="AO26" s="77">
        <v>2.9217157363891602</v>
      </c>
      <c r="AP26" s="77">
        <v>2.4054853916168213</v>
      </c>
      <c r="AR26">
        <f t="shared" si="4"/>
        <v>4668.4277499671762</v>
      </c>
      <c r="AS26">
        <f t="shared" si="5"/>
        <v>3776.560301948487</v>
      </c>
      <c r="AT26">
        <f t="shared" si="6"/>
        <v>8.4485776237342183</v>
      </c>
      <c r="AU26">
        <f t="shared" si="7"/>
        <v>8.2365689013073364</v>
      </c>
    </row>
    <row r="27" spans="1:47" x14ac:dyDescent="0.3">
      <c r="A27" s="1">
        <v>1991</v>
      </c>
      <c r="D27" s="69">
        <v>8.5733999999999995</v>
      </c>
      <c r="S27" t="s">
        <v>699</v>
      </c>
      <c r="T27" s="77">
        <v>3.3751845359802246</v>
      </c>
      <c r="U27" s="77">
        <v>3.1938364505767822</v>
      </c>
      <c r="W27">
        <f t="shared" si="0"/>
        <v>5385.0723156337554</v>
      </c>
      <c r="X27">
        <f t="shared" si="1"/>
        <v>5136.0262011332889</v>
      </c>
      <c r="Y27">
        <f t="shared" si="2"/>
        <v>8.5913860185873681</v>
      </c>
      <c r="Z27">
        <f t="shared" si="3"/>
        <v>8.5440349468235457</v>
      </c>
      <c r="AB27" s="69">
        <v>8.5890000000000004</v>
      </c>
      <c r="AC27">
        <f t="shared" si="8"/>
        <v>1.2164500001572165</v>
      </c>
      <c r="AD27" s="61">
        <f t="shared" si="9"/>
        <v>7.3725499998427839</v>
      </c>
      <c r="AF27" s="61">
        <f t="shared" si="10"/>
        <v>8.5709865690474167</v>
      </c>
      <c r="AG27">
        <f t="shared" si="11"/>
        <v>1.1612228432772755</v>
      </c>
      <c r="AH27" s="61">
        <f t="shared" si="12"/>
        <v>7.4277771567227244</v>
      </c>
      <c r="AJ27" s="61">
        <f t="shared" si="13"/>
        <v>8.5157594121674762</v>
      </c>
      <c r="AM27" t="s">
        <v>567</v>
      </c>
      <c r="AN27" s="98">
        <v>466.33333333333331</v>
      </c>
      <c r="AO27" s="77">
        <v>2.651930570602417</v>
      </c>
      <c r="AP27" s="77">
        <v>2.3710904121398926</v>
      </c>
      <c r="AR27">
        <f t="shared" si="4"/>
        <v>4242.0697003441819</v>
      </c>
      <c r="AS27">
        <f t="shared" si="5"/>
        <v>3717.2481450475593</v>
      </c>
      <c r="AT27">
        <f t="shared" si="6"/>
        <v>8.3528065659995843</v>
      </c>
      <c r="AU27">
        <f t="shared" si="7"/>
        <v>8.2207389275651863</v>
      </c>
    </row>
    <row r="28" spans="1:47" x14ac:dyDescent="0.3">
      <c r="A28" s="1">
        <v>1991.25</v>
      </c>
      <c r="D28" s="69">
        <v>8.4862000000000002</v>
      </c>
      <c r="S28" t="s">
        <v>700</v>
      </c>
      <c r="T28" s="77">
        <v>3.1915009021759033</v>
      </c>
      <c r="U28" s="77">
        <v>3.1149704456329346</v>
      </c>
      <c r="W28">
        <f t="shared" si="0"/>
        <v>5094.7857995901704</v>
      </c>
      <c r="X28">
        <f t="shared" si="1"/>
        <v>5000.026327590218</v>
      </c>
      <c r="Y28">
        <f t="shared" si="2"/>
        <v>8.5359729034757486</v>
      </c>
      <c r="Z28">
        <f t="shared" si="3"/>
        <v>8.5171984569204184</v>
      </c>
      <c r="AB28" s="69">
        <v>8.5503</v>
      </c>
      <c r="AC28">
        <f t="shared" si="8"/>
        <v>1.1604913083947759</v>
      </c>
      <c r="AD28" s="61">
        <f t="shared" si="9"/>
        <v>7.3898086916052241</v>
      </c>
      <c r="AF28" s="61">
        <f t="shared" si="10"/>
        <v>8.5150278772849752</v>
      </c>
      <c r="AG28">
        <f t="shared" si="11"/>
        <v>1.13621966443612</v>
      </c>
      <c r="AH28" s="61">
        <f t="shared" si="12"/>
        <v>7.41408033556388</v>
      </c>
      <c r="AJ28" s="61">
        <f t="shared" si="13"/>
        <v>8.4907562333263193</v>
      </c>
      <c r="AM28" t="s">
        <v>568</v>
      </c>
      <c r="AN28" s="98">
        <v>278.33333333333331</v>
      </c>
      <c r="AO28" s="77">
        <v>2.4682471752166748</v>
      </c>
      <c r="AP28" s="77">
        <v>2.3384106159210205</v>
      </c>
      <c r="AR28">
        <f t="shared" si="4"/>
        <v>3951.7835610881048</v>
      </c>
      <c r="AS28">
        <f t="shared" si="5"/>
        <v>3660.8937226783219</v>
      </c>
      <c r="AT28">
        <f t="shared" si="6"/>
        <v>8.2819222904368477</v>
      </c>
      <c r="AU28">
        <f t="shared" si="7"/>
        <v>8.205462583110867</v>
      </c>
    </row>
    <row r="29" spans="1:47" x14ac:dyDescent="0.3">
      <c r="A29" s="1">
        <v>1991.5</v>
      </c>
      <c r="D29" s="69">
        <v>8.4763999999999999</v>
      </c>
      <c r="S29" t="s">
        <v>701</v>
      </c>
      <c r="T29" s="77">
        <v>2.7724728584289551</v>
      </c>
      <c r="U29" s="77">
        <v>3.0380258560180664</v>
      </c>
      <c r="W29">
        <f t="shared" si="0"/>
        <v>4432.5700734278598</v>
      </c>
      <c r="X29">
        <f t="shared" si="1"/>
        <v>4867.3398238818554</v>
      </c>
      <c r="Y29">
        <f t="shared" si="2"/>
        <v>8.3967348468313787</v>
      </c>
      <c r="Z29">
        <f t="shared" si="3"/>
        <v>8.4903028294387166</v>
      </c>
      <c r="AB29" s="69">
        <v>8.6023999999999994</v>
      </c>
      <c r="AC29">
        <f t="shared" si="8"/>
        <v>1.0197396506287157</v>
      </c>
      <c r="AD29" s="61">
        <f t="shared" si="9"/>
        <v>7.5826603493712836</v>
      </c>
      <c r="AF29" s="61">
        <f t="shared" si="10"/>
        <v>8.3742762195189151</v>
      </c>
      <c r="AG29">
        <f t="shared" si="11"/>
        <v>1.1112079150057201</v>
      </c>
      <c r="AH29" s="61">
        <f t="shared" si="12"/>
        <v>7.491192084994279</v>
      </c>
      <c r="AJ29" s="61">
        <f t="shared" si="13"/>
        <v>8.4657444838959197</v>
      </c>
      <c r="AM29" t="s">
        <v>569</v>
      </c>
      <c r="AN29" s="98">
        <v>245</v>
      </c>
      <c r="AO29" s="77">
        <v>1.9401570558547974</v>
      </c>
      <c r="AP29" s="77">
        <v>2.3085298538208008</v>
      </c>
      <c r="AR29">
        <f t="shared" si="4"/>
        <v>3117.2103455456208</v>
      </c>
      <c r="AS29">
        <f t="shared" si="5"/>
        <v>3609.3660730922438</v>
      </c>
      <c r="AT29">
        <f t="shared" si="6"/>
        <v>8.0446937608223674</v>
      </c>
      <c r="AU29">
        <f t="shared" si="7"/>
        <v>8.1912874328853711</v>
      </c>
    </row>
    <row r="30" spans="1:47" x14ac:dyDescent="0.3">
      <c r="A30" s="1">
        <v>1991.75</v>
      </c>
      <c r="D30" s="69">
        <v>8.4781999999999993</v>
      </c>
      <c r="S30" t="s">
        <v>702</v>
      </c>
      <c r="T30" s="77">
        <v>2.4395465850830078</v>
      </c>
      <c r="U30" s="77">
        <v>2.9650464057922363</v>
      </c>
      <c r="W30">
        <f t="shared" si="0"/>
        <v>3906.4262576324659</v>
      </c>
      <c r="X30">
        <f t="shared" si="1"/>
        <v>4741.4909741902493</v>
      </c>
      <c r="Y30">
        <f t="shared" si="2"/>
        <v>8.270378234420658</v>
      </c>
      <c r="Z30">
        <f t="shared" si="3"/>
        <v>8.4641069167450951</v>
      </c>
      <c r="AB30" s="69">
        <v>8.5733999999999995</v>
      </c>
      <c r="AC30">
        <f t="shared" si="8"/>
        <v>0.89181219625170738</v>
      </c>
      <c r="AD30" s="61">
        <f t="shared" si="9"/>
        <v>7.6815878037482923</v>
      </c>
      <c r="AF30" s="61">
        <f t="shared" si="10"/>
        <v>8.2463487651419083</v>
      </c>
      <c r="AG30">
        <f t="shared" si="11"/>
        <v>1.0868926835218935</v>
      </c>
      <c r="AH30" s="61">
        <f t="shared" si="12"/>
        <v>7.4865073164781055</v>
      </c>
      <c r="AJ30" s="61">
        <f t="shared" si="13"/>
        <v>8.4414292524120942</v>
      </c>
      <c r="AM30" t="s">
        <v>570</v>
      </c>
      <c r="AN30" s="98">
        <v>270</v>
      </c>
      <c r="AO30" s="77">
        <v>1.7105526924133301</v>
      </c>
      <c r="AP30" s="77">
        <v>2.2826132774353027</v>
      </c>
      <c r="AR30">
        <f t="shared" si="4"/>
        <v>2754.3524830817705</v>
      </c>
      <c r="AS30">
        <f t="shared" si="5"/>
        <v>3564.674432966608</v>
      </c>
      <c r="AT30">
        <f t="shared" si="6"/>
        <v>7.9209376605981969</v>
      </c>
      <c r="AU30">
        <f t="shared" si="7"/>
        <v>8.178828005527162</v>
      </c>
    </row>
    <row r="31" spans="1:47" x14ac:dyDescent="0.3">
      <c r="A31" s="1">
        <v>1992</v>
      </c>
      <c r="D31" s="69">
        <v>8.4324999999999992</v>
      </c>
      <c r="S31" t="s">
        <v>703</v>
      </c>
      <c r="T31" s="77">
        <v>2.3706653118133545</v>
      </c>
      <c r="U31" s="77">
        <v>2.8979108333587646</v>
      </c>
      <c r="W31">
        <f t="shared" si="0"/>
        <v>3797.5689554114369</v>
      </c>
      <c r="X31">
        <f t="shared" si="1"/>
        <v>4625.7195544550332</v>
      </c>
      <c r="Y31">
        <f t="shared" si="2"/>
        <v>8.2421163924120986</v>
      </c>
      <c r="Z31">
        <f t="shared" si="3"/>
        <v>8.439387217186944</v>
      </c>
      <c r="AB31" s="69">
        <v>8.4862000000000002</v>
      </c>
      <c r="AC31">
        <f t="shared" si="8"/>
        <v>0.86317063803602778</v>
      </c>
      <c r="AD31" s="61">
        <f t="shared" si="9"/>
        <v>7.6230293619639724</v>
      </c>
      <c r="AF31" s="61">
        <f t="shared" si="10"/>
        <v>8.217707206926228</v>
      </c>
      <c r="AG31">
        <f t="shared" si="11"/>
        <v>1.0639900750879254</v>
      </c>
      <c r="AH31" s="61">
        <f t="shared" si="12"/>
        <v>7.4222099249120745</v>
      </c>
      <c r="AJ31" s="61">
        <f t="shared" si="13"/>
        <v>8.4185266439781259</v>
      </c>
      <c r="AM31" t="s">
        <v>571</v>
      </c>
      <c r="AN31" s="98">
        <v>250.66666666666666</v>
      </c>
      <c r="AO31" s="77">
        <v>1.5727900266647339</v>
      </c>
      <c r="AP31" s="77">
        <v>2.2615957260131836</v>
      </c>
      <c r="AR31">
        <f t="shared" si="4"/>
        <v>2536.6376902459588</v>
      </c>
      <c r="AS31">
        <f t="shared" si="5"/>
        <v>3528.4308786287361</v>
      </c>
      <c r="AT31">
        <f t="shared" si="6"/>
        <v>7.8385947390918762</v>
      </c>
      <c r="AU31">
        <f t="shared" si="7"/>
        <v>8.1686085407998767</v>
      </c>
    </row>
    <row r="32" spans="1:47" x14ac:dyDescent="0.3">
      <c r="A32" s="1">
        <v>1992.25</v>
      </c>
      <c r="D32" s="69">
        <v>8.4426000000000005</v>
      </c>
      <c r="S32" t="s">
        <v>704</v>
      </c>
      <c r="T32" s="77">
        <v>2.2903037071228027</v>
      </c>
      <c r="U32" s="77">
        <v>2.8381686210632324</v>
      </c>
      <c r="W32">
        <f t="shared" si="0"/>
        <v>3670.5685810931491</v>
      </c>
      <c r="X32">
        <f t="shared" si="1"/>
        <v>4522.6975575482466</v>
      </c>
      <c r="Y32">
        <f t="shared" si="2"/>
        <v>8.2081018557770875</v>
      </c>
      <c r="Z32">
        <f t="shared" si="3"/>
        <v>8.4168638995764464</v>
      </c>
      <c r="AB32" s="69">
        <v>8.4763999999999999</v>
      </c>
      <c r="AC32">
        <f t="shared" si="8"/>
        <v>0.82868443197019992</v>
      </c>
      <c r="AD32" s="61">
        <f t="shared" si="9"/>
        <v>7.6477155680297999</v>
      </c>
      <c r="AF32" s="61">
        <f t="shared" si="10"/>
        <v>8.1832210008603994</v>
      </c>
      <c r="AG32">
        <f t="shared" si="11"/>
        <v>1.0431589924285072</v>
      </c>
      <c r="AH32" s="61">
        <f t="shared" si="12"/>
        <v>7.4332410075714925</v>
      </c>
      <c r="AJ32" s="61">
        <f t="shared" si="13"/>
        <v>8.3976955613187076</v>
      </c>
      <c r="AM32" t="s">
        <v>572</v>
      </c>
      <c r="AN32" s="98">
        <v>276</v>
      </c>
      <c r="AO32" s="77">
        <v>1.6990724802017212</v>
      </c>
      <c r="AP32" s="77">
        <v>2.2460551261901855</v>
      </c>
      <c r="AR32">
        <f t="shared" si="4"/>
        <v>2736.2095993782659</v>
      </c>
      <c r="AS32">
        <f t="shared" si="5"/>
        <v>3501.6320112052372</v>
      </c>
      <c r="AT32">
        <f t="shared" si="6"/>
        <v>7.9143288837680936</v>
      </c>
      <c r="AU32">
        <f t="shared" si="7"/>
        <v>8.1609844277143928</v>
      </c>
    </row>
    <row r="33" spans="1:47" x14ac:dyDescent="0.3">
      <c r="A33" s="1">
        <v>1992.5</v>
      </c>
      <c r="D33" s="69">
        <v>8.4730000000000008</v>
      </c>
      <c r="S33" t="s">
        <v>705</v>
      </c>
      <c r="T33" s="77">
        <v>2.2156822681427002</v>
      </c>
      <c r="U33" s="77">
        <v>2.7870402336120605</v>
      </c>
      <c r="W33">
        <f t="shared" si="0"/>
        <v>3552.6397428234905</v>
      </c>
      <c r="X33">
        <f t="shared" si="1"/>
        <v>4434.5296044134147</v>
      </c>
      <c r="Y33">
        <f t="shared" si="2"/>
        <v>8.1754461956714852</v>
      </c>
      <c r="Z33">
        <f t="shared" si="3"/>
        <v>8.3971768247246352</v>
      </c>
      <c r="AB33" s="69">
        <v>8.4781999999999993</v>
      </c>
      <c r="AC33">
        <f t="shared" si="8"/>
        <v>0.79556037780299693</v>
      </c>
      <c r="AD33" s="61">
        <f t="shared" si="9"/>
        <v>7.6826396221970024</v>
      </c>
      <c r="AF33" s="61">
        <f t="shared" si="10"/>
        <v>8.1500969466931963</v>
      </c>
      <c r="AG33">
        <f t="shared" si="11"/>
        <v>1.0249801845678606</v>
      </c>
      <c r="AH33" s="61">
        <f t="shared" si="12"/>
        <v>7.4532198154321385</v>
      </c>
      <c r="AJ33" s="61">
        <f t="shared" si="13"/>
        <v>8.379516753458061</v>
      </c>
      <c r="AM33" t="s">
        <v>573</v>
      </c>
      <c r="AN33" s="98">
        <v>349.33333333333331</v>
      </c>
      <c r="AO33" s="77">
        <v>1.8081345558166504</v>
      </c>
      <c r="AP33" s="77">
        <v>2.236137866973877</v>
      </c>
      <c r="AR33">
        <f t="shared" si="4"/>
        <v>2908.5670887584388</v>
      </c>
      <c r="AS33">
        <f t="shared" si="5"/>
        <v>3484.5302700903912</v>
      </c>
      <c r="AT33">
        <f t="shared" si="6"/>
        <v>7.975415829530875</v>
      </c>
      <c r="AU33">
        <f t="shared" si="7"/>
        <v>8.1560885279094002</v>
      </c>
    </row>
    <row r="34" spans="1:47" x14ac:dyDescent="0.3">
      <c r="A34" s="1">
        <v>1992.75</v>
      </c>
      <c r="D34" s="69">
        <v>8.4380000000000006</v>
      </c>
      <c r="S34" t="s">
        <v>706</v>
      </c>
      <c r="T34" s="77">
        <v>2.209942102432251</v>
      </c>
      <c r="U34" s="77">
        <v>2.745403528213501</v>
      </c>
      <c r="W34">
        <f t="shared" si="0"/>
        <v>3543.5682067748612</v>
      </c>
      <c r="X34">
        <f t="shared" si="1"/>
        <v>4362.7295091380684</v>
      </c>
      <c r="Y34">
        <f t="shared" si="2"/>
        <v>8.1728894664846639</v>
      </c>
      <c r="Z34">
        <f t="shared" si="3"/>
        <v>8.3808531746713921</v>
      </c>
      <c r="AB34" s="69">
        <v>8.4324999999999992</v>
      </c>
      <c r="AC34">
        <f t="shared" si="8"/>
        <v>0.79296631719203148</v>
      </c>
      <c r="AD34" s="61">
        <f t="shared" si="9"/>
        <v>7.6395336828079676</v>
      </c>
      <c r="AF34" s="61">
        <f t="shared" si="10"/>
        <v>8.1475028860822309</v>
      </c>
      <c r="AG34">
        <f t="shared" si="11"/>
        <v>1.0099280689710066</v>
      </c>
      <c r="AH34" s="61">
        <f t="shared" si="12"/>
        <v>7.4225719310289922</v>
      </c>
      <c r="AJ34" s="61">
        <f t="shared" si="13"/>
        <v>8.3644646378612073</v>
      </c>
      <c r="AM34" t="s">
        <v>574</v>
      </c>
      <c r="AN34" s="98">
        <v>428.33333333333331</v>
      </c>
      <c r="AO34" s="77">
        <v>2.1123602390289307</v>
      </c>
      <c r="AP34" s="77">
        <v>2.2316493988037109</v>
      </c>
      <c r="AR34">
        <f t="shared" si="4"/>
        <v>3389.3536010981934</v>
      </c>
      <c r="AS34">
        <f t="shared" si="5"/>
        <v>3476.7901657960342</v>
      </c>
      <c r="AT34">
        <f t="shared" si="6"/>
        <v>8.1283945040509824</v>
      </c>
      <c r="AU34">
        <f t="shared" si="7"/>
        <v>8.1538647809765461</v>
      </c>
    </row>
    <row r="35" spans="1:47" x14ac:dyDescent="0.3">
      <c r="A35" s="1">
        <v>1993</v>
      </c>
      <c r="D35" s="69">
        <v>8.4456000000000007</v>
      </c>
      <c r="S35" t="s">
        <v>707</v>
      </c>
      <c r="T35" s="77">
        <v>2.2558631896972656</v>
      </c>
      <c r="U35" s="77">
        <v>2.7137792110443115</v>
      </c>
      <c r="W35">
        <f t="shared" si="0"/>
        <v>3616.1401183763887</v>
      </c>
      <c r="X35">
        <f t="shared" si="1"/>
        <v>4308.195199469943</v>
      </c>
      <c r="Y35">
        <f t="shared" si="2"/>
        <v>8.1931624703123145</v>
      </c>
      <c r="Z35">
        <f t="shared" si="3"/>
        <v>8.368274348175941</v>
      </c>
      <c r="AB35" s="69">
        <v>8.4426000000000005</v>
      </c>
      <c r="AC35">
        <f t="shared" si="8"/>
        <v>0.81353268893227237</v>
      </c>
      <c r="AD35" s="61">
        <f t="shared" si="9"/>
        <v>7.6290673110677281</v>
      </c>
      <c r="AF35" s="61">
        <f t="shared" si="10"/>
        <v>8.1680692578224718</v>
      </c>
      <c r="AG35">
        <f t="shared" si="11"/>
        <v>0.99834220624061698</v>
      </c>
      <c r="AH35" s="61">
        <f t="shared" si="12"/>
        <v>7.4442577937593839</v>
      </c>
      <c r="AJ35" s="61">
        <f t="shared" si="13"/>
        <v>8.3528787751308169</v>
      </c>
      <c r="AM35" t="s">
        <v>575</v>
      </c>
      <c r="AN35" s="98">
        <v>434.66666666666669</v>
      </c>
      <c r="AO35" s="77">
        <v>2.4223263263702393</v>
      </c>
      <c r="AP35" s="77">
        <v>2.2321269512176514</v>
      </c>
      <c r="AR35">
        <f t="shared" si="4"/>
        <v>3879.2120262740855</v>
      </c>
      <c r="AS35">
        <f t="shared" si="5"/>
        <v>3477.6136773705371</v>
      </c>
      <c r="AT35">
        <f t="shared" si="6"/>
        <v>8.2633873259807284</v>
      </c>
      <c r="AU35">
        <f t="shared" si="7"/>
        <v>8.1541016126581454</v>
      </c>
    </row>
    <row r="36" spans="1:47" x14ac:dyDescent="0.3">
      <c r="A36" s="1">
        <v>1993.25</v>
      </c>
      <c r="D36" s="69">
        <v>8.4826999999999995</v>
      </c>
      <c r="S36" t="s">
        <v>708</v>
      </c>
      <c r="T36" s="77">
        <v>2.2501230239868164</v>
      </c>
      <c r="U36" s="77">
        <v>2.6923532485961914</v>
      </c>
      <c r="W36">
        <f t="shared" si="0"/>
        <v>3607.068582327759</v>
      </c>
      <c r="X36">
        <f t="shared" si="1"/>
        <v>4271.2473638903712</v>
      </c>
      <c r="Y36">
        <f t="shared" si="2"/>
        <v>8.1906506943983448</v>
      </c>
      <c r="Z36">
        <f t="shared" si="3"/>
        <v>8.3596611862540975</v>
      </c>
      <c r="AB36" s="69">
        <v>8.4730000000000008</v>
      </c>
      <c r="AC36">
        <f t="shared" si="8"/>
        <v>0.81098489204905211</v>
      </c>
      <c r="AD36" s="61">
        <f t="shared" si="9"/>
        <v>7.6620151079509489</v>
      </c>
      <c r="AF36" s="61">
        <f t="shared" si="10"/>
        <v>8.165521460939253</v>
      </c>
      <c r="AG36">
        <f t="shared" si="11"/>
        <v>0.99041562479187684</v>
      </c>
      <c r="AH36" s="61">
        <f t="shared" si="12"/>
        <v>7.4825843752081242</v>
      </c>
      <c r="AJ36" s="61">
        <f t="shared" si="13"/>
        <v>8.3449521936820776</v>
      </c>
      <c r="AM36" t="s">
        <v>576</v>
      </c>
      <c r="AN36" s="98">
        <v>399</v>
      </c>
      <c r="AO36" s="77">
        <v>2.41658616065979</v>
      </c>
      <c r="AP36" s="77">
        <v>2.2370338439941406</v>
      </c>
      <c r="AR36">
        <f t="shared" si="4"/>
        <v>3870.1404902254562</v>
      </c>
      <c r="AS36">
        <f t="shared" si="5"/>
        <v>3486.0753307478967</v>
      </c>
      <c r="AT36">
        <f t="shared" si="6"/>
        <v>8.2610460877487508</v>
      </c>
      <c r="AU36">
        <f t="shared" si="7"/>
        <v>8.1565318353553469</v>
      </c>
    </row>
    <row r="37" spans="1:47" x14ac:dyDescent="0.3">
      <c r="A37" s="1">
        <v>1993.5</v>
      </c>
      <c r="D37" s="69">
        <v>8.4529999999999994</v>
      </c>
      <c r="S37" t="s">
        <v>709</v>
      </c>
      <c r="T37" s="77">
        <v>2.3190042972564697</v>
      </c>
      <c r="U37" s="77">
        <v>2.6810259819030762</v>
      </c>
      <c r="W37">
        <f t="shared" si="0"/>
        <v>3715.925884548788</v>
      </c>
      <c r="X37">
        <f t="shared" si="1"/>
        <v>4251.7141462644868</v>
      </c>
      <c r="Y37">
        <f t="shared" si="2"/>
        <v>8.2203831547802473</v>
      </c>
      <c r="Z37">
        <f t="shared" si="3"/>
        <v>8.3550775091361942</v>
      </c>
      <c r="AB37" s="69">
        <v>8.4380000000000006</v>
      </c>
      <c r="AC37">
        <f t="shared" si="8"/>
        <v>0.84113791133613203</v>
      </c>
      <c r="AD37" s="61">
        <f t="shared" si="9"/>
        <v>7.5968620886638689</v>
      </c>
      <c r="AF37" s="61">
        <f t="shared" si="10"/>
        <v>8.1956744802263319</v>
      </c>
      <c r="AG37">
        <f t="shared" si="11"/>
        <v>0.98619955033072637</v>
      </c>
      <c r="AH37" s="61">
        <f t="shared" si="12"/>
        <v>7.4518004496692747</v>
      </c>
      <c r="AJ37" s="61">
        <f t="shared" si="13"/>
        <v>8.3407361192209262</v>
      </c>
      <c r="AM37" t="s">
        <v>577</v>
      </c>
      <c r="AN37" s="98">
        <v>400.66666666666669</v>
      </c>
      <c r="AO37" s="77">
        <v>2.2845635414123535</v>
      </c>
      <c r="AP37" s="77">
        <v>2.2459518909454346</v>
      </c>
      <c r="AR37">
        <f t="shared" si="4"/>
        <v>3661.4970450445194</v>
      </c>
      <c r="AS37">
        <f t="shared" si="5"/>
        <v>3501.4539879841886</v>
      </c>
      <c r="AT37">
        <f t="shared" si="6"/>
        <v>8.2056273714666652</v>
      </c>
      <c r="AU37">
        <f t="shared" si="7"/>
        <v>8.160933586350712</v>
      </c>
    </row>
    <row r="38" spans="1:47" x14ac:dyDescent="0.3">
      <c r="A38" s="1">
        <v>1993.75</v>
      </c>
      <c r="D38" s="69">
        <v>8.4537999999999993</v>
      </c>
      <c r="S38" t="s">
        <v>710</v>
      </c>
      <c r="T38" s="77">
        <v>2.3419647216796875</v>
      </c>
      <c r="U38" s="77">
        <v>2.6794202327728271</v>
      </c>
      <c r="W38">
        <f t="shared" si="0"/>
        <v>3752.2116519557976</v>
      </c>
      <c r="X38">
        <f t="shared" si="1"/>
        <v>4248.9451245698883</v>
      </c>
      <c r="Y38">
        <f t="shared" si="2"/>
        <v>8.2301007189710873</v>
      </c>
      <c r="Z38">
        <f t="shared" si="3"/>
        <v>8.3544260251267044</v>
      </c>
      <c r="AB38" s="69">
        <v>8.4456000000000007</v>
      </c>
      <c r="AC38">
        <f t="shared" si="8"/>
        <v>0.85099020173145234</v>
      </c>
      <c r="AD38" s="61">
        <f t="shared" si="9"/>
        <v>7.5946097982685483</v>
      </c>
      <c r="AF38" s="61">
        <f t="shared" si="10"/>
        <v>8.2055267706216526</v>
      </c>
      <c r="AG38">
        <f t="shared" si="11"/>
        <v>0.98560044006491221</v>
      </c>
      <c r="AH38" s="61">
        <f t="shared" si="12"/>
        <v>7.4599995599350883</v>
      </c>
      <c r="AJ38" s="61">
        <f t="shared" si="13"/>
        <v>8.3401370089551126</v>
      </c>
      <c r="AM38" t="s">
        <v>578</v>
      </c>
      <c r="AN38" s="98">
        <v>440</v>
      </c>
      <c r="AO38" s="77">
        <v>2.8241338729858398</v>
      </c>
      <c r="AP38" s="77">
        <v>2.2585749626159668</v>
      </c>
      <c r="AR38">
        <f t="shared" si="4"/>
        <v>4514.2131442905084</v>
      </c>
      <c r="AS38">
        <f t="shared" si="5"/>
        <v>3523.2217465024478</v>
      </c>
      <c r="AT38">
        <f t="shared" si="6"/>
        <v>8.4149861747586261</v>
      </c>
      <c r="AU38">
        <f t="shared" si="7"/>
        <v>8.1671311188817146</v>
      </c>
    </row>
    <row r="39" spans="1:47" x14ac:dyDescent="0.3">
      <c r="A39" s="1">
        <v>1994</v>
      </c>
      <c r="D39" s="69">
        <v>8.4700000000000006</v>
      </c>
      <c r="S39" t="s">
        <v>711</v>
      </c>
      <c r="T39" s="77">
        <v>2.3936257362365723</v>
      </c>
      <c r="U39" s="77">
        <v>2.6869337558746338</v>
      </c>
      <c r="W39">
        <f t="shared" si="0"/>
        <v>3833.8547228184466</v>
      </c>
      <c r="X39">
        <f t="shared" si="1"/>
        <v>4261.9017614939494</v>
      </c>
      <c r="Y39">
        <f t="shared" si="2"/>
        <v>8.2516260310823686</v>
      </c>
      <c r="Z39">
        <f t="shared" si="3"/>
        <v>8.3574707625322695</v>
      </c>
      <c r="AB39" s="69">
        <v>8.4826999999999995</v>
      </c>
      <c r="AC39">
        <f t="shared" si="8"/>
        <v>0.87280926084440058</v>
      </c>
      <c r="AD39" s="61">
        <f t="shared" si="9"/>
        <v>7.609890739155599</v>
      </c>
      <c r="AF39" s="61">
        <f t="shared" si="10"/>
        <v>8.2273458297346007</v>
      </c>
      <c r="AG39">
        <f t="shared" si="11"/>
        <v>0.9884006757658601</v>
      </c>
      <c r="AH39" s="61">
        <f t="shared" si="12"/>
        <v>7.4942993242341398</v>
      </c>
      <c r="AJ39" s="61">
        <f t="shared" si="13"/>
        <v>8.3429372446560599</v>
      </c>
      <c r="AM39" t="s">
        <v>579</v>
      </c>
      <c r="AN39" s="98">
        <v>348.66666666666669</v>
      </c>
      <c r="AO39" s="77">
        <v>2.6060097217559814</v>
      </c>
      <c r="AP39" s="77">
        <v>2.2746214866638184</v>
      </c>
      <c r="AR39">
        <f t="shared" si="4"/>
        <v>4169.4981655301626</v>
      </c>
      <c r="AS39">
        <f t="shared" si="5"/>
        <v>3550.8930510508076</v>
      </c>
      <c r="AT39">
        <f t="shared" si="6"/>
        <v>8.3355509635533647</v>
      </c>
      <c r="AU39">
        <f t="shared" si="7"/>
        <v>8.1749544145089086</v>
      </c>
    </row>
    <row r="40" spans="1:47" x14ac:dyDescent="0.3">
      <c r="A40" s="1">
        <v>1994.25</v>
      </c>
      <c r="D40" s="69">
        <v>8.4903999999999993</v>
      </c>
      <c r="S40" t="s">
        <v>712</v>
      </c>
      <c r="T40" s="77">
        <v>2.4797272682189941</v>
      </c>
      <c r="U40" s="77">
        <v>2.7027528285980225</v>
      </c>
      <c r="W40">
        <f t="shared" si="0"/>
        <v>3969.9262563978555</v>
      </c>
      <c r="X40">
        <f t="shared" si="1"/>
        <v>4289.1808393612928</v>
      </c>
      <c r="Y40">
        <f t="shared" si="2"/>
        <v>8.2865027982940695</v>
      </c>
      <c r="Z40">
        <f t="shared" si="3"/>
        <v>8.3638510471536218</v>
      </c>
      <c r="AB40" s="69">
        <v>8.4529999999999994</v>
      </c>
      <c r="AC40">
        <f t="shared" si="8"/>
        <v>0.90814858163713186</v>
      </c>
      <c r="AD40" s="61">
        <f t="shared" si="9"/>
        <v>7.5448514183628674</v>
      </c>
      <c r="AF40" s="61">
        <f t="shared" si="10"/>
        <v>8.2626851505273322</v>
      </c>
      <c r="AG40">
        <f t="shared" si="11"/>
        <v>0.99427081975314957</v>
      </c>
      <c r="AH40" s="61">
        <f t="shared" si="12"/>
        <v>7.4587291802468503</v>
      </c>
      <c r="AJ40" s="61">
        <f t="shared" si="13"/>
        <v>8.3488073886433494</v>
      </c>
      <c r="AM40" t="s">
        <v>580</v>
      </c>
      <c r="AN40" s="98">
        <v>341.33333333333331</v>
      </c>
      <c r="AO40" s="77">
        <v>2.4051060676574707</v>
      </c>
      <c r="AP40" s="77">
        <v>2.2941632270812988</v>
      </c>
      <c r="AR40">
        <f t="shared" si="4"/>
        <v>3851.9977949157055</v>
      </c>
      <c r="AS40">
        <f t="shared" si="5"/>
        <v>3584.5916544919369</v>
      </c>
      <c r="AT40">
        <f t="shared" si="6"/>
        <v>8.2563472004660632</v>
      </c>
      <c r="AU40">
        <f t="shared" si="7"/>
        <v>8.1843998426387685</v>
      </c>
    </row>
    <row r="41" spans="1:47" x14ac:dyDescent="0.3">
      <c r="A41" s="1">
        <v>1994.5</v>
      </c>
      <c r="D41" s="69">
        <v>8.5167000000000002</v>
      </c>
      <c r="S41" t="s">
        <v>713</v>
      </c>
      <c r="T41" s="77">
        <v>2.6174900531768799</v>
      </c>
      <c r="U41" s="77">
        <v>2.7258803844451904</v>
      </c>
      <c r="W41">
        <f t="shared" si="0"/>
        <v>4187.6412376274211</v>
      </c>
      <c r="X41">
        <f t="shared" si="1"/>
        <v>4329.0629745450724</v>
      </c>
      <c r="Y41">
        <f t="shared" si="2"/>
        <v>8.3398929039531708</v>
      </c>
      <c r="Z41">
        <f t="shared" si="3"/>
        <v>8.3731063944706303</v>
      </c>
      <c r="AB41" s="69">
        <v>8.4537999999999993</v>
      </c>
      <c r="AC41">
        <f t="shared" si="8"/>
        <v>0.96221586363188827</v>
      </c>
      <c r="AD41" s="61">
        <f t="shared" si="9"/>
        <v>7.491584136368111</v>
      </c>
      <c r="AF41" s="61">
        <f t="shared" si="10"/>
        <v>8.3167524325220885</v>
      </c>
      <c r="AG41">
        <f t="shared" si="11"/>
        <v>1.0027914527977368</v>
      </c>
      <c r="AH41" s="61">
        <f t="shared" si="12"/>
        <v>7.451008547202262</v>
      </c>
      <c r="AJ41" s="61">
        <f t="shared" si="13"/>
        <v>8.3573280216879375</v>
      </c>
      <c r="AM41" t="s">
        <v>581</v>
      </c>
      <c r="AN41" s="98">
        <v>335.33333333333331</v>
      </c>
      <c r="AO41" s="77">
        <v>2.1697614192962646</v>
      </c>
      <c r="AP41" s="77">
        <v>2.3174786567687988</v>
      </c>
      <c r="AR41">
        <f t="shared" si="4"/>
        <v>3480.0682080094716</v>
      </c>
      <c r="AS41">
        <f t="shared" si="5"/>
        <v>3624.7977672696798</v>
      </c>
      <c r="AT41">
        <f t="shared" si="6"/>
        <v>8.1548071725791633</v>
      </c>
      <c r="AU41">
        <f t="shared" si="7"/>
        <v>8.1955537773931493</v>
      </c>
    </row>
    <row r="42" spans="1:47" x14ac:dyDescent="0.3">
      <c r="A42" s="1">
        <v>1994.75</v>
      </c>
      <c r="D42" s="69">
        <v>8.4776000000000007</v>
      </c>
      <c r="S42" t="s">
        <v>714</v>
      </c>
      <c r="T42" s="77">
        <v>2.8414306640625</v>
      </c>
      <c r="U42" s="77">
        <v>2.7551801204681396</v>
      </c>
      <c r="W42">
        <f t="shared" si="0"/>
        <v>4541.5483244390362</v>
      </c>
      <c r="X42">
        <f t="shared" si="1"/>
        <v>4379.58867819652</v>
      </c>
      <c r="Y42">
        <f t="shared" si="2"/>
        <v>8.4210232735195962</v>
      </c>
      <c r="Z42">
        <f t="shared" si="3"/>
        <v>8.3847100898732041</v>
      </c>
      <c r="AB42" s="69">
        <v>8.4700000000000006</v>
      </c>
      <c r="AC42">
        <f t="shared" si="8"/>
        <v>1.04430768028277</v>
      </c>
      <c r="AD42" s="61">
        <f t="shared" si="9"/>
        <v>7.4256923197172302</v>
      </c>
      <c r="AF42" s="61">
        <f t="shared" si="10"/>
        <v>8.3988442491729707</v>
      </c>
      <c r="AG42">
        <f t="shared" si="11"/>
        <v>1.0134828199480013</v>
      </c>
      <c r="AH42" s="61">
        <f t="shared" si="12"/>
        <v>7.4565171800519998</v>
      </c>
      <c r="AJ42" s="61">
        <f t="shared" si="13"/>
        <v>8.3680193888382011</v>
      </c>
      <c r="AM42" t="s">
        <v>582</v>
      </c>
      <c r="AN42" s="98">
        <v>368.66666666666669</v>
      </c>
      <c r="AO42" s="77">
        <v>2.0721795558929443</v>
      </c>
      <c r="AP42" s="77">
        <v>2.3449163436889648</v>
      </c>
      <c r="AR42">
        <f t="shared" si="4"/>
        <v>3325.8536023328033</v>
      </c>
      <c r="AS42">
        <f t="shared" si="5"/>
        <v>3672.1124747169988</v>
      </c>
      <c r="AT42">
        <f t="shared" si="6"/>
        <v>8.1094816426484773</v>
      </c>
      <c r="AU42">
        <f t="shared" si="7"/>
        <v>8.2085223816408348</v>
      </c>
    </row>
    <row r="43" spans="1:47" x14ac:dyDescent="0.3">
      <c r="A43" s="1">
        <v>1995</v>
      </c>
      <c r="D43" s="69">
        <v>8.5480999999999998</v>
      </c>
      <c r="S43" t="s">
        <v>715</v>
      </c>
      <c r="T43" s="77">
        <v>2.9552075862884521</v>
      </c>
      <c r="U43" s="77">
        <v>2.7894477844238281</v>
      </c>
      <c r="W43">
        <f t="shared" si="0"/>
        <v>4721.3569751886089</v>
      </c>
      <c r="X43">
        <f t="shared" si="1"/>
        <v>4438.6812868294573</v>
      </c>
      <c r="Y43">
        <f t="shared" si="2"/>
        <v>8.4598515320042562</v>
      </c>
      <c r="Z43">
        <f t="shared" si="3"/>
        <v>8.3981126038399729</v>
      </c>
      <c r="AB43" s="69">
        <v>8.4903999999999993</v>
      </c>
      <c r="AC43">
        <f t="shared" si="8"/>
        <v>1.0835688975576931</v>
      </c>
      <c r="AD43" s="61">
        <f t="shared" si="9"/>
        <v>7.4068311024423057</v>
      </c>
      <c r="AF43" s="61">
        <f t="shared" si="10"/>
        <v>8.4381054664478938</v>
      </c>
      <c r="AG43">
        <f t="shared" si="11"/>
        <v>1.0258436495133834</v>
      </c>
      <c r="AH43" s="61">
        <f t="shared" si="12"/>
        <v>7.4645563504866157</v>
      </c>
      <c r="AJ43" s="61">
        <f t="shared" si="13"/>
        <v>8.3803802184035838</v>
      </c>
      <c r="AM43" t="s">
        <v>583</v>
      </c>
      <c r="AN43" s="98">
        <v>436.66666666666669</v>
      </c>
      <c r="AO43" s="77">
        <v>2.1640212535858154</v>
      </c>
      <c r="AP43" s="77">
        <v>2.3767321109771729</v>
      </c>
      <c r="AR43">
        <f t="shared" si="4"/>
        <v>3470.9966719608419</v>
      </c>
      <c r="AS43">
        <f t="shared" si="5"/>
        <v>3726.9769290652675</v>
      </c>
      <c r="AT43">
        <f t="shared" si="6"/>
        <v>8.1521970570485465</v>
      </c>
      <c r="AU43">
        <f t="shared" si="7"/>
        <v>8.22335270924418</v>
      </c>
    </row>
    <row r="44" spans="1:47" x14ac:dyDescent="0.3">
      <c r="A44" s="1">
        <v>1995.25</v>
      </c>
      <c r="D44" s="69">
        <v>8.5780999999999992</v>
      </c>
      <c r="S44" t="s">
        <v>716</v>
      </c>
      <c r="T44" s="77">
        <v>3.0215556621551514</v>
      </c>
      <c r="U44" s="77">
        <v>2.827533483505249</v>
      </c>
      <c r="W44">
        <f t="shared" si="0"/>
        <v>4826.2109101344804</v>
      </c>
      <c r="X44">
        <f t="shared" si="1"/>
        <v>4504.3578766676346</v>
      </c>
      <c r="Y44">
        <f t="shared" si="2"/>
        <v>8.4818169481174106</v>
      </c>
      <c r="Z44">
        <f t="shared" si="3"/>
        <v>8.4128006241824025</v>
      </c>
      <c r="AB44" s="69">
        <v>8.5167000000000002</v>
      </c>
      <c r="AC44">
        <f t="shared" si="8"/>
        <v>1.1057718186769816</v>
      </c>
      <c r="AD44" s="61">
        <f t="shared" si="9"/>
        <v>7.410928181323019</v>
      </c>
      <c r="AF44" s="61">
        <f t="shared" si="10"/>
        <v>8.4603083875671814</v>
      </c>
      <c r="AG44">
        <f t="shared" si="11"/>
        <v>1.0394047710265268</v>
      </c>
      <c r="AH44" s="61">
        <f t="shared" si="12"/>
        <v>7.4772952289734729</v>
      </c>
      <c r="AJ44" s="61">
        <f t="shared" si="13"/>
        <v>8.3939413399167275</v>
      </c>
      <c r="AM44" t="s">
        <v>584</v>
      </c>
      <c r="AN44" s="98">
        <v>437.66666666666669</v>
      </c>
      <c r="AO44" s="77">
        <v>2.3477048873901367</v>
      </c>
      <c r="AP44" s="77">
        <v>2.4130110740661621</v>
      </c>
      <c r="AR44">
        <f t="shared" si="4"/>
        <v>3761.2831880044273</v>
      </c>
      <c r="AS44">
        <f t="shared" si="5"/>
        <v>3789.5379069655582</v>
      </c>
      <c r="AT44">
        <f t="shared" si="6"/>
        <v>8.2325154515688492</v>
      </c>
      <c r="AU44">
        <f t="shared" si="7"/>
        <v>8.2399993663596085</v>
      </c>
    </row>
    <row r="45" spans="1:47" x14ac:dyDescent="0.3">
      <c r="A45" s="1">
        <v>1995.5</v>
      </c>
      <c r="D45" s="69">
        <v>8.5092999999999996</v>
      </c>
      <c r="S45" t="s">
        <v>717</v>
      </c>
      <c r="T45" s="77">
        <v>3.195791482925415</v>
      </c>
      <c r="U45" s="77">
        <v>2.8683900833129883</v>
      </c>
      <c r="W45">
        <f t="shared" si="0"/>
        <v>5101.5664675886392</v>
      </c>
      <c r="X45">
        <f t="shared" si="1"/>
        <v>4574.8127248776918</v>
      </c>
      <c r="Y45">
        <f t="shared" si="2"/>
        <v>8.5373029220589327</v>
      </c>
      <c r="Z45">
        <f t="shared" si="3"/>
        <v>8.4283210424188209</v>
      </c>
      <c r="AB45" s="69">
        <v>8.4776000000000007</v>
      </c>
      <c r="AC45">
        <f t="shared" si="8"/>
        <v>1.1618347826358695</v>
      </c>
      <c r="AD45" s="61">
        <f t="shared" si="9"/>
        <v>7.315765217364131</v>
      </c>
      <c r="AF45" s="61">
        <f t="shared" si="10"/>
        <v>8.5163713515260699</v>
      </c>
      <c r="AG45">
        <f t="shared" si="11"/>
        <v>1.0537509258012954</v>
      </c>
      <c r="AH45" s="61">
        <f t="shared" si="12"/>
        <v>7.4238490741987055</v>
      </c>
      <c r="AJ45" s="61">
        <f t="shared" si="13"/>
        <v>8.4082874946914963</v>
      </c>
      <c r="AM45" t="s">
        <v>585</v>
      </c>
      <c r="AN45" s="98">
        <v>471.33333333333331</v>
      </c>
      <c r="AO45" s="77">
        <v>2.5830492973327637</v>
      </c>
      <c r="AP45" s="77">
        <v>2.4537057876586914</v>
      </c>
      <c r="AR45">
        <f t="shared" si="4"/>
        <v>4133.2123981231525</v>
      </c>
      <c r="AS45">
        <f t="shared" si="5"/>
        <v>3859.7135917412234</v>
      </c>
      <c r="AT45">
        <f t="shared" si="6"/>
        <v>8.326810203978388</v>
      </c>
      <c r="AU45">
        <f t="shared" si="7"/>
        <v>8.2583482606752217</v>
      </c>
    </row>
    <row r="46" spans="1:47" x14ac:dyDescent="0.3">
      <c r="A46" s="1">
        <v>1995.75</v>
      </c>
      <c r="D46" s="69">
        <v>8.5161999999999995</v>
      </c>
      <c r="S46" t="s">
        <v>718</v>
      </c>
      <c r="T46" s="77">
        <v>3.1195311546325684</v>
      </c>
      <c r="U46" s="77">
        <v>2.9110927581787109</v>
      </c>
      <c r="W46">
        <f t="shared" si="0"/>
        <v>4981.0475919872697</v>
      </c>
      <c r="X46">
        <f t="shared" si="1"/>
        <v>4648.4510229736088</v>
      </c>
      <c r="Y46">
        <f t="shared" si="2"/>
        <v>8.5133955077329713</v>
      </c>
      <c r="Z46">
        <f t="shared" si="3"/>
        <v>8.4442893297478197</v>
      </c>
      <c r="AB46" s="69">
        <v>8.5480999999999998</v>
      </c>
      <c r="AC46">
        <f t="shared" si="8"/>
        <v>1.1376827195784804</v>
      </c>
      <c r="AD46" s="61">
        <f t="shared" si="9"/>
        <v>7.4104172804215196</v>
      </c>
      <c r="AF46" s="61">
        <f t="shared" si="10"/>
        <v>8.4922192884686805</v>
      </c>
      <c r="AG46">
        <f t="shared" si="11"/>
        <v>1.0685285289685311</v>
      </c>
      <c r="AH46" s="61">
        <f t="shared" si="12"/>
        <v>7.4795714710314689</v>
      </c>
      <c r="AJ46" s="61">
        <f t="shared" si="13"/>
        <v>8.423065097858732</v>
      </c>
      <c r="AM46" t="s">
        <v>586</v>
      </c>
      <c r="AN46" s="98">
        <v>559.66666666666663</v>
      </c>
      <c r="AO46" s="77">
        <v>2.6863713264465332</v>
      </c>
      <c r="AP46" s="77">
        <v>2.4987277984619141</v>
      </c>
      <c r="AR46">
        <f t="shared" si="4"/>
        <v>4296.4985398484505</v>
      </c>
      <c r="AS46">
        <f t="shared" si="5"/>
        <v>3937.351450794089</v>
      </c>
      <c r="AT46">
        <f t="shared" si="6"/>
        <v>8.3655556769064727</v>
      </c>
      <c r="AU46">
        <f t="shared" si="7"/>
        <v>8.2782635556397626</v>
      </c>
    </row>
    <row r="47" spans="1:47" x14ac:dyDescent="0.3">
      <c r="A47" s="1">
        <v>1996</v>
      </c>
      <c r="D47" s="69">
        <v>8.5488999999999997</v>
      </c>
      <c r="S47" t="s">
        <v>719</v>
      </c>
      <c r="T47" s="77">
        <v>2.984123706817627</v>
      </c>
      <c r="U47" s="77">
        <v>2.9549205303192139</v>
      </c>
      <c r="W47">
        <f t="shared" si="0"/>
        <v>4767.0548945517066</v>
      </c>
      <c r="X47">
        <f t="shared" si="1"/>
        <v>4724.0294863815989</v>
      </c>
      <c r="Y47">
        <f t="shared" si="2"/>
        <v>8.4694839706727585</v>
      </c>
      <c r="Z47">
        <f t="shared" si="3"/>
        <v>8.4604174191228356</v>
      </c>
      <c r="AB47" s="69">
        <v>8.5780999999999992</v>
      </c>
      <c r="AC47">
        <f t="shared" si="8"/>
        <v>1.0933061381905289</v>
      </c>
      <c r="AD47" s="61">
        <f t="shared" si="9"/>
        <v>7.4847938618094698</v>
      </c>
      <c r="AF47" s="61">
        <f t="shared" si="10"/>
        <v>8.4478427070807296</v>
      </c>
      <c r="AG47">
        <f t="shared" si="11"/>
        <v>1.0834717572034402</v>
      </c>
      <c r="AH47" s="61">
        <f t="shared" si="12"/>
        <v>7.4946282427965585</v>
      </c>
      <c r="AJ47" s="61">
        <f t="shared" si="13"/>
        <v>8.4380083260936409</v>
      </c>
      <c r="AM47" t="s">
        <v>587</v>
      </c>
      <c r="AN47" s="98">
        <v>474.66666666666669</v>
      </c>
      <c r="AO47" s="77">
        <v>2.6978516578674316</v>
      </c>
      <c r="AP47" s="77">
        <v>2.5480697154998779</v>
      </c>
      <c r="AR47">
        <f t="shared" si="4"/>
        <v>4314.641611945709</v>
      </c>
      <c r="AS47">
        <f t="shared" si="5"/>
        <v>4022.4387388127179</v>
      </c>
      <c r="AT47">
        <f t="shared" si="6"/>
        <v>8.3697695437403983</v>
      </c>
      <c r="AU47">
        <f t="shared" si="7"/>
        <v>8.2996436491204157</v>
      </c>
    </row>
    <row r="48" spans="1:47" x14ac:dyDescent="0.3">
      <c r="A48" s="1">
        <v>1996.25</v>
      </c>
      <c r="D48" s="69">
        <v>8.5373000000000001</v>
      </c>
      <c r="S48" t="s">
        <v>720</v>
      </c>
      <c r="T48" s="77">
        <v>3.0757489204406738</v>
      </c>
      <c r="U48" s="77">
        <v>2.9992828369140625</v>
      </c>
      <c r="W48">
        <f t="shared" si="0"/>
        <v>4911.8558411222539</v>
      </c>
      <c r="X48">
        <f t="shared" si="1"/>
        <v>4800.5297236038859</v>
      </c>
      <c r="Y48">
        <f t="shared" si="2"/>
        <v>8.4994071210905791</v>
      </c>
      <c r="Z48">
        <f t="shared" si="3"/>
        <v>8.4764815498910089</v>
      </c>
      <c r="AB48" s="69">
        <v>8.5092999999999996</v>
      </c>
      <c r="AC48">
        <f t="shared" si="8"/>
        <v>1.1235484229674835</v>
      </c>
      <c r="AD48" s="61">
        <f t="shared" si="9"/>
        <v>7.3857515770325159</v>
      </c>
      <c r="AF48" s="61">
        <f t="shared" si="10"/>
        <v>8.4780849918576831</v>
      </c>
      <c r="AG48">
        <f t="shared" si="11"/>
        <v>1.0983732057280819</v>
      </c>
      <c r="AH48" s="61">
        <f t="shared" si="12"/>
        <v>7.4109267942719175</v>
      </c>
      <c r="AJ48" s="61">
        <f t="shared" si="13"/>
        <v>8.4529097746182824</v>
      </c>
      <c r="AM48" t="s">
        <v>588</v>
      </c>
      <c r="AN48" s="98">
        <v>443</v>
      </c>
      <c r="AO48" s="77">
        <v>2.6060097217559814</v>
      </c>
      <c r="AP48" s="77">
        <v>2.6018412113189697</v>
      </c>
      <c r="AR48">
        <f t="shared" si="4"/>
        <v>4169.4981655301626</v>
      </c>
      <c r="AS48">
        <f t="shared" si="5"/>
        <v>4115.1645797732817</v>
      </c>
      <c r="AT48">
        <f t="shared" si="6"/>
        <v>8.3355509635533647</v>
      </c>
      <c r="AU48">
        <f t="shared" si="7"/>
        <v>8.3224341073960257</v>
      </c>
    </row>
    <row r="49" spans="1:47" x14ac:dyDescent="0.3">
      <c r="A49" s="1">
        <v>1996.5</v>
      </c>
      <c r="D49" s="69">
        <v>8.5314999999999994</v>
      </c>
      <c r="S49" t="s">
        <v>721</v>
      </c>
      <c r="T49" s="77">
        <v>3.1335666179656982</v>
      </c>
      <c r="U49" s="77">
        <v>3.0436079502105713</v>
      </c>
      <c r="W49">
        <f t="shared" si="0"/>
        <v>5003.2286958104451</v>
      </c>
      <c r="X49">
        <f t="shared" si="1"/>
        <v>4876.9658231299054</v>
      </c>
      <c r="Y49">
        <f t="shared" si="2"/>
        <v>8.517838722178503</v>
      </c>
      <c r="Z49">
        <f t="shared" si="3"/>
        <v>8.4922785479204599</v>
      </c>
      <c r="AB49" s="69">
        <v>8.5161999999999995</v>
      </c>
      <c r="AC49">
        <f t="shared" si="8"/>
        <v>1.1421718503786398</v>
      </c>
      <c r="AD49" s="61">
        <f t="shared" si="9"/>
        <v>7.3740281496213598</v>
      </c>
      <c r="AF49" s="61">
        <f t="shared" si="10"/>
        <v>8.49670841926884</v>
      </c>
      <c r="AG49">
        <f t="shared" si="11"/>
        <v>1.1130436374243797</v>
      </c>
      <c r="AH49" s="61">
        <f t="shared" si="12"/>
        <v>7.4031563625756203</v>
      </c>
      <c r="AJ49" s="61">
        <f t="shared" si="13"/>
        <v>8.4675802063145795</v>
      </c>
      <c r="AM49" t="s">
        <v>589</v>
      </c>
      <c r="AN49" s="98">
        <v>385</v>
      </c>
      <c r="AO49" s="77">
        <v>2.5141680240631104</v>
      </c>
      <c r="AP49" s="77">
        <v>2.6602456569671631</v>
      </c>
      <c r="AR49">
        <f t="shared" si="4"/>
        <v>4024.355095902124</v>
      </c>
      <c r="AS49">
        <f t="shared" si="5"/>
        <v>4215.879675309855</v>
      </c>
      <c r="AT49">
        <f t="shared" si="6"/>
        <v>8.3001199523947378</v>
      </c>
      <c r="AU49">
        <f t="shared" si="7"/>
        <v>8.3466135498020311</v>
      </c>
    </row>
    <row r="50" spans="1:47" x14ac:dyDescent="0.3">
      <c r="A50" s="1">
        <v>1996.75</v>
      </c>
      <c r="D50" s="69">
        <v>8.5088000000000008</v>
      </c>
      <c r="S50" t="s">
        <v>722</v>
      </c>
      <c r="T50" s="77">
        <v>3.0716564655303955</v>
      </c>
      <c r="U50" s="77">
        <v>3.0873708724975586</v>
      </c>
      <c r="W50">
        <f t="shared" si="0"/>
        <v>4905.3882835431405</v>
      </c>
      <c r="X50">
        <f t="shared" si="1"/>
        <v>4952.4324567085068</v>
      </c>
      <c r="Y50">
        <f t="shared" si="2"/>
        <v>8.4980895296295422</v>
      </c>
      <c r="Z50">
        <f t="shared" si="3"/>
        <v>8.5076341402583022</v>
      </c>
      <c r="AB50" s="69">
        <v>8.5488999999999997</v>
      </c>
      <c r="AC50">
        <f t="shared" si="8"/>
        <v>1.1222169814054261</v>
      </c>
      <c r="AD50" s="61">
        <f t="shared" si="9"/>
        <v>7.4266830185945736</v>
      </c>
      <c r="AF50" s="61">
        <f t="shared" si="10"/>
        <v>8.4767535502956264</v>
      </c>
      <c r="AG50">
        <f t="shared" si="11"/>
        <v>1.1273198784066476</v>
      </c>
      <c r="AH50" s="61">
        <f t="shared" si="12"/>
        <v>7.4215801215933519</v>
      </c>
      <c r="AJ50" s="61">
        <f t="shared" si="13"/>
        <v>8.4818564472968472</v>
      </c>
      <c r="AM50" t="s">
        <v>590</v>
      </c>
      <c r="AN50" s="98">
        <v>267.66666666666669</v>
      </c>
      <c r="AO50" s="77">
        <v>2.5600888729095459</v>
      </c>
      <c r="AP50" s="77">
        <v>2.7234890460968018</v>
      </c>
      <c r="AR50">
        <f t="shared" si="4"/>
        <v>4096.9266307161433</v>
      </c>
      <c r="AS50">
        <f t="shared" si="5"/>
        <v>4324.9392495863767</v>
      </c>
      <c r="AT50">
        <f t="shared" si="6"/>
        <v>8.3179923693357853</v>
      </c>
      <c r="AU50">
        <f t="shared" si="7"/>
        <v>8.3721533729289188</v>
      </c>
    </row>
    <row r="51" spans="1:47" x14ac:dyDescent="0.3">
      <c r="A51" s="1">
        <v>1997</v>
      </c>
      <c r="D51" s="69">
        <v>8.5091000000000001</v>
      </c>
      <c r="S51" t="s">
        <v>723</v>
      </c>
      <c r="T51" s="77">
        <v>3.0411436557769775</v>
      </c>
      <c r="U51" s="77">
        <v>3.1301038265228271</v>
      </c>
      <c r="W51">
        <f t="shared" si="0"/>
        <v>4857.1670182372927</v>
      </c>
      <c r="X51">
        <f t="shared" si="1"/>
        <v>5026.1229694674103</v>
      </c>
      <c r="Y51">
        <f t="shared" si="2"/>
        <v>8.4882106288735848</v>
      </c>
      <c r="Z51">
        <f t="shared" si="3"/>
        <v>8.5224041844710481</v>
      </c>
      <c r="AB51" s="69">
        <v>8.5373000000000001</v>
      </c>
      <c r="AC51">
        <f t="shared" si="8"/>
        <v>1.112233647229907</v>
      </c>
      <c r="AD51" s="61">
        <f t="shared" si="9"/>
        <v>7.4250663527700933</v>
      </c>
      <c r="AF51" s="61">
        <f t="shared" si="10"/>
        <v>8.4667702161201071</v>
      </c>
      <c r="AG51">
        <f t="shared" si="11"/>
        <v>1.1410661754149465</v>
      </c>
      <c r="AH51" s="61">
        <f t="shared" si="12"/>
        <v>7.3962338245850532</v>
      </c>
      <c r="AJ51" s="61">
        <f t="shared" si="13"/>
        <v>8.4956027443051472</v>
      </c>
      <c r="AM51" t="s">
        <v>591</v>
      </c>
      <c r="AN51" s="98">
        <v>454.66666666666669</v>
      </c>
      <c r="AO51" s="77">
        <v>2.5026876926422119</v>
      </c>
      <c r="AP51" s="77">
        <v>2.7916858196258545</v>
      </c>
      <c r="AR51">
        <f t="shared" si="4"/>
        <v>4006.2120238048651</v>
      </c>
      <c r="AS51">
        <f t="shared" si="5"/>
        <v>4442.5406493605915</v>
      </c>
      <c r="AT51">
        <f t="shared" si="6"/>
        <v>8.2956014413865766</v>
      </c>
      <c r="AU51">
        <f t="shared" si="7"/>
        <v>8.3989817100962512</v>
      </c>
    </row>
    <row r="52" spans="1:47" x14ac:dyDescent="0.3">
      <c r="A52" s="1">
        <v>1997.25</v>
      </c>
      <c r="D52" s="69">
        <v>8.5571000000000002</v>
      </c>
      <c r="S52" t="s">
        <v>724</v>
      </c>
      <c r="T52" s="77">
        <v>3.0509486198425293</v>
      </c>
      <c r="U52" s="77">
        <v>3.1713287830352783</v>
      </c>
      <c r="W52">
        <f t="shared" si="0"/>
        <v>4872.6624045140779</v>
      </c>
      <c r="X52">
        <f t="shared" si="1"/>
        <v>5097.2130275539566</v>
      </c>
      <c r="Y52">
        <f t="shared" si="2"/>
        <v>8.4913957616654709</v>
      </c>
      <c r="Z52">
        <f t="shared" si="3"/>
        <v>8.5364492041603999</v>
      </c>
      <c r="AB52" s="69">
        <v>8.5314999999999994</v>
      </c>
      <c r="AC52">
        <f t="shared" si="8"/>
        <v>1.1154525651609148</v>
      </c>
      <c r="AD52" s="61">
        <f t="shared" si="9"/>
        <v>7.4160474348390846</v>
      </c>
      <c r="AF52" s="61">
        <f t="shared" si="10"/>
        <v>8.4699891340511151</v>
      </c>
      <c r="AG52">
        <f t="shared" si="11"/>
        <v>1.154150674519197</v>
      </c>
      <c r="AH52" s="61">
        <f t="shared" si="12"/>
        <v>7.377349325480802</v>
      </c>
      <c r="AJ52" s="61">
        <f t="shared" si="13"/>
        <v>8.5086872434093976</v>
      </c>
      <c r="AM52" t="s">
        <v>592</v>
      </c>
      <c r="AN52" s="98">
        <v>450.66666666666669</v>
      </c>
      <c r="AO52" s="77">
        <v>2.5371284484863281</v>
      </c>
      <c r="AP52" s="77">
        <v>2.8648486137390137</v>
      </c>
      <c r="AR52">
        <f t="shared" si="4"/>
        <v>4060.6408633091337</v>
      </c>
      <c r="AS52">
        <f t="shared" si="5"/>
        <v>4568.7056650036675</v>
      </c>
      <c r="AT52">
        <f t="shared" si="6"/>
        <v>8.3090960882447753</v>
      </c>
      <c r="AU52">
        <f t="shared" si="7"/>
        <v>8.4269852194846386</v>
      </c>
    </row>
    <row r="53" spans="1:47" x14ac:dyDescent="0.3">
      <c r="A53" s="1">
        <v>1997.5</v>
      </c>
      <c r="D53" s="69">
        <v>8.5203000000000007</v>
      </c>
      <c r="S53" t="s">
        <v>725</v>
      </c>
      <c r="T53" s="77">
        <v>3.1544806957244873</v>
      </c>
      <c r="U53" s="77">
        <v>3.2105119228363037</v>
      </c>
      <c r="W53">
        <f t="shared" si="0"/>
        <v>5036.2804960341437</v>
      </c>
      <c r="X53">
        <f t="shared" si="1"/>
        <v>5164.7820905710842</v>
      </c>
      <c r="Y53">
        <f t="shared" si="2"/>
        <v>8.5244230917930857</v>
      </c>
      <c r="Z53">
        <f t="shared" si="3"/>
        <v>8.549618191035675</v>
      </c>
      <c r="AB53" s="69">
        <v>8.5088000000000008</v>
      </c>
      <c r="AC53">
        <f t="shared" si="8"/>
        <v>1.1488238852108541</v>
      </c>
      <c r="AD53" s="61">
        <f t="shared" si="9"/>
        <v>7.3599761147891467</v>
      </c>
      <c r="AF53" s="61">
        <f t="shared" si="10"/>
        <v>8.5033604541010543</v>
      </c>
      <c r="AG53">
        <f t="shared" si="11"/>
        <v>1.1664304019458345</v>
      </c>
      <c r="AH53" s="61">
        <f t="shared" si="12"/>
        <v>7.3423695980541659</v>
      </c>
      <c r="AJ53" s="61">
        <f t="shared" si="13"/>
        <v>8.5209669708360352</v>
      </c>
      <c r="AM53" t="s">
        <v>593</v>
      </c>
      <c r="AN53" s="98">
        <v>394</v>
      </c>
      <c r="AO53" s="77">
        <v>2.6117498874664307</v>
      </c>
      <c r="AP53" s="77">
        <v>2.9428095817565918</v>
      </c>
      <c r="AR53">
        <f t="shared" si="4"/>
        <v>4178.5697015787919</v>
      </c>
      <c r="AS53">
        <f t="shared" si="5"/>
        <v>4703.1448546042448</v>
      </c>
      <c r="AT53">
        <f t="shared" si="6"/>
        <v>8.3377242903072215</v>
      </c>
      <c r="AU53">
        <f t="shared" si="7"/>
        <v>8.4559866819394127</v>
      </c>
    </row>
    <row r="54" spans="1:47" x14ac:dyDescent="0.3">
      <c r="A54" s="1">
        <v>1997.75</v>
      </c>
      <c r="D54" s="69">
        <v>8.5212000000000003</v>
      </c>
      <c r="S54" t="s">
        <v>726</v>
      </c>
      <c r="T54" s="77">
        <v>3.2510569095611572</v>
      </c>
      <c r="U54" s="77">
        <v>3.247044563293457</v>
      </c>
      <c r="W54">
        <f t="shared" si="0"/>
        <v>5188.9058120010131</v>
      </c>
      <c r="X54">
        <f t="shared" si="1"/>
        <v>5227.7805204510414</v>
      </c>
      <c r="Y54">
        <f t="shared" si="2"/>
        <v>8.5542781277289226</v>
      </c>
      <c r="Z54">
        <f t="shared" si="3"/>
        <v>8.5617420923117997</v>
      </c>
      <c r="AB54" s="69">
        <v>8.5091000000000001</v>
      </c>
      <c r="AC54">
        <f t="shared" si="8"/>
        <v>1.1789801464165253</v>
      </c>
      <c r="AD54" s="61">
        <f t="shared" si="9"/>
        <v>7.3301198535834748</v>
      </c>
      <c r="AF54" s="61">
        <f t="shared" si="10"/>
        <v>8.5335167153067246</v>
      </c>
      <c r="AG54">
        <f t="shared" si="11"/>
        <v>1.177745217477856</v>
      </c>
      <c r="AH54" s="61">
        <f t="shared" si="12"/>
        <v>7.3313547825221441</v>
      </c>
      <c r="AJ54" s="61">
        <f t="shared" si="13"/>
        <v>8.5322817863680562</v>
      </c>
      <c r="AM54" t="s">
        <v>594</v>
      </c>
      <c r="AN54" s="98">
        <v>497.66666666666669</v>
      </c>
      <c r="AO54" s="77">
        <v>2.6634109020233154</v>
      </c>
      <c r="AP54" s="77">
        <v>3.0251953601837158</v>
      </c>
      <c r="AR54">
        <f t="shared" si="4"/>
        <v>4260.2127724414404</v>
      </c>
      <c r="AS54">
        <f t="shared" si="5"/>
        <v>4845.214374365185</v>
      </c>
      <c r="AT54">
        <f t="shared" si="6"/>
        <v>8.357074384598624</v>
      </c>
      <c r="AU54">
        <f t="shared" si="7"/>
        <v>8.4857467698610201</v>
      </c>
    </row>
    <row r="55" spans="1:47" x14ac:dyDescent="0.3">
      <c r="A55" s="1">
        <v>1998</v>
      </c>
      <c r="D55" s="69">
        <v>8.5274999999999999</v>
      </c>
      <c r="S55" t="s">
        <v>727</v>
      </c>
      <c r="T55" s="77">
        <v>3.2041585445404053</v>
      </c>
      <c r="U55" s="77">
        <v>3.2802829742431641</v>
      </c>
      <c r="W55">
        <f t="shared" si="0"/>
        <v>5114.7894484031685</v>
      </c>
      <c r="X55">
        <f t="shared" si="1"/>
        <v>5285.0982416815168</v>
      </c>
      <c r="Y55">
        <f t="shared" si="2"/>
        <v>8.5398915139809422</v>
      </c>
      <c r="Z55">
        <f t="shared" si="3"/>
        <v>8.5726464869076366</v>
      </c>
      <c r="AB55" s="69">
        <v>8.5571000000000002</v>
      </c>
      <c r="AC55">
        <f t="shared" si="8"/>
        <v>1.1644495112965871</v>
      </c>
      <c r="AD55" s="61">
        <f t="shared" si="9"/>
        <v>7.3926504887034135</v>
      </c>
      <c r="AF55" s="61">
        <f t="shared" si="10"/>
        <v>8.5189860801867869</v>
      </c>
      <c r="AG55">
        <f t="shared" si="11"/>
        <v>1.1879296913098936</v>
      </c>
      <c r="AH55" s="61">
        <f t="shared" si="12"/>
        <v>7.3691703086901068</v>
      </c>
      <c r="AJ55" s="61">
        <f t="shared" si="13"/>
        <v>8.5424662602000936</v>
      </c>
      <c r="AM55" t="s">
        <v>595</v>
      </c>
      <c r="AN55" s="98">
        <v>581.33333333333337</v>
      </c>
      <c r="AO55" s="77">
        <v>2.8069136142730713</v>
      </c>
      <c r="AP55" s="77">
        <v>3.1114265918731689</v>
      </c>
      <c r="AR55">
        <f t="shared" si="4"/>
        <v>4486.9989129321284</v>
      </c>
      <c r="AS55">
        <f t="shared" si="5"/>
        <v>4993.9151563254072</v>
      </c>
      <c r="AT55">
        <f t="shared" si="6"/>
        <v>8.4089393637054233</v>
      </c>
      <c r="AU55">
        <f t="shared" si="7"/>
        <v>8.5159754815735376</v>
      </c>
    </row>
    <row r="56" spans="1:47" x14ac:dyDescent="0.3">
      <c r="A56" s="1">
        <v>1998.25</v>
      </c>
      <c r="D56" s="69">
        <v>8.5484000000000009</v>
      </c>
      <c r="S56" t="s">
        <v>728</v>
      </c>
      <c r="T56" s="77">
        <v>3.3085770606994629</v>
      </c>
      <c r="U56" s="77">
        <v>3.3095855712890625</v>
      </c>
      <c r="W56">
        <f t="shared" si="0"/>
        <v>5279.8084358789083</v>
      </c>
      <c r="X56">
        <f t="shared" si="1"/>
        <v>5335.6288790019089</v>
      </c>
      <c r="Y56">
        <f t="shared" si="2"/>
        <v>8.5716450949585923</v>
      </c>
      <c r="Z56">
        <f t="shared" si="3"/>
        <v>8.5821620347647816</v>
      </c>
      <c r="AB56" s="69">
        <v>8.5203000000000007</v>
      </c>
      <c r="AC56">
        <f t="shared" si="8"/>
        <v>1.1965182059319805</v>
      </c>
      <c r="AD56" s="61">
        <f t="shared" si="9"/>
        <v>7.3237817940680205</v>
      </c>
      <c r="AF56" s="61">
        <f t="shared" si="10"/>
        <v>8.5510547748221803</v>
      </c>
      <c r="AG56">
        <f t="shared" si="11"/>
        <v>1.1968229765015435</v>
      </c>
      <c r="AH56" s="61">
        <f t="shared" si="12"/>
        <v>7.323477023498457</v>
      </c>
      <c r="AJ56" s="61">
        <f t="shared" si="13"/>
        <v>8.5513595453917439</v>
      </c>
      <c r="AM56" t="s">
        <v>596</v>
      </c>
      <c r="AN56" s="98">
        <v>690.66666666666663</v>
      </c>
      <c r="AO56" s="77">
        <v>2.9389362335205078</v>
      </c>
      <c r="AP56" s="77">
        <v>3.2006969451904297</v>
      </c>
      <c r="AR56">
        <f t="shared" si="4"/>
        <v>4695.6423581130648</v>
      </c>
      <c r="AS56">
        <f t="shared" si="5"/>
        <v>5147.8567281209725</v>
      </c>
      <c r="AT56">
        <f t="shared" si="6"/>
        <v>8.4543901997731741</v>
      </c>
      <c r="AU56">
        <f t="shared" si="7"/>
        <v>8.5463357377384082</v>
      </c>
    </row>
    <row r="57" spans="1:47" x14ac:dyDescent="0.3">
      <c r="A57" s="1">
        <v>1998.5</v>
      </c>
      <c r="D57" s="69">
        <v>8.56</v>
      </c>
      <c r="S57" t="s">
        <v>729</v>
      </c>
      <c r="T57" s="77">
        <v>3.4338645935058594</v>
      </c>
      <c r="U57" s="77">
        <v>3.3342633247375488</v>
      </c>
      <c r="W57">
        <f t="shared" si="0"/>
        <v>5477.8080107392871</v>
      </c>
      <c r="X57">
        <f t="shared" si="1"/>
        <v>5378.1842404749641</v>
      </c>
      <c r="Y57">
        <f t="shared" si="2"/>
        <v>8.6084603018812302</v>
      </c>
      <c r="Z57">
        <f t="shared" si="3"/>
        <v>8.5901060944188377</v>
      </c>
      <c r="AB57" s="69">
        <v>8.5212000000000003</v>
      </c>
      <c r="AC57">
        <f t="shared" si="8"/>
        <v>1.233686330569685</v>
      </c>
      <c r="AD57" s="61">
        <f t="shared" si="9"/>
        <v>7.2875136694303153</v>
      </c>
      <c r="AF57" s="61">
        <f t="shared" si="10"/>
        <v>8.5882228994598862</v>
      </c>
      <c r="AG57">
        <f t="shared" si="11"/>
        <v>1.2042517628346576</v>
      </c>
      <c r="AH57" s="61">
        <f t="shared" si="12"/>
        <v>7.3169482371653425</v>
      </c>
      <c r="AJ57" s="61">
        <f t="shared" si="13"/>
        <v>8.5587883317248572</v>
      </c>
      <c r="AM57" t="s">
        <v>597</v>
      </c>
      <c r="AN57" s="98">
        <v>763.33333333333337</v>
      </c>
      <c r="AO57" s="77">
        <v>3.0307779312133789</v>
      </c>
      <c r="AP57" s="77">
        <v>3.2920103073120117</v>
      </c>
      <c r="AR57">
        <f t="shared" si="4"/>
        <v>4840.7854277411034</v>
      </c>
      <c r="AS57">
        <f t="shared" si="5"/>
        <v>5305.3213506813499</v>
      </c>
      <c r="AT57">
        <f t="shared" si="6"/>
        <v>8.4848322650038579</v>
      </c>
      <c r="AU57">
        <f t="shared" si="7"/>
        <v>8.5764656242712363</v>
      </c>
    </row>
    <row r="58" spans="1:47" x14ac:dyDescent="0.3">
      <c r="A58" s="1">
        <v>1998.75</v>
      </c>
      <c r="D58" s="69">
        <v>8.5637000000000008</v>
      </c>
      <c r="S58" t="s">
        <v>730</v>
      </c>
      <c r="T58" s="77">
        <v>3.5390362739562988</v>
      </c>
      <c r="U58" s="77">
        <v>3.3536272048950195</v>
      </c>
      <c r="W58">
        <f t="shared" si="0"/>
        <v>5644.0172699535888</v>
      </c>
      <c r="X58">
        <f t="shared" si="1"/>
        <v>5411.5761341634325</v>
      </c>
      <c r="Y58">
        <f t="shared" si="2"/>
        <v>8.6383513728464045</v>
      </c>
      <c r="Z58">
        <f t="shared" si="3"/>
        <v>8.5962956665937202</v>
      </c>
      <c r="AB58" s="69">
        <v>8.5274999999999999</v>
      </c>
      <c r="AC58">
        <f t="shared" si="8"/>
        <v>1.2638544510865251</v>
      </c>
      <c r="AD58" s="61">
        <f t="shared" si="9"/>
        <v>7.263645548913475</v>
      </c>
      <c r="AF58" s="61">
        <f t="shared" si="10"/>
        <v>8.6183910199767251</v>
      </c>
      <c r="AG58">
        <f t="shared" si="11"/>
        <v>1.2100425078182822</v>
      </c>
      <c r="AH58" s="61">
        <f t="shared" si="12"/>
        <v>7.3174574921817177</v>
      </c>
      <c r="AJ58" s="61">
        <f t="shared" si="13"/>
        <v>8.5645790767084833</v>
      </c>
      <c r="AM58" t="s">
        <v>598</v>
      </c>
      <c r="AN58" s="98">
        <v>1104.6666666666667</v>
      </c>
      <c r="AO58" s="77">
        <v>3.1915009021759033</v>
      </c>
      <c r="AP58" s="77">
        <v>3.384207010269165</v>
      </c>
      <c r="AR58">
        <f t="shared" si="4"/>
        <v>5094.7857995901704</v>
      </c>
      <c r="AS58">
        <f t="shared" si="5"/>
        <v>5464.3092435280651</v>
      </c>
      <c r="AT58">
        <f t="shared" si="6"/>
        <v>8.5359729034757486</v>
      </c>
      <c r="AU58">
        <f t="shared" si="7"/>
        <v>8.6059929961952335</v>
      </c>
    </row>
    <row r="59" spans="1:47" x14ac:dyDescent="0.3">
      <c r="A59" s="1">
        <v>1999</v>
      </c>
      <c r="D59" s="69">
        <v>8.4899000000000004</v>
      </c>
      <c r="S59" t="s">
        <v>731</v>
      </c>
      <c r="T59" s="77">
        <v>3.5519328117370605</v>
      </c>
      <c r="U59" s="77">
        <v>3.3670494556427002</v>
      </c>
      <c r="W59">
        <f t="shared" si="0"/>
        <v>5664.3984598498537</v>
      </c>
      <c r="X59">
        <f t="shared" si="1"/>
        <v>5434.7220308732722</v>
      </c>
      <c r="Y59">
        <f t="shared" si="2"/>
        <v>8.6419559824489038</v>
      </c>
      <c r="Z59">
        <f t="shared" si="3"/>
        <v>8.6005636539738504</v>
      </c>
      <c r="AB59" s="69">
        <v>8.5484000000000009</v>
      </c>
      <c r="AC59">
        <f t="shared" si="8"/>
        <v>1.2674919093364549</v>
      </c>
      <c r="AD59" s="61">
        <f t="shared" si="9"/>
        <v>7.2809080906635462</v>
      </c>
      <c r="AF59" s="61">
        <f t="shared" si="10"/>
        <v>8.622028478226655</v>
      </c>
      <c r="AG59">
        <f t="shared" si="11"/>
        <v>1.2140368284116352</v>
      </c>
      <c r="AH59" s="61">
        <f t="shared" si="12"/>
        <v>7.3343631715883655</v>
      </c>
      <c r="AJ59" s="61">
        <f t="shared" si="13"/>
        <v>8.5685733973018348</v>
      </c>
      <c r="AM59" t="s">
        <v>599</v>
      </c>
      <c r="AN59" s="98">
        <v>1071.3333333333333</v>
      </c>
      <c r="AO59" s="77">
        <v>3.3809244632720947</v>
      </c>
      <c r="AP59" s="77">
        <v>3.4759633541107178</v>
      </c>
      <c r="AR59">
        <f t="shared" si="4"/>
        <v>5394.1434748948768</v>
      </c>
      <c r="AS59">
        <f t="shared" si="5"/>
        <v>5622.5377624965431</v>
      </c>
      <c r="AT59">
        <f t="shared" si="6"/>
        <v>8.5930691023253267</v>
      </c>
      <c r="AU59">
        <f t="shared" si="7"/>
        <v>8.6345384001286654</v>
      </c>
    </row>
    <row r="60" spans="1:47" x14ac:dyDescent="0.3">
      <c r="A60" s="1">
        <v>1999.25</v>
      </c>
      <c r="D60" s="69">
        <v>8.5771999999999995</v>
      </c>
      <c r="S60" t="s">
        <v>732</v>
      </c>
      <c r="T60" s="77">
        <v>3.5022768974304199</v>
      </c>
      <c r="U60" s="77">
        <v>3.374018669128418</v>
      </c>
      <c r="W60">
        <f t="shared" si="0"/>
        <v>5585.9241719315887</v>
      </c>
      <c r="X60">
        <f t="shared" si="1"/>
        <v>5446.7400372808124</v>
      </c>
      <c r="Y60">
        <f t="shared" si="2"/>
        <v>8.628005171749825</v>
      </c>
      <c r="Z60">
        <f t="shared" si="3"/>
        <v>8.6027725503921459</v>
      </c>
      <c r="AB60" s="69">
        <v>8.56</v>
      </c>
      <c r="AC60">
        <f t="shared" si="8"/>
        <v>1.2534132991075444</v>
      </c>
      <c r="AD60" s="61">
        <f t="shared" si="9"/>
        <v>7.3065867008924563</v>
      </c>
      <c r="AF60" s="61">
        <f t="shared" si="10"/>
        <v>8.6079498679977444</v>
      </c>
      <c r="AG60">
        <f t="shared" si="11"/>
        <v>1.2161045173415501</v>
      </c>
      <c r="AH60" s="61">
        <f t="shared" si="12"/>
        <v>7.3438954826584499</v>
      </c>
      <c r="AJ60" s="61">
        <f t="shared" si="13"/>
        <v>8.5706410862317508</v>
      </c>
      <c r="AM60" t="s">
        <v>600</v>
      </c>
      <c r="AN60" s="98">
        <v>1114</v>
      </c>
      <c r="AO60" s="77">
        <v>3.5703482627868652</v>
      </c>
      <c r="AP60" s="77">
        <v>3.5658364295959473</v>
      </c>
      <c r="AR60">
        <f t="shared" si="4"/>
        <v>5693.5015269870919</v>
      </c>
      <c r="AS60">
        <f t="shared" si="5"/>
        <v>5777.5186938828947</v>
      </c>
      <c r="AT60">
        <f t="shared" si="6"/>
        <v>8.6470807204489368</v>
      </c>
      <c r="AU60">
        <f t="shared" si="7"/>
        <v>8.6617295777785923</v>
      </c>
    </row>
    <row r="61" spans="1:47" x14ac:dyDescent="0.3">
      <c r="A61" s="1">
        <v>1999.5</v>
      </c>
      <c r="D61" s="69">
        <v>8.5611999999999995</v>
      </c>
      <c r="S61" t="s">
        <v>733</v>
      </c>
      <c r="T61" s="77">
        <v>3.4791624546051025</v>
      </c>
      <c r="U61" s="77">
        <v>3.3741393089294434</v>
      </c>
      <c r="W61">
        <f t="shared" si="0"/>
        <v>5549.3949997942491</v>
      </c>
      <c r="X61">
        <f t="shared" si="1"/>
        <v>5446.9480736546011</v>
      </c>
      <c r="Y61">
        <f t="shared" si="2"/>
        <v>8.6214441917524809</v>
      </c>
      <c r="Z61">
        <f t="shared" si="3"/>
        <v>8.6028107443209052</v>
      </c>
      <c r="AB61" s="69">
        <v>8.5637000000000008</v>
      </c>
      <c r="AC61">
        <f t="shared" si="8"/>
        <v>1.2467915908557057</v>
      </c>
      <c r="AD61" s="61">
        <f t="shared" si="9"/>
        <v>7.3169084091442951</v>
      </c>
      <c r="AF61" s="61">
        <f t="shared" si="10"/>
        <v>8.6013281597459059</v>
      </c>
      <c r="AG61">
        <f t="shared" si="11"/>
        <v>1.2161402722250103</v>
      </c>
      <c r="AH61" s="61">
        <f t="shared" si="12"/>
        <v>7.3475597277749909</v>
      </c>
      <c r="AJ61" s="61">
        <f t="shared" si="13"/>
        <v>8.5706768411152101</v>
      </c>
      <c r="AM61" t="s">
        <v>601</v>
      </c>
      <c r="AN61" s="98">
        <v>1370.3333333333333</v>
      </c>
      <c r="AO61" s="77">
        <v>4.0008563995361328</v>
      </c>
      <c r="AP61" s="77">
        <v>3.6523227691650391</v>
      </c>
      <c r="AR61">
        <f t="shared" si="4"/>
        <v>6373.8599484591532</v>
      </c>
      <c r="AS61">
        <f t="shared" si="5"/>
        <v>5926.6593946572548</v>
      </c>
      <c r="AT61">
        <f t="shared" si="6"/>
        <v>8.759960522420096</v>
      </c>
      <c r="AU61">
        <f t="shared" si="7"/>
        <v>8.6872159934008195</v>
      </c>
    </row>
    <row r="62" spans="1:47" x14ac:dyDescent="0.3">
      <c r="A62" s="1">
        <v>1999.75</v>
      </c>
      <c r="D62" s="69">
        <v>8.5373999999999999</v>
      </c>
      <c r="S62" t="s">
        <v>734</v>
      </c>
      <c r="T62" s="77">
        <v>3.7063758373260498</v>
      </c>
      <c r="U62" s="77">
        <v>3.3670952320098877</v>
      </c>
      <c r="W62">
        <f t="shared" si="0"/>
        <v>5908.4742487316134</v>
      </c>
      <c r="X62">
        <f t="shared" si="1"/>
        <v>5434.8009695763694</v>
      </c>
      <c r="Y62">
        <f t="shared" si="2"/>
        <v>8.6841429127267808</v>
      </c>
      <c r="Z62">
        <f t="shared" si="3"/>
        <v>8.6005781787516344</v>
      </c>
      <c r="AB62" s="69">
        <v>8.4899000000000004</v>
      </c>
      <c r="AC62">
        <f t="shared" si="8"/>
        <v>1.3100545359230453</v>
      </c>
      <c r="AD62" s="61">
        <f t="shared" si="9"/>
        <v>7.1798454640769549</v>
      </c>
      <c r="AF62" s="61">
        <f t="shared" si="10"/>
        <v>8.6645911048132458</v>
      </c>
      <c r="AG62">
        <f t="shared" si="11"/>
        <v>1.2140504237141752</v>
      </c>
      <c r="AH62" s="61">
        <f t="shared" si="12"/>
        <v>7.2758495762858253</v>
      </c>
      <c r="AJ62" s="61">
        <f t="shared" si="13"/>
        <v>8.5685869926043754</v>
      </c>
      <c r="AM62" t="s">
        <v>602</v>
      </c>
      <c r="AN62" s="98">
        <v>1539.3333333333333</v>
      </c>
      <c r="AO62" s="77">
        <v>4.3165626525878906</v>
      </c>
      <c r="AP62" s="77">
        <v>3.7339224815368652</v>
      </c>
      <c r="AR62">
        <f t="shared" si="4"/>
        <v>6872.7899096836754</v>
      </c>
      <c r="AS62">
        <f t="shared" si="5"/>
        <v>6067.3733888759398</v>
      </c>
      <c r="AT62">
        <f t="shared" si="6"/>
        <v>8.8353254031705859</v>
      </c>
      <c r="AU62">
        <f t="shared" si="7"/>
        <v>8.7106810702838917</v>
      </c>
    </row>
    <row r="63" spans="1:47" x14ac:dyDescent="0.3">
      <c r="A63" s="1">
        <v>2000</v>
      </c>
      <c r="D63" s="69">
        <v>8.4812999999999992</v>
      </c>
      <c r="S63" t="s">
        <v>735</v>
      </c>
      <c r="T63" s="77">
        <v>3.5838403701782227</v>
      </c>
      <c r="U63" s="77">
        <v>3.3526365756988525</v>
      </c>
      <c r="W63">
        <f t="shared" ref="W63:W126" si="14">$L$87*T63+$M$87</f>
        <v>5714.8239320789653</v>
      </c>
      <c r="X63">
        <f t="shared" ref="X63:X126" si="15">$I$87*U63+$J$87</f>
        <v>5409.8678512917095</v>
      </c>
      <c r="Y63">
        <f t="shared" ref="Y63:Y126" si="16">LN(W63)</f>
        <v>8.6508187677191568</v>
      </c>
      <c r="Z63">
        <f t="shared" ref="Z63:Z126" si="17">LN(X63)</f>
        <v>8.5959799447938909</v>
      </c>
      <c r="AB63" s="69">
        <v>8.5771999999999995</v>
      </c>
      <c r="AC63">
        <f t="shared" si="8"/>
        <v>1.2764349545499596</v>
      </c>
      <c r="AD63" s="61">
        <f t="shared" si="9"/>
        <v>7.3007650454500403</v>
      </c>
      <c r="AF63" s="61">
        <f t="shared" si="10"/>
        <v>8.6309715234401594</v>
      </c>
      <c r="AG63">
        <f t="shared" si="11"/>
        <v>1.2097470738073985</v>
      </c>
      <c r="AH63" s="61">
        <f t="shared" si="12"/>
        <v>7.3674529261926009</v>
      </c>
      <c r="AJ63" s="61">
        <f t="shared" si="13"/>
        <v>8.5642836426975997</v>
      </c>
      <c r="AM63" t="s">
        <v>603</v>
      </c>
      <c r="AN63" s="98">
        <v>1351</v>
      </c>
      <c r="AO63" s="77">
        <v>4.356743335723877</v>
      </c>
      <c r="AP63" s="77">
        <v>3.8093533515930176</v>
      </c>
      <c r="AR63">
        <f t="shared" si="4"/>
        <v>6936.2899084490646</v>
      </c>
      <c r="AS63">
        <f t="shared" si="5"/>
        <v>6197.4495705740565</v>
      </c>
      <c r="AT63">
        <f t="shared" si="6"/>
        <v>8.8445223152294794</v>
      </c>
      <c r="AU63">
        <f t="shared" si="7"/>
        <v>8.7318931268167894</v>
      </c>
    </row>
    <row r="64" spans="1:47" x14ac:dyDescent="0.3">
      <c r="A64" s="1">
        <v>2000.25</v>
      </c>
      <c r="D64" s="69">
        <v>8.5817999999999994</v>
      </c>
      <c r="S64" t="s">
        <v>736</v>
      </c>
      <c r="T64" s="77">
        <v>3.5305845737457275</v>
      </c>
      <c r="U64" s="77">
        <v>3.3307254314422607</v>
      </c>
      <c r="W64">
        <f t="shared" si="14"/>
        <v>5630.6605295736308</v>
      </c>
      <c r="X64">
        <f t="shared" si="15"/>
        <v>5372.0833476871194</v>
      </c>
      <c r="Y64">
        <f t="shared" si="16"/>
        <v>8.6359820374443821</v>
      </c>
      <c r="Z64">
        <f t="shared" si="17"/>
        <v>8.5889710727288602</v>
      </c>
      <c r="AB64" s="69">
        <v>8.5611999999999995</v>
      </c>
      <c r="AC64">
        <f t="shared" si="8"/>
        <v>1.2614634588624543</v>
      </c>
      <c r="AD64" s="61">
        <f t="shared" si="9"/>
        <v>7.2997365411375448</v>
      </c>
      <c r="AF64" s="61">
        <f t="shared" si="10"/>
        <v>8.6160000277526549</v>
      </c>
      <c r="AG64">
        <f t="shared" si="11"/>
        <v>1.2031901275470376</v>
      </c>
      <c r="AH64" s="61">
        <f t="shared" si="12"/>
        <v>7.3580098724529623</v>
      </c>
      <c r="AJ64" s="61">
        <f t="shared" si="13"/>
        <v>8.5577266964372374</v>
      </c>
      <c r="AM64" t="s">
        <v>604</v>
      </c>
      <c r="AN64" s="98">
        <v>1433</v>
      </c>
      <c r="AO64" s="77">
        <v>4.3165621757507324</v>
      </c>
      <c r="AP64" s="77">
        <v>3.8776967525482178</v>
      </c>
      <c r="AR64">
        <f t="shared" si="4"/>
        <v>6872.789156108659</v>
      </c>
      <c r="AS64">
        <f t="shared" si="5"/>
        <v>6315.3038208816315</v>
      </c>
      <c r="AT64">
        <f t="shared" si="6"/>
        <v>8.83532529352442</v>
      </c>
      <c r="AU64">
        <f t="shared" si="7"/>
        <v>8.7507311446140932</v>
      </c>
    </row>
    <row r="65" spans="1:47" x14ac:dyDescent="0.3">
      <c r="A65" s="1">
        <v>2000.5</v>
      </c>
      <c r="D65" s="69">
        <v>8.5709999999999997</v>
      </c>
      <c r="S65" t="s">
        <v>737</v>
      </c>
      <c r="T65" s="77">
        <v>3.6098458766937256</v>
      </c>
      <c r="U65" s="77">
        <v>3.3014681339263916</v>
      </c>
      <c r="W65">
        <f t="shared" si="14"/>
        <v>5755.9220295413452</v>
      </c>
      <c r="X65">
        <f t="shared" si="15"/>
        <v>5321.6308267916684</v>
      </c>
      <c r="Y65">
        <f t="shared" si="16"/>
        <v>8.6579845219706435</v>
      </c>
      <c r="Z65">
        <f t="shared" si="17"/>
        <v>8.5795350817493574</v>
      </c>
      <c r="AB65" s="69">
        <v>8.5373999999999999</v>
      </c>
      <c r="AC65">
        <f t="shared" si="8"/>
        <v>1.2836650779967578</v>
      </c>
      <c r="AD65" s="61">
        <f t="shared" si="9"/>
        <v>7.2537349220032423</v>
      </c>
      <c r="AF65" s="61">
        <f t="shared" si="10"/>
        <v>8.6382016468869587</v>
      </c>
      <c r="AG65">
        <f t="shared" si="11"/>
        <v>1.1943672586072382</v>
      </c>
      <c r="AH65" s="61">
        <f t="shared" si="12"/>
        <v>7.3430327413927614</v>
      </c>
      <c r="AJ65" s="61">
        <f t="shared" si="13"/>
        <v>8.5489038274974387</v>
      </c>
      <c r="AM65" t="s">
        <v>605</v>
      </c>
      <c r="AN65" s="98">
        <v>1336.3333333333333</v>
      </c>
      <c r="AO65" s="77">
        <v>4.2075004577636719</v>
      </c>
      <c r="AP65" s="77">
        <v>3.9383769035339355</v>
      </c>
      <c r="AR65">
        <f t="shared" si="4"/>
        <v>6700.4322319097482</v>
      </c>
      <c r="AS65">
        <f t="shared" si="5"/>
        <v>6419.9432389237627</v>
      </c>
      <c r="AT65">
        <f t="shared" si="6"/>
        <v>8.8099273155235682</v>
      </c>
      <c r="AU65">
        <f t="shared" si="7"/>
        <v>8.7671645553557891</v>
      </c>
    </row>
    <row r="66" spans="1:47" x14ac:dyDescent="0.3">
      <c r="A66" s="1">
        <v>2000.75</v>
      </c>
      <c r="D66" s="69">
        <v>8.5242000000000004</v>
      </c>
      <c r="S66" t="s">
        <v>738</v>
      </c>
      <c r="T66" s="77">
        <v>3.8065409660339355</v>
      </c>
      <c r="U66" s="77">
        <v>3.2650959491729736</v>
      </c>
      <c r="W66">
        <f t="shared" si="14"/>
        <v>6066.7713470601711</v>
      </c>
      <c r="X66">
        <f t="shared" si="15"/>
        <v>5258.9090935116319</v>
      </c>
      <c r="Y66">
        <f t="shared" si="16"/>
        <v>8.7105818392578289</v>
      </c>
      <c r="Z66">
        <f t="shared" si="17"/>
        <v>8.567678887551299</v>
      </c>
      <c r="AB66" s="69">
        <v>8.4812999999999992</v>
      </c>
      <c r="AC66">
        <f t="shared" si="8"/>
        <v>1.3367208938325648</v>
      </c>
      <c r="AD66" s="61">
        <f t="shared" si="9"/>
        <v>7.1445791061674342</v>
      </c>
      <c r="AF66" s="61">
        <f t="shared" si="10"/>
        <v>8.6912574627227652</v>
      </c>
      <c r="AG66">
        <f t="shared" si="11"/>
        <v>1.1832891494858715</v>
      </c>
      <c r="AH66" s="61">
        <f t="shared" si="12"/>
        <v>7.2980108505141281</v>
      </c>
      <c r="AJ66" s="61">
        <f t="shared" si="13"/>
        <v>8.5378257183760713</v>
      </c>
      <c r="AM66" t="s">
        <v>606</v>
      </c>
      <c r="AN66" s="98">
        <v>1336.3333333333333</v>
      </c>
      <c r="AO66" s="77">
        <v>4.1443591117858887</v>
      </c>
      <c r="AP66" s="77">
        <v>3.9910922050476074</v>
      </c>
      <c r="AR66">
        <f t="shared" si="4"/>
        <v>6600.6460889498403</v>
      </c>
      <c r="AS66">
        <f t="shared" si="5"/>
        <v>6510.8477337659797</v>
      </c>
      <c r="AT66">
        <f t="shared" si="6"/>
        <v>8.7949228154885084</v>
      </c>
      <c r="AU66">
        <f t="shared" si="7"/>
        <v>8.7812249469652457</v>
      </c>
    </row>
    <row r="67" spans="1:47" x14ac:dyDescent="0.3">
      <c r="A67" s="1">
        <v>2001</v>
      </c>
      <c r="B67" s="38">
        <v>5022.666666666667</v>
      </c>
      <c r="C67" s="70">
        <f>LN(B67)</f>
        <v>8.5217162801438224</v>
      </c>
      <c r="D67" s="69">
        <v>8.4943000000000008</v>
      </c>
      <c r="F67" t="s">
        <v>466</v>
      </c>
      <c r="G67">
        <f>CORREL(D67:D116,C67:C116)</f>
        <v>0.98777554203671813</v>
      </c>
      <c r="S67" t="s">
        <v>739</v>
      </c>
      <c r="T67" s="77">
        <v>3.6154778003692627</v>
      </c>
      <c r="U67" s="77">
        <v>3.2220332622528076</v>
      </c>
      <c r="W67">
        <f t="shared" si="14"/>
        <v>5764.8225040612288</v>
      </c>
      <c r="X67">
        <f t="shared" si="15"/>
        <v>5184.6499754069773</v>
      </c>
      <c r="Y67">
        <f t="shared" si="16"/>
        <v>8.6595296436881988</v>
      </c>
      <c r="Z67">
        <f t="shared" si="17"/>
        <v>8.553457611231007</v>
      </c>
      <c r="AB67" s="69">
        <v>8.5817999999999994</v>
      </c>
      <c r="AC67">
        <f t="shared" si="8"/>
        <v>1.2852240184865849</v>
      </c>
      <c r="AD67" s="61">
        <f t="shared" si="9"/>
        <v>7.2965759815134144</v>
      </c>
      <c r="AF67" s="61">
        <f t="shared" si="10"/>
        <v>8.6397605873767844</v>
      </c>
      <c r="AG67">
        <f t="shared" si="11"/>
        <v>1.1700126081815727</v>
      </c>
      <c r="AH67" s="61">
        <f t="shared" si="12"/>
        <v>7.4117873918184269</v>
      </c>
      <c r="AJ67" s="61">
        <f t="shared" si="13"/>
        <v>8.5245491770717727</v>
      </c>
      <c r="AM67" t="s">
        <v>607</v>
      </c>
      <c r="AN67" s="98">
        <v>1285.6666666666667</v>
      </c>
      <c r="AO67" s="77">
        <v>4.0467772483825684</v>
      </c>
      <c r="AP67" s="77">
        <v>4.0357089042663574</v>
      </c>
      <c r="AR67">
        <f t="shared" ref="AR67:AR130" si="18">$L$87*AO67+$M$87</f>
        <v>6446.4314832731725</v>
      </c>
      <c r="AS67">
        <f t="shared" ref="AS67:AS130" si="19">$I$87*AP67+$J$87</f>
        <v>6587.7866563851685</v>
      </c>
      <c r="AT67">
        <f t="shared" ref="AT67:AT130" si="20">LN(AR67)</f>
        <v>8.7712819982786527</v>
      </c>
      <c r="AU67">
        <f t="shared" ref="AU67:AU130" si="21">LN(AS67)</f>
        <v>8.7929727071036439</v>
      </c>
    </row>
    <row r="68" spans="1:47" x14ac:dyDescent="0.3">
      <c r="A68" s="1">
        <v>2001.25</v>
      </c>
      <c r="B68" s="38">
        <v>4544.333333333333</v>
      </c>
      <c r="C68" s="70">
        <f t="shared" ref="C68:C131" si="22">LN(B68)</f>
        <v>8.42163631451802</v>
      </c>
      <c r="D68" s="69">
        <v>8.4076000000000004</v>
      </c>
      <c r="O68" s="47"/>
      <c r="P68" s="46"/>
      <c r="S68" t="s">
        <v>740</v>
      </c>
      <c r="T68" s="77">
        <v>3.4612135887145996</v>
      </c>
      <c r="U68" s="77">
        <v>3.1730425357818604</v>
      </c>
      <c r="W68">
        <f t="shared" si="14"/>
        <v>5521.0293058106563</v>
      </c>
      <c r="X68">
        <f t="shared" si="15"/>
        <v>5100.1682952511756</v>
      </c>
      <c r="Y68">
        <f t="shared" si="16"/>
        <v>8.6163195903320204</v>
      </c>
      <c r="Z68">
        <f t="shared" si="17"/>
        <v>8.5370288172368181</v>
      </c>
      <c r="AB68" s="69">
        <v>8.5709999999999997</v>
      </c>
      <c r="AC68">
        <f t="shared" si="8"/>
        <v>1.2416192757552789</v>
      </c>
      <c r="AD68" s="61">
        <f t="shared" si="9"/>
        <v>7.3293807242447206</v>
      </c>
      <c r="AF68" s="61">
        <f t="shared" si="10"/>
        <v>8.5961558446454784</v>
      </c>
      <c r="AG68">
        <f t="shared" si="11"/>
        <v>1.1546909180522893</v>
      </c>
      <c r="AH68" s="61">
        <f t="shared" si="12"/>
        <v>7.4163090819477109</v>
      </c>
      <c r="AJ68" s="61">
        <f t="shared" si="13"/>
        <v>8.5092274869424891</v>
      </c>
      <c r="AM68" t="s">
        <v>608</v>
      </c>
      <c r="AN68" s="98">
        <v>1092.6666666666667</v>
      </c>
      <c r="AO68" s="77">
        <v>3.977895975112915</v>
      </c>
      <c r="AP68" s="77">
        <v>4.0721888542175293</v>
      </c>
      <c r="AR68">
        <f t="shared" si="18"/>
        <v>6337.574181052144</v>
      </c>
      <c r="AS68">
        <f t="shared" si="19"/>
        <v>6650.6942245287473</v>
      </c>
      <c r="AT68">
        <f t="shared" si="20"/>
        <v>8.7542513529279198</v>
      </c>
      <c r="AU68">
        <f t="shared" si="21"/>
        <v>8.8024765228671331</v>
      </c>
    </row>
    <row r="69" spans="1:47" x14ac:dyDescent="0.3">
      <c r="A69" s="1">
        <v>2001.5</v>
      </c>
      <c r="B69" s="38">
        <v>4221.666666666667</v>
      </c>
      <c r="C69" s="70">
        <f t="shared" si="22"/>
        <v>8.3479852737676659</v>
      </c>
      <c r="D69" s="69">
        <v>8.3247999999999998</v>
      </c>
      <c r="F69">
        <f t="array" ref="F69:G73">LINEST(D67:D116, C67:C116, TRUE, TRUE)</f>
        <v>0.9768578086927403</v>
      </c>
      <c r="G69">
        <v>0.15699419662046132</v>
      </c>
      <c r="O69" s="46"/>
      <c r="P69" s="46"/>
      <c r="S69" t="s">
        <v>741</v>
      </c>
      <c r="T69" s="77">
        <v>3.3562276363372803</v>
      </c>
      <c r="U69" s="77">
        <v>3.1191320419311523</v>
      </c>
      <c r="W69">
        <f t="shared" si="14"/>
        <v>5355.1135640652819</v>
      </c>
      <c r="X69">
        <f t="shared" si="15"/>
        <v>5007.2027602077687</v>
      </c>
      <c r="Y69">
        <f t="shared" si="16"/>
        <v>8.5858071897653438</v>
      </c>
      <c r="Z69">
        <f t="shared" si="17"/>
        <v>8.5186327068580976</v>
      </c>
      <c r="AB69" s="69">
        <v>8.5242000000000004</v>
      </c>
      <c r="AC69">
        <f t="shared" si="8"/>
        <v>1.210817615964132</v>
      </c>
      <c r="AD69" s="61">
        <f t="shared" si="9"/>
        <v>7.3133823840358687</v>
      </c>
      <c r="AF69" s="61">
        <f t="shared" si="10"/>
        <v>8.565354184854332</v>
      </c>
      <c r="AG69">
        <f t="shared" si="11"/>
        <v>1.1375547714301719</v>
      </c>
      <c r="AH69" s="61">
        <f t="shared" si="12"/>
        <v>7.3866452285698285</v>
      </c>
      <c r="AJ69" s="61">
        <f t="shared" si="13"/>
        <v>8.4920913403203713</v>
      </c>
      <c r="AM69" t="s">
        <v>609</v>
      </c>
      <c r="AO69" s="77">
        <v>4.0295567512512207</v>
      </c>
      <c r="AP69" s="77">
        <v>4.1005020141601563</v>
      </c>
      <c r="AR69">
        <f t="shared" si="18"/>
        <v>6419.2168751272839</v>
      </c>
      <c r="AS69">
        <f t="shared" si="19"/>
        <v>6699.5186346728087</v>
      </c>
      <c r="AT69">
        <f t="shared" si="20"/>
        <v>8.7670514071761882</v>
      </c>
      <c r="AU69">
        <f t="shared" si="21"/>
        <v>8.8097909572268183</v>
      </c>
    </row>
    <row r="70" spans="1:47" x14ac:dyDescent="0.3">
      <c r="A70" s="1">
        <v>2001.75</v>
      </c>
      <c r="B70" s="38">
        <v>3633.6666666666665</v>
      </c>
      <c r="C70" s="70">
        <f t="shared" si="22"/>
        <v>8.197997518460248</v>
      </c>
      <c r="D70" s="69">
        <v>8.1775000000000002</v>
      </c>
      <c r="F70">
        <v>2.225107216727434E-2</v>
      </c>
      <c r="G70">
        <v>0.18269186197819751</v>
      </c>
      <c r="O70" s="46"/>
      <c r="P70" s="46"/>
      <c r="S70" t="s">
        <v>742</v>
      </c>
      <c r="T70" s="77">
        <v>3.3945448398590088</v>
      </c>
      <c r="U70" s="77">
        <v>3.061490535736084</v>
      </c>
      <c r="V70" s="38">
        <v>5022.666666666667</v>
      </c>
      <c r="W70">
        <f t="shared" si="14"/>
        <v>5415.6685916661891</v>
      </c>
      <c r="X70">
        <f t="shared" si="15"/>
        <v>4907.8033097228226</v>
      </c>
      <c r="Y70">
        <f t="shared" si="16"/>
        <v>8.5970516221117261</v>
      </c>
      <c r="Z70">
        <f t="shared" si="17"/>
        <v>8.4985817295841617</v>
      </c>
      <c r="AA70" s="70">
        <f>LN(V70)</f>
        <v>8.5217162801438224</v>
      </c>
      <c r="AB70" s="69">
        <v>8.4943000000000008</v>
      </c>
      <c r="AC70">
        <f t="shared" si="8"/>
        <v>1.2221696842345549</v>
      </c>
      <c r="AD70" s="61">
        <f t="shared" si="9"/>
        <v>7.2721303157654464</v>
      </c>
      <c r="AF70" s="61">
        <f t="shared" si="10"/>
        <v>8.5767062531247547</v>
      </c>
      <c r="AG70">
        <f t="shared" si="11"/>
        <v>1.1189019005497722</v>
      </c>
      <c r="AH70" s="61">
        <f t="shared" si="12"/>
        <v>7.3753980994502282</v>
      </c>
      <c r="AJ70" s="61">
        <f t="shared" si="13"/>
        <v>8.4734384694399729</v>
      </c>
      <c r="AM70" t="s">
        <v>610</v>
      </c>
      <c r="AO70" s="77">
        <v>4.1386189460754395</v>
      </c>
      <c r="AP70" s="77">
        <v>4.1205582618713379</v>
      </c>
      <c r="AR70">
        <f t="shared" si="18"/>
        <v>6591.5745529012111</v>
      </c>
      <c r="AS70">
        <f t="shared" si="19"/>
        <v>6734.1044762456295</v>
      </c>
      <c r="AT70">
        <f t="shared" si="20"/>
        <v>8.7935475295946866</v>
      </c>
      <c r="AU70">
        <f t="shared" si="21"/>
        <v>8.8149401143386577</v>
      </c>
    </row>
    <row r="71" spans="1:47" x14ac:dyDescent="0.3">
      <c r="A71" s="1">
        <v>2002</v>
      </c>
      <c r="B71" s="38">
        <v>3577.3333333333335</v>
      </c>
      <c r="C71" s="70">
        <f t="shared" si="22"/>
        <v>8.1823729228774056</v>
      </c>
      <c r="D71" s="69">
        <v>8.1608000000000001</v>
      </c>
      <c r="F71" s="35">
        <v>0.97570052144593244</v>
      </c>
      <c r="G71">
        <v>2.867664508526244E-2</v>
      </c>
      <c r="O71" s="46"/>
      <c r="P71" s="46"/>
      <c r="S71" t="s">
        <v>743</v>
      </c>
      <c r="T71" s="77">
        <v>3.1855254173278809</v>
      </c>
      <c r="U71" s="77">
        <v>3.0014545917510986</v>
      </c>
      <c r="V71" s="38">
        <v>4544.333333333333</v>
      </c>
      <c r="W71">
        <f t="shared" si="14"/>
        <v>5085.3423742708983</v>
      </c>
      <c r="X71">
        <f t="shared" si="15"/>
        <v>4804.2747894711592</v>
      </c>
      <c r="Y71">
        <f t="shared" si="16"/>
        <v>8.5341176364561786</v>
      </c>
      <c r="Z71">
        <f t="shared" si="17"/>
        <v>8.4772613817037161</v>
      </c>
      <c r="AA71" s="70">
        <f t="shared" ref="AA71:AA134" si="23">LN(V71)</f>
        <v>8.42163631451802</v>
      </c>
      <c r="AB71" s="69">
        <v>8.4076000000000004</v>
      </c>
      <c r="AC71">
        <f t="shared" ref="AC71:AC133" si="24">LN(T71)</f>
        <v>1.1586172416126974</v>
      </c>
      <c r="AD71" s="61">
        <f t="shared" ref="AD71:AD119" si="25">AB71-AC71</f>
        <v>7.248982758387303</v>
      </c>
      <c r="AF71" s="61">
        <f t="shared" ref="AF71:AF133" si="26">AC71+$AZ$138</f>
        <v>8.5131538105028977</v>
      </c>
      <c r="AG71">
        <f t="shared" ref="AG71:AG133" si="27">LN(U71)</f>
        <v>1.0990970350766158</v>
      </c>
      <c r="AH71" s="61">
        <f t="shared" ref="AH71:AH119" si="28">AB71-AG71</f>
        <v>7.3085029649233846</v>
      </c>
      <c r="AJ71" s="61">
        <f t="shared" ref="AJ71:AJ133" si="29">AG71+$AZ$138</f>
        <v>8.4536336039668161</v>
      </c>
      <c r="AM71" t="s">
        <v>611</v>
      </c>
      <c r="AO71" s="77">
        <v>4.2189807891845703</v>
      </c>
      <c r="AP71" s="77">
        <v>4.1322231292724609</v>
      </c>
      <c r="AR71">
        <f t="shared" si="18"/>
        <v>6718.5753040070067</v>
      </c>
      <c r="AS71">
        <f t="shared" si="19"/>
        <v>6754.2198668068604</v>
      </c>
      <c r="AT71">
        <f t="shared" si="20"/>
        <v>8.8126314027079609</v>
      </c>
      <c r="AU71">
        <f t="shared" si="21"/>
        <v>8.817922753984929</v>
      </c>
    </row>
    <row r="72" spans="1:47" x14ac:dyDescent="0.3">
      <c r="A72" s="1">
        <v>2002.25</v>
      </c>
      <c r="B72" s="38">
        <v>3499.6666666666665</v>
      </c>
      <c r="C72" s="70">
        <f t="shared" si="22"/>
        <v>8.160423004846832</v>
      </c>
      <c r="D72" s="69">
        <v>8.1224000000000007</v>
      </c>
      <c r="F72">
        <v>1927.3510304016506</v>
      </c>
      <c r="G72">
        <v>48</v>
      </c>
      <c r="O72" s="46"/>
      <c r="P72" s="46"/>
      <c r="S72" t="s">
        <v>744</v>
      </c>
      <c r="T72" s="77">
        <v>2.9018456935882568</v>
      </c>
      <c r="U72" s="77">
        <v>2.9405694007873535</v>
      </c>
      <c r="V72" s="38">
        <v>4221.666666666667</v>
      </c>
      <c r="W72">
        <f t="shared" si="14"/>
        <v>4637.0259022421042</v>
      </c>
      <c r="X72">
        <f t="shared" si="15"/>
        <v>4699.2817918214032</v>
      </c>
      <c r="Y72">
        <f t="shared" si="16"/>
        <v>8.4418284703672555</v>
      </c>
      <c r="Z72">
        <f t="shared" si="17"/>
        <v>8.4551649657707095</v>
      </c>
      <c r="AA72" s="70">
        <f t="shared" si="23"/>
        <v>8.3479852737676659</v>
      </c>
      <c r="AB72" s="69">
        <v>8.3247999999999998</v>
      </c>
      <c r="AC72">
        <f t="shared" si="24"/>
        <v>1.0653469806114404</v>
      </c>
      <c r="AD72" s="61">
        <f t="shared" si="25"/>
        <v>7.2594530193885589</v>
      </c>
      <c r="AF72" s="61">
        <f t="shared" si="26"/>
        <v>8.4198835495016411</v>
      </c>
      <c r="AG72">
        <f t="shared" si="27"/>
        <v>1.0786032363354483</v>
      </c>
      <c r="AH72" s="61">
        <f t="shared" si="28"/>
        <v>7.2461967636645515</v>
      </c>
      <c r="AJ72" s="61">
        <f t="shared" si="29"/>
        <v>8.4331398052256485</v>
      </c>
      <c r="AM72" t="s">
        <v>612</v>
      </c>
      <c r="AO72" s="77">
        <v>4.4084043502807617</v>
      </c>
      <c r="AP72" s="77">
        <v>4.1353740692138672</v>
      </c>
      <c r="AR72">
        <f t="shared" si="18"/>
        <v>7017.932979311714</v>
      </c>
      <c r="AS72">
        <f t="shared" si="19"/>
        <v>6759.6534808700826</v>
      </c>
      <c r="AT72">
        <f t="shared" si="20"/>
        <v>8.8562240062702191</v>
      </c>
      <c r="AU72">
        <f t="shared" si="21"/>
        <v>8.8187269074968402</v>
      </c>
    </row>
    <row r="73" spans="1:47" x14ac:dyDescent="0.3">
      <c r="A73" s="1">
        <v>2002.5</v>
      </c>
      <c r="B73" s="38">
        <v>3427.3333333333335</v>
      </c>
      <c r="C73" s="70">
        <f t="shared" si="22"/>
        <v>8.1395377839473397</v>
      </c>
      <c r="D73" s="69">
        <v>8.1224000000000007</v>
      </c>
      <c r="F73">
        <v>1.5849570684793883</v>
      </c>
      <c r="G73">
        <v>3.9472798720613114E-2</v>
      </c>
      <c r="O73" s="46"/>
      <c r="P73" s="46"/>
      <c r="S73" t="s">
        <v>745</v>
      </c>
      <c r="T73" s="77">
        <v>2.3440227508544922</v>
      </c>
      <c r="U73" s="77">
        <v>2.8804943561553955</v>
      </c>
      <c r="V73" s="38">
        <v>3633.6666666666665</v>
      </c>
      <c r="W73">
        <f t="shared" si="14"/>
        <v>3755.4640817270124</v>
      </c>
      <c r="X73">
        <f t="shared" si="15"/>
        <v>4595.6858447608438</v>
      </c>
      <c r="Y73">
        <f t="shared" si="16"/>
        <v>8.2309671469016621</v>
      </c>
      <c r="Z73">
        <f t="shared" si="17"/>
        <v>8.4328732825768835</v>
      </c>
      <c r="AA73" s="70">
        <f t="shared" si="23"/>
        <v>8.197997518460248</v>
      </c>
      <c r="AB73" s="69">
        <v>8.1775000000000002</v>
      </c>
      <c r="AC73">
        <f t="shared" si="24"/>
        <v>0.85186857766360713</v>
      </c>
      <c r="AD73" s="61">
        <f t="shared" si="25"/>
        <v>7.325631422336393</v>
      </c>
      <c r="AF73" s="61">
        <f t="shared" si="26"/>
        <v>8.2064051465538075</v>
      </c>
      <c r="AG73">
        <f t="shared" si="27"/>
        <v>1.057961930860277</v>
      </c>
      <c r="AH73" s="61">
        <f t="shared" si="28"/>
        <v>7.1195380691397236</v>
      </c>
      <c r="AJ73" s="61">
        <f t="shared" si="29"/>
        <v>8.4124984997504768</v>
      </c>
      <c r="AM73" t="s">
        <v>613</v>
      </c>
      <c r="AO73" s="77">
        <v>4.6781892776489258</v>
      </c>
      <c r="AP73" s="77">
        <v>4.1299424171447754</v>
      </c>
      <c r="AR73">
        <f t="shared" si="18"/>
        <v>7444.2906521471996</v>
      </c>
      <c r="AS73">
        <f t="shared" si="19"/>
        <v>6750.2869103806506</v>
      </c>
      <c r="AT73">
        <f t="shared" si="20"/>
        <v>8.9152026621566964</v>
      </c>
      <c r="AU73">
        <f t="shared" si="21"/>
        <v>8.8173402882048304</v>
      </c>
    </row>
    <row r="74" spans="1:47" x14ac:dyDescent="0.3">
      <c r="A74" s="1">
        <v>2002.75</v>
      </c>
      <c r="B74" s="38">
        <v>3315.3333333333335</v>
      </c>
      <c r="C74" s="70">
        <f t="shared" si="22"/>
        <v>8.1063134506065744</v>
      </c>
      <c r="D74" s="69">
        <v>8.1243999999999996</v>
      </c>
      <c r="S74" t="s">
        <v>746</v>
      </c>
      <c r="T74" s="77">
        <v>2.4161248207092285</v>
      </c>
      <c r="U74" s="77">
        <v>2.8228654861450195</v>
      </c>
      <c r="V74" s="38">
        <v>3577.3333333333335</v>
      </c>
      <c r="W74">
        <f t="shared" si="14"/>
        <v>3869.4114063969923</v>
      </c>
      <c r="X74">
        <f t="shared" si="15"/>
        <v>4496.3081846470659</v>
      </c>
      <c r="Y74">
        <f t="shared" si="16"/>
        <v>8.2608576830864759</v>
      </c>
      <c r="Z74">
        <f t="shared" si="17"/>
        <v>8.4110119356315955</v>
      </c>
      <c r="AA74" s="70">
        <f t="shared" si="23"/>
        <v>8.1823729228774056</v>
      </c>
      <c r="AB74" s="69">
        <v>8.1608000000000001</v>
      </c>
      <c r="AC74">
        <f t="shared" si="24"/>
        <v>0.88216494293885928</v>
      </c>
      <c r="AD74" s="61">
        <f t="shared" si="25"/>
        <v>7.2786350570611411</v>
      </c>
      <c r="AF74" s="61">
        <f t="shared" si="26"/>
        <v>8.2367015118290592</v>
      </c>
      <c r="AG74">
        <f t="shared" si="27"/>
        <v>1.0377524988782156</v>
      </c>
      <c r="AH74" s="61">
        <f t="shared" si="28"/>
        <v>7.1230475011217846</v>
      </c>
      <c r="AJ74" s="61">
        <f t="shared" si="29"/>
        <v>8.3922890677684165</v>
      </c>
      <c r="AM74" t="s">
        <v>614</v>
      </c>
      <c r="AO74" s="77">
        <v>4.7929916381835938</v>
      </c>
      <c r="AP74" s="77">
        <v>4.116030216217041</v>
      </c>
      <c r="AR74">
        <f t="shared" si="18"/>
        <v>7625.719865969756</v>
      </c>
      <c r="AS74">
        <f t="shared" si="19"/>
        <v>6726.2961228642189</v>
      </c>
      <c r="AT74">
        <f t="shared" si="20"/>
        <v>8.939282005671167</v>
      </c>
      <c r="AU74">
        <f t="shared" si="21"/>
        <v>8.8137799179240286</v>
      </c>
    </row>
    <row r="75" spans="1:47" x14ac:dyDescent="0.3">
      <c r="A75" s="1">
        <v>2003</v>
      </c>
      <c r="B75" s="38">
        <v>3247.3333333333335</v>
      </c>
      <c r="C75" s="70">
        <f t="shared" si="22"/>
        <v>8.0855894256983785</v>
      </c>
      <c r="D75" s="69">
        <v>8.1170000000000009</v>
      </c>
      <c r="S75" t="s">
        <v>747</v>
      </c>
      <c r="T75" s="77">
        <v>2.3468031883239746</v>
      </c>
      <c r="U75" s="77">
        <v>2.7689833641052246</v>
      </c>
      <c r="V75" s="38">
        <v>3499.6666666666665</v>
      </c>
      <c r="W75">
        <f t="shared" si="14"/>
        <v>3759.8581776482251</v>
      </c>
      <c r="X75">
        <f t="shared" si="15"/>
        <v>4403.3915751540162</v>
      </c>
      <c r="Y75">
        <f t="shared" si="16"/>
        <v>8.2321365169619938</v>
      </c>
      <c r="Z75">
        <f t="shared" si="17"/>
        <v>8.3901303355179451</v>
      </c>
      <c r="AA75" s="70">
        <f t="shared" si="23"/>
        <v>8.160423004846832</v>
      </c>
      <c r="AB75" s="69">
        <v>8.1224000000000007</v>
      </c>
      <c r="AC75">
        <f t="shared" si="24"/>
        <v>0.85305405665223732</v>
      </c>
      <c r="AD75" s="61">
        <f t="shared" si="25"/>
        <v>7.2693459433477638</v>
      </c>
      <c r="AF75" s="61">
        <f t="shared" si="26"/>
        <v>8.2075906255424371</v>
      </c>
      <c r="AG75">
        <f t="shared" si="27"/>
        <v>1.0184802362636716</v>
      </c>
      <c r="AH75" s="61">
        <f t="shared" si="28"/>
        <v>7.1039197637363287</v>
      </c>
      <c r="AJ75" s="61">
        <f t="shared" si="29"/>
        <v>8.3730168051538723</v>
      </c>
      <c r="AM75" t="s">
        <v>615</v>
      </c>
      <c r="AO75" s="77">
        <v>4.7815113067626953</v>
      </c>
      <c r="AP75" s="77">
        <v>4.0940823554992676</v>
      </c>
      <c r="AR75">
        <f t="shared" si="18"/>
        <v>7607.5767938724966</v>
      </c>
      <c r="AS75">
        <f t="shared" si="19"/>
        <v>6688.4483038415192</v>
      </c>
      <c r="AT75">
        <f t="shared" si="20"/>
        <v>8.9368999762154111</v>
      </c>
      <c r="AU75">
        <f t="shared" si="21"/>
        <v>8.8081371835948374</v>
      </c>
    </row>
    <row r="76" spans="1:47" x14ac:dyDescent="0.3">
      <c r="A76" s="1">
        <v>2003.25</v>
      </c>
      <c r="B76" s="38">
        <v>3314</v>
      </c>
      <c r="C76" s="70">
        <f t="shared" si="22"/>
        <v>8.1059111979865079</v>
      </c>
      <c r="D76" s="69">
        <v>8.0510000000000002</v>
      </c>
      <c r="S76" t="s">
        <v>748</v>
      </c>
      <c r="T76" s="77">
        <v>2.2877869606018066</v>
      </c>
      <c r="U76" s="77">
        <v>2.7198939323425293</v>
      </c>
      <c r="V76" s="38">
        <v>3427.3333333333335</v>
      </c>
      <c r="W76">
        <f t="shared" si="14"/>
        <v>3666.5912121560609</v>
      </c>
      <c r="X76">
        <f t="shared" si="15"/>
        <v>4318.7396834196597</v>
      </c>
      <c r="Y76">
        <f t="shared" si="16"/>
        <v>8.2070176843977656</v>
      </c>
      <c r="Z76">
        <f t="shared" si="17"/>
        <v>8.3707188987246255</v>
      </c>
      <c r="AA76" s="70">
        <f t="shared" si="23"/>
        <v>8.1395377839473397</v>
      </c>
      <c r="AB76" s="69">
        <v>8.1224000000000007</v>
      </c>
      <c r="AC76">
        <f t="shared" si="24"/>
        <v>0.82758495755731054</v>
      </c>
      <c r="AD76" s="61">
        <f t="shared" si="25"/>
        <v>7.2948150424426901</v>
      </c>
      <c r="AF76" s="61">
        <f t="shared" si="26"/>
        <v>8.18212152644751</v>
      </c>
      <c r="AG76">
        <f t="shared" si="27"/>
        <v>1.0005928840852578</v>
      </c>
      <c r="AH76" s="61">
        <f t="shared" si="28"/>
        <v>7.1218071159147431</v>
      </c>
      <c r="AJ76" s="61">
        <f t="shared" si="29"/>
        <v>8.3551294529754578</v>
      </c>
      <c r="AM76" t="s">
        <v>616</v>
      </c>
      <c r="AO76" s="77">
        <v>4.6322684288024902</v>
      </c>
      <c r="AP76" s="77">
        <v>4.0649662017822266</v>
      </c>
      <c r="AR76">
        <f t="shared" si="18"/>
        <v>7371.7191173331803</v>
      </c>
      <c r="AS76">
        <f t="shared" si="19"/>
        <v>6638.2391772806186</v>
      </c>
      <c r="AT76">
        <f t="shared" si="20"/>
        <v>8.9054062167796832</v>
      </c>
      <c r="AU76">
        <f t="shared" si="21"/>
        <v>8.8006020231584614</v>
      </c>
    </row>
    <row r="77" spans="1:47" x14ac:dyDescent="0.3">
      <c r="A77" s="1">
        <v>2003.5</v>
      </c>
      <c r="B77" s="38">
        <v>3119.6666666666665</v>
      </c>
      <c r="C77" s="70">
        <f t="shared" si="22"/>
        <v>8.0454814374891459</v>
      </c>
      <c r="D77" s="69">
        <v>8.0433000000000003</v>
      </c>
      <c r="S77" t="s">
        <v>749</v>
      </c>
      <c r="T77" s="77">
        <v>2.2118039131164551</v>
      </c>
      <c r="U77" s="77">
        <v>2.6763796806335449</v>
      </c>
      <c r="V77" s="38">
        <v>3315.3333333333335</v>
      </c>
      <c r="W77">
        <f t="shared" si="14"/>
        <v>3546.5105404267861</v>
      </c>
      <c r="X77">
        <f t="shared" si="15"/>
        <v>4243.7018679000739</v>
      </c>
      <c r="Y77">
        <f t="shared" si="16"/>
        <v>8.173719452702235</v>
      </c>
      <c r="Z77">
        <f t="shared" si="17"/>
        <v>8.3531912493634692</v>
      </c>
      <c r="AA77" s="70">
        <f t="shared" si="23"/>
        <v>8.1063134506065744</v>
      </c>
      <c r="AB77" s="69">
        <v>8.1243999999999996</v>
      </c>
      <c r="AC77">
        <f t="shared" si="24"/>
        <v>0.79380843285751013</v>
      </c>
      <c r="AD77" s="61">
        <f t="shared" si="25"/>
        <v>7.3305915671424895</v>
      </c>
      <c r="AF77" s="61">
        <f t="shared" si="26"/>
        <v>8.1483450017477104</v>
      </c>
      <c r="AG77">
        <f t="shared" si="27"/>
        <v>0.98446501584627211</v>
      </c>
      <c r="AH77" s="61">
        <f t="shared" si="28"/>
        <v>7.1399349841537276</v>
      </c>
      <c r="AJ77" s="61">
        <f t="shared" si="29"/>
        <v>8.3390015847364722</v>
      </c>
      <c r="AM77" t="s">
        <v>617</v>
      </c>
      <c r="AO77" s="77">
        <v>4.5576472282409668</v>
      </c>
      <c r="AP77" s="77">
        <v>4.0299792289733887</v>
      </c>
      <c r="AR77">
        <f t="shared" si="18"/>
        <v>7253.7906558510304</v>
      </c>
      <c r="AS77">
        <f t="shared" si="19"/>
        <v>6577.906162047444</v>
      </c>
      <c r="AT77">
        <f t="shared" si="20"/>
        <v>8.8892794602936647</v>
      </c>
      <c r="AU77">
        <f t="shared" si="21"/>
        <v>8.7914717612242406</v>
      </c>
    </row>
    <row r="78" spans="1:47" x14ac:dyDescent="0.3">
      <c r="A78" s="1">
        <v>2003.75</v>
      </c>
      <c r="B78" s="38">
        <v>3276.3333333333335</v>
      </c>
      <c r="C78" s="70">
        <f t="shared" si="22"/>
        <v>8.094480189898519</v>
      </c>
      <c r="D78" s="69">
        <v>8.0792999999999999</v>
      </c>
      <c r="S78" t="s">
        <v>750</v>
      </c>
      <c r="T78" s="77">
        <v>2.2848484516143799</v>
      </c>
      <c r="U78" s="77">
        <v>2.6389529705047607</v>
      </c>
      <c r="V78" s="38">
        <v>3247.3333333333335</v>
      </c>
      <c r="W78">
        <f t="shared" si="14"/>
        <v>3661.9473061168783</v>
      </c>
      <c r="X78">
        <f t="shared" si="15"/>
        <v>4179.1616664752401</v>
      </c>
      <c r="Y78">
        <f t="shared" si="16"/>
        <v>8.2057503357581485</v>
      </c>
      <c r="Z78">
        <f t="shared" si="17"/>
        <v>8.3378659471447936</v>
      </c>
      <c r="AA78" s="70">
        <f t="shared" si="23"/>
        <v>8.0855894256983785</v>
      </c>
      <c r="AB78" s="69">
        <v>8.1170000000000009</v>
      </c>
      <c r="AC78">
        <f t="shared" si="24"/>
        <v>0.82629969900199951</v>
      </c>
      <c r="AD78" s="61">
        <f t="shared" si="25"/>
        <v>7.2907003009980009</v>
      </c>
      <c r="AF78" s="61">
        <f t="shared" si="26"/>
        <v>8.1808362678922002</v>
      </c>
      <c r="AG78">
        <f t="shared" si="27"/>
        <v>0.97038223640928878</v>
      </c>
      <c r="AH78" s="61">
        <f t="shared" si="28"/>
        <v>7.1466177635907124</v>
      </c>
      <c r="AJ78" s="61">
        <f t="shared" si="29"/>
        <v>8.3249188052994896</v>
      </c>
      <c r="AM78" t="s">
        <v>618</v>
      </c>
      <c r="AO78" s="77">
        <v>4.0869579315185547</v>
      </c>
      <c r="AP78" s="77">
        <v>3.9907739162445068</v>
      </c>
      <c r="AR78">
        <f t="shared" si="18"/>
        <v>6509.9314820385625</v>
      </c>
      <c r="AS78">
        <f t="shared" si="19"/>
        <v>6510.2988630960035</v>
      </c>
      <c r="AT78">
        <f t="shared" si="20"/>
        <v>8.7810842101147468</v>
      </c>
      <c r="AU78">
        <f t="shared" si="21"/>
        <v>8.7811406424585385</v>
      </c>
    </row>
    <row r="79" spans="1:47" x14ac:dyDescent="0.3">
      <c r="A79" s="1">
        <v>2004</v>
      </c>
      <c r="B79" s="38">
        <v>3477.3333333333335</v>
      </c>
      <c r="C79" s="70">
        <f t="shared" si="22"/>
        <v>8.1540209954983247</v>
      </c>
      <c r="D79" s="69">
        <v>8.1247000000000007</v>
      </c>
      <c r="S79" t="s">
        <v>751</v>
      </c>
      <c r="T79" s="77">
        <v>2.1898164749145508</v>
      </c>
      <c r="U79" s="77">
        <v>2.6078357696533203</v>
      </c>
      <c r="V79" s="38">
        <v>3314</v>
      </c>
      <c r="W79">
        <f t="shared" si="14"/>
        <v>3511.7624428409454</v>
      </c>
      <c r="X79">
        <f t="shared" si="15"/>
        <v>4125.5018496273678</v>
      </c>
      <c r="Y79">
        <f t="shared" si="16"/>
        <v>8.1638733109071193</v>
      </c>
      <c r="Z79">
        <f t="shared" si="17"/>
        <v>8.3249429518844664</v>
      </c>
      <c r="AA79" s="70">
        <f t="shared" si="23"/>
        <v>8.1059111979865079</v>
      </c>
      <c r="AB79" s="69">
        <v>8.0510000000000002</v>
      </c>
      <c r="AC79">
        <f t="shared" si="24"/>
        <v>0.78381773890799433</v>
      </c>
      <c r="AD79" s="61">
        <f t="shared" si="25"/>
        <v>7.2671822610920058</v>
      </c>
      <c r="AF79" s="61">
        <f t="shared" si="26"/>
        <v>8.1383543077981955</v>
      </c>
      <c r="AG79">
        <f t="shared" si="27"/>
        <v>0.95852067032290589</v>
      </c>
      <c r="AH79" s="61">
        <f t="shared" si="28"/>
        <v>7.0924793296770945</v>
      </c>
      <c r="AJ79" s="61">
        <f t="shared" si="29"/>
        <v>8.3130572392131068</v>
      </c>
      <c r="AM79" t="s">
        <v>619</v>
      </c>
      <c r="AO79" s="77">
        <v>3.6162691116333008</v>
      </c>
      <c r="AP79" s="77">
        <v>3.949331521987915</v>
      </c>
      <c r="AR79">
        <f t="shared" si="18"/>
        <v>5766.0730618011112</v>
      </c>
      <c r="AS79">
        <f t="shared" si="19"/>
        <v>6438.8338461697431</v>
      </c>
      <c r="AT79">
        <f t="shared" si="20"/>
        <v>8.6597465492594345</v>
      </c>
      <c r="AU79">
        <f t="shared" si="21"/>
        <v>8.770102722914169</v>
      </c>
    </row>
    <row r="80" spans="1:47" x14ac:dyDescent="0.3">
      <c r="A80" s="1">
        <v>2004.25</v>
      </c>
      <c r="B80" s="38">
        <v>3572.6666666666665</v>
      </c>
      <c r="C80" s="70">
        <f t="shared" si="22"/>
        <v>8.1810675613866852</v>
      </c>
      <c r="D80" s="69">
        <v>8.1668000000000003</v>
      </c>
      <c r="S80" t="s">
        <v>752</v>
      </c>
      <c r="T80" s="77">
        <v>2.126478910446167</v>
      </c>
      <c r="U80" s="77">
        <v>2.5830283164978027</v>
      </c>
      <c r="V80" s="38">
        <v>3119.6666666666665</v>
      </c>
      <c r="W80">
        <f t="shared" si="14"/>
        <v>3411.666203761748</v>
      </c>
      <c r="X80">
        <f t="shared" si="15"/>
        <v>4082.7228284955354</v>
      </c>
      <c r="Y80">
        <f t="shared" si="16"/>
        <v>8.1349560737443447</v>
      </c>
      <c r="Z80">
        <f t="shared" si="17"/>
        <v>8.3145194047379736</v>
      </c>
      <c r="AA80" s="70">
        <f t="shared" si="23"/>
        <v>8.0454814374891459</v>
      </c>
      <c r="AB80" s="69">
        <v>8.0433000000000003</v>
      </c>
      <c r="AC80">
        <f t="shared" si="24"/>
        <v>0.75446751816703606</v>
      </c>
      <c r="AD80" s="61">
        <f t="shared" si="25"/>
        <v>7.2888324818329639</v>
      </c>
      <c r="AF80" s="61">
        <f t="shared" si="26"/>
        <v>8.1090040870572366</v>
      </c>
      <c r="AG80">
        <f t="shared" si="27"/>
        <v>0.94896247669310418</v>
      </c>
      <c r="AH80" s="61">
        <f t="shared" si="28"/>
        <v>7.0943375233068959</v>
      </c>
      <c r="AJ80" s="61">
        <f t="shared" si="29"/>
        <v>8.3034990455833046</v>
      </c>
      <c r="AM80" t="s">
        <v>620</v>
      </c>
      <c r="AO80" s="77">
        <v>3.3235235214233398</v>
      </c>
      <c r="AP80" s="77">
        <v>3.9076941013336182</v>
      </c>
      <c r="AR80">
        <f t="shared" si="18"/>
        <v>5303.4292447711068</v>
      </c>
      <c r="AS80">
        <f t="shared" si="19"/>
        <v>6367.0325174771615</v>
      </c>
      <c r="AT80">
        <f t="shared" si="20"/>
        <v>8.576108917623591</v>
      </c>
      <c r="AU80">
        <f t="shared" si="21"/>
        <v>8.7588887871937366</v>
      </c>
    </row>
    <row r="81" spans="1:47" x14ac:dyDescent="0.3">
      <c r="A81" s="1">
        <v>2004.5</v>
      </c>
      <c r="B81" s="38">
        <v>3761.6666666666665</v>
      </c>
      <c r="C81" s="70">
        <f t="shared" si="22"/>
        <v>8.2326174005835266</v>
      </c>
      <c r="D81" s="69">
        <v>8.2235999999999994</v>
      </c>
      <c r="S81" t="s">
        <v>753</v>
      </c>
      <c r="T81" s="77">
        <v>2.1092431545257568</v>
      </c>
      <c r="U81" s="77">
        <v>2.5642704963684082</v>
      </c>
      <c r="V81" s="38">
        <v>3276.3333333333335</v>
      </c>
      <c r="W81">
        <f t="shared" si="14"/>
        <v>3384.4274812153312</v>
      </c>
      <c r="X81">
        <f t="shared" si="15"/>
        <v>4050.3760503449539</v>
      </c>
      <c r="Y81">
        <f t="shared" si="16"/>
        <v>8.1269400369840881</v>
      </c>
      <c r="Z81">
        <f t="shared" si="17"/>
        <v>8.3065650077271354</v>
      </c>
      <c r="AA81" s="70">
        <f t="shared" si="23"/>
        <v>8.094480189898519</v>
      </c>
      <c r="AB81" s="69">
        <v>8.0792999999999999</v>
      </c>
      <c r="AC81">
        <f t="shared" si="24"/>
        <v>0.74632918860414588</v>
      </c>
      <c r="AD81" s="61">
        <f t="shared" si="25"/>
        <v>7.332970811395854</v>
      </c>
      <c r="AF81" s="61">
        <f t="shared" si="26"/>
        <v>8.100865757494347</v>
      </c>
      <c r="AG81">
        <f t="shared" si="27"/>
        <v>0.94167403129751304</v>
      </c>
      <c r="AH81" s="61">
        <f t="shared" si="28"/>
        <v>7.137625968702487</v>
      </c>
      <c r="AJ81" s="61">
        <f t="shared" si="29"/>
        <v>8.2962106001877132</v>
      </c>
      <c r="AM81" t="s">
        <v>621</v>
      </c>
      <c r="AO81" s="77">
        <v>3.0365180969238281</v>
      </c>
      <c r="AP81" s="77">
        <v>3.8676955699920654</v>
      </c>
      <c r="AR81">
        <f t="shared" si="18"/>
        <v>4849.8569637897326</v>
      </c>
      <c r="AS81">
        <f t="shared" si="19"/>
        <v>6298.0573588111065</v>
      </c>
      <c r="AT81">
        <f t="shared" si="20"/>
        <v>8.486704491494514</v>
      </c>
      <c r="AU81">
        <f t="shared" si="21"/>
        <v>8.7479965090839471</v>
      </c>
    </row>
    <row r="82" spans="1:47" x14ac:dyDescent="0.3">
      <c r="A82" s="1">
        <v>2004.75</v>
      </c>
      <c r="B82" s="38">
        <v>3755</v>
      </c>
      <c r="C82" s="70">
        <f t="shared" si="22"/>
        <v>8.2308435641982349</v>
      </c>
      <c r="D82" s="69">
        <v>8.2096</v>
      </c>
      <c r="S82" t="s">
        <v>754</v>
      </c>
      <c r="T82" s="77">
        <v>2.2666547298431396</v>
      </c>
      <c r="U82" s="77">
        <v>2.5510158538818359</v>
      </c>
      <c r="V82" s="38">
        <v>3477.3333333333335</v>
      </c>
      <c r="W82">
        <f t="shared" si="14"/>
        <v>3633.1946513623129</v>
      </c>
      <c r="X82">
        <f t="shared" si="15"/>
        <v>4027.5191844073943</v>
      </c>
      <c r="Y82">
        <f t="shared" si="16"/>
        <v>8.1978676094708351</v>
      </c>
      <c r="Z82">
        <f t="shared" si="17"/>
        <v>8.3009058783935767</v>
      </c>
      <c r="AA82" s="70">
        <f t="shared" si="23"/>
        <v>8.1540209954983247</v>
      </c>
      <c r="AB82" s="69">
        <v>8.1247000000000007</v>
      </c>
      <c r="AC82">
        <f t="shared" si="24"/>
        <v>0.81830505725441094</v>
      </c>
      <c r="AD82" s="61">
        <f t="shared" si="25"/>
        <v>7.3063949427455901</v>
      </c>
      <c r="AF82" s="61">
        <f t="shared" si="26"/>
        <v>8.1728416261446117</v>
      </c>
      <c r="AG82">
        <f t="shared" si="27"/>
        <v>0.93649165391176059</v>
      </c>
      <c r="AH82" s="61">
        <f t="shared" si="28"/>
        <v>7.1882083460882402</v>
      </c>
      <c r="AJ82" s="61">
        <f t="shared" si="29"/>
        <v>8.2910282228019607</v>
      </c>
      <c r="AM82" t="s">
        <v>622</v>
      </c>
      <c r="AO82" s="77">
        <v>2.9676365852355957</v>
      </c>
      <c r="AP82" s="77">
        <v>3.8308043479919434</v>
      </c>
      <c r="AR82">
        <f t="shared" si="18"/>
        <v>4740.9992847811955</v>
      </c>
      <c r="AS82">
        <f t="shared" si="19"/>
        <v>6234.4405757568848</v>
      </c>
      <c r="AT82">
        <f t="shared" si="20"/>
        <v>8.4640032120438899</v>
      </c>
      <c r="AU82">
        <f t="shared" si="21"/>
        <v>8.737844130874155</v>
      </c>
    </row>
    <row r="83" spans="1:47" x14ac:dyDescent="0.3">
      <c r="A83" s="1">
        <v>2005</v>
      </c>
      <c r="B83" s="38">
        <v>3915.6666666666665</v>
      </c>
      <c r="C83" s="70">
        <f t="shared" si="22"/>
        <v>8.2727408791557764</v>
      </c>
      <c r="D83" s="69">
        <v>8.2347999999999999</v>
      </c>
      <c r="I83" s="49"/>
      <c r="S83" t="s">
        <v>755</v>
      </c>
      <c r="T83" s="77">
        <v>2.3741500377655029</v>
      </c>
      <c r="U83" s="77">
        <v>2.5424342155456543</v>
      </c>
      <c r="V83" s="38">
        <v>3572.6666666666665</v>
      </c>
      <c r="W83">
        <f t="shared" si="14"/>
        <v>3803.0760816320203</v>
      </c>
      <c r="X83">
        <f t="shared" si="15"/>
        <v>4012.7206444110543</v>
      </c>
      <c r="Y83">
        <f t="shared" si="16"/>
        <v>8.2435655134162946</v>
      </c>
      <c r="Z83">
        <f t="shared" si="17"/>
        <v>8.2972247551877398</v>
      </c>
      <c r="AA83" s="70">
        <f t="shared" si="23"/>
        <v>8.1810675613866852</v>
      </c>
      <c r="AB83" s="69">
        <v>8.1668000000000003</v>
      </c>
      <c r="AC83">
        <f t="shared" si="24"/>
        <v>0.86463949459711353</v>
      </c>
      <c r="AD83" s="61">
        <f t="shared" si="25"/>
        <v>7.3021605054028864</v>
      </c>
      <c r="AF83" s="61">
        <f t="shared" si="26"/>
        <v>8.2191760634873141</v>
      </c>
      <c r="AG83">
        <f t="shared" si="27"/>
        <v>0.93312197468082914</v>
      </c>
      <c r="AH83" s="61">
        <f t="shared" si="28"/>
        <v>7.233678025319171</v>
      </c>
      <c r="AJ83" s="61">
        <f t="shared" si="29"/>
        <v>8.2876585435710286</v>
      </c>
      <c r="AM83" t="s">
        <v>623</v>
      </c>
      <c r="AO83" s="77">
        <v>3.0479981899261475</v>
      </c>
      <c r="AP83" s="77">
        <v>3.7979698181152344</v>
      </c>
      <c r="AR83">
        <f t="shared" si="18"/>
        <v>4867.9996590994833</v>
      </c>
      <c r="AS83">
        <f t="shared" si="19"/>
        <v>6177.819324125614</v>
      </c>
      <c r="AT83">
        <f t="shared" si="20"/>
        <v>8.4904383840785496</v>
      </c>
      <c r="AU83">
        <f t="shared" si="21"/>
        <v>8.7287206280080873</v>
      </c>
    </row>
    <row r="84" spans="1:47" x14ac:dyDescent="0.3">
      <c r="A84" s="1">
        <v>2005.25</v>
      </c>
      <c r="B84" s="38">
        <v>4062</v>
      </c>
      <c r="C84" s="70">
        <f t="shared" si="22"/>
        <v>8.3094307421403304</v>
      </c>
      <c r="D84" s="69">
        <v>8.2937999999999992</v>
      </c>
      <c r="I84" s="59" t="s">
        <v>471</v>
      </c>
      <c r="S84" t="s">
        <v>756</v>
      </c>
      <c r="T84" s="77">
        <v>2.5049018859863281</v>
      </c>
      <c r="U84" s="77">
        <v>2.5375173091888428</v>
      </c>
      <c r="V84" s="38">
        <v>3761.6666666666665</v>
      </c>
      <c r="W84">
        <f t="shared" si="14"/>
        <v>4009.711249393984</v>
      </c>
      <c r="X84">
        <f t="shared" si="15"/>
        <v>4004.2417231923928</v>
      </c>
      <c r="Y84">
        <f t="shared" si="16"/>
        <v>8.2964745100755177</v>
      </c>
      <c r="Z84">
        <f t="shared" si="17"/>
        <v>8.2951095090405609</v>
      </c>
      <c r="AA84" s="70">
        <f t="shared" si="23"/>
        <v>8.2326174005835266</v>
      </c>
      <c r="AB84" s="69">
        <v>8.2235999999999994</v>
      </c>
      <c r="AC84">
        <f t="shared" si="24"/>
        <v>0.91824956649884359</v>
      </c>
      <c r="AD84" s="61">
        <f t="shared" si="25"/>
        <v>7.3053504335011556</v>
      </c>
      <c r="AF84" s="61">
        <f t="shared" si="26"/>
        <v>8.2727861353890439</v>
      </c>
      <c r="AG84">
        <f t="shared" si="27"/>
        <v>0.93118616569984936</v>
      </c>
      <c r="AH84" s="61">
        <f t="shared" si="28"/>
        <v>7.2924138343001497</v>
      </c>
      <c r="AJ84" s="61">
        <f t="shared" si="29"/>
        <v>8.285722734590049</v>
      </c>
      <c r="AM84" t="s">
        <v>624</v>
      </c>
      <c r="AO84" s="77">
        <v>3.0824389457702637</v>
      </c>
      <c r="AP84" s="77">
        <v>3.7696013450622559</v>
      </c>
      <c r="AR84">
        <f t="shared" si="18"/>
        <v>4922.4284986037519</v>
      </c>
      <c r="AS84">
        <f t="shared" si="19"/>
        <v>6128.8995297153097</v>
      </c>
      <c r="AT84">
        <f t="shared" si="20"/>
        <v>8.5015572849844752</v>
      </c>
      <c r="AU84">
        <f t="shared" si="21"/>
        <v>8.720770490744961</v>
      </c>
    </row>
    <row r="85" spans="1:47" x14ac:dyDescent="0.3">
      <c r="A85" s="1">
        <v>2005.5</v>
      </c>
      <c r="B85" s="38">
        <v>4291</v>
      </c>
      <c r="C85" s="70">
        <f t="shared" si="22"/>
        <v>8.3642750849915242</v>
      </c>
      <c r="D85" s="69">
        <v>8.3373000000000008</v>
      </c>
      <c r="I85" s="60" t="s">
        <v>480</v>
      </c>
      <c r="S85" t="s">
        <v>757</v>
      </c>
      <c r="T85" s="77">
        <v>2.3515520095825195</v>
      </c>
      <c r="U85" s="77">
        <v>2.5351521968841553</v>
      </c>
      <c r="V85" s="38">
        <v>3755</v>
      </c>
      <c r="W85">
        <f t="shared" si="14"/>
        <v>3767.3630312375508</v>
      </c>
      <c r="X85">
        <f t="shared" si="15"/>
        <v>4000.1632235323468</v>
      </c>
      <c r="Y85">
        <f t="shared" si="16"/>
        <v>8.2341305744947366</v>
      </c>
      <c r="Z85">
        <f t="shared" si="17"/>
        <v>8.2940904451525768</v>
      </c>
      <c r="AA85" s="70">
        <f t="shared" si="23"/>
        <v>8.2308435641982349</v>
      </c>
      <c r="AB85" s="69">
        <v>8.2096</v>
      </c>
      <c r="AC85">
        <f t="shared" si="24"/>
        <v>0.85507553977798745</v>
      </c>
      <c r="AD85" s="61">
        <f t="shared" si="25"/>
        <v>7.354524460222013</v>
      </c>
      <c r="AF85" s="61">
        <f t="shared" si="26"/>
        <v>8.2096121086681872</v>
      </c>
      <c r="AG85">
        <f t="shared" si="27"/>
        <v>0.93025367345952648</v>
      </c>
      <c r="AH85" s="61">
        <f t="shared" si="28"/>
        <v>7.2793463265404732</v>
      </c>
      <c r="AJ85" s="61">
        <f t="shared" si="29"/>
        <v>8.2847902423497271</v>
      </c>
      <c r="AM85" t="s">
        <v>625</v>
      </c>
      <c r="AO85" s="77">
        <v>3.1455800533294678</v>
      </c>
      <c r="AP85" s="77">
        <v>3.7456400394439697</v>
      </c>
      <c r="AR85">
        <f t="shared" si="18"/>
        <v>5022.2142647761511</v>
      </c>
      <c r="AS85">
        <f t="shared" si="19"/>
        <v>6087.5796411735482</v>
      </c>
      <c r="AT85">
        <f t="shared" si="20"/>
        <v>8.5216262040356217</v>
      </c>
      <c r="AU85">
        <f t="shared" si="21"/>
        <v>8.7140058500442485</v>
      </c>
    </row>
    <row r="86" spans="1:47" x14ac:dyDescent="0.3">
      <c r="A86" s="1">
        <v>2005.75</v>
      </c>
      <c r="B86" s="38">
        <v>4160.666666666667</v>
      </c>
      <c r="C86" s="70">
        <f t="shared" si="22"/>
        <v>8.3334305968258793</v>
      </c>
      <c r="D86" s="69">
        <v>8.3691999999999993</v>
      </c>
      <c r="I86" t="s">
        <v>540</v>
      </c>
      <c r="L86" t="s">
        <v>806</v>
      </c>
      <c r="S86" t="s">
        <v>758</v>
      </c>
      <c r="T86" s="77">
        <v>2.5040979385375977</v>
      </c>
      <c r="U86" s="77">
        <v>2.5342049598693848</v>
      </c>
      <c r="V86" s="38">
        <v>3915.6666666666665</v>
      </c>
      <c r="W86">
        <f t="shared" si="14"/>
        <v>4008.4407219161644</v>
      </c>
      <c r="X86">
        <f t="shared" si="15"/>
        <v>3998.5297679729347</v>
      </c>
      <c r="Y86">
        <f t="shared" si="16"/>
        <v>8.2961575972774071</v>
      </c>
      <c r="Z86">
        <f t="shared" si="17"/>
        <v>8.29368201452926</v>
      </c>
      <c r="AA86" s="70">
        <f t="shared" si="23"/>
        <v>8.2727408791557764</v>
      </c>
      <c r="AB86" s="69">
        <v>8.2347999999999999</v>
      </c>
      <c r="AC86">
        <f t="shared" si="24"/>
        <v>0.91792856530746902</v>
      </c>
      <c r="AD86" s="61">
        <f t="shared" si="25"/>
        <v>7.3168714346925308</v>
      </c>
      <c r="AF86" s="61">
        <f t="shared" si="26"/>
        <v>8.2724651341976685</v>
      </c>
      <c r="AG86">
        <f t="shared" si="27"/>
        <v>0.92987996255437444</v>
      </c>
      <c r="AH86" s="61">
        <f t="shared" si="28"/>
        <v>7.3049200374456253</v>
      </c>
      <c r="AJ86" s="61">
        <f t="shared" si="29"/>
        <v>8.2844165314445739</v>
      </c>
      <c r="AM86" t="s">
        <v>626</v>
      </c>
      <c r="AO86" s="77">
        <v>3.3866646289825439</v>
      </c>
      <c r="AP86" s="77">
        <v>3.7255971431732178</v>
      </c>
      <c r="AR86">
        <f t="shared" si="18"/>
        <v>5403.2150109435061</v>
      </c>
      <c r="AS86">
        <f t="shared" si="19"/>
        <v>6053.0168233891309</v>
      </c>
      <c r="AT86">
        <f t="shared" si="20"/>
        <v>8.5947494277854819</v>
      </c>
      <c r="AU86">
        <f t="shared" si="21"/>
        <v>8.7083120752351117</v>
      </c>
    </row>
    <row r="87" spans="1:47" x14ac:dyDescent="0.3">
      <c r="A87" s="1">
        <v>2006</v>
      </c>
      <c r="B87" s="38">
        <v>4456.666666666667</v>
      </c>
      <c r="C87" s="70">
        <f t="shared" si="22"/>
        <v>8.4021563814278792</v>
      </c>
      <c r="D87" s="69">
        <v>8.3779000000000003</v>
      </c>
      <c r="I87">
        <f t="array" ref="I87:J91">LINEST(AQ202:AQ265,AP202:AP265,TRUE,TRUE)</f>
        <v>1724.4422820694747</v>
      </c>
      <c r="J87">
        <v>-371.56041625600847</v>
      </c>
      <c r="L87">
        <f t="array" ref="L87:M91">LINEST(AQ202:AQ265,AO202:AO265,TRUE,TRUE)</f>
        <v>1580.3613530034381</v>
      </c>
      <c r="M87">
        <v>51.061115715766391</v>
      </c>
      <c r="S87" t="s">
        <v>759</v>
      </c>
      <c r="T87" s="77">
        <v>2.6781272888183594</v>
      </c>
      <c r="U87" s="77">
        <v>2.5334272384643555</v>
      </c>
      <c r="V87" s="38">
        <v>4062</v>
      </c>
      <c r="W87">
        <f t="shared" si="14"/>
        <v>4283.469981388178</v>
      </c>
      <c r="X87">
        <f t="shared" si="15"/>
        <v>3997.1886322984319</v>
      </c>
      <c r="Y87">
        <f t="shared" si="16"/>
        <v>8.3625187034160025</v>
      </c>
      <c r="Z87">
        <f t="shared" si="17"/>
        <v>8.2933465510674562</v>
      </c>
      <c r="AA87" s="70">
        <f t="shared" si="23"/>
        <v>8.3094307421403304</v>
      </c>
      <c r="AB87" s="69">
        <v>8.2937999999999992</v>
      </c>
      <c r="AC87">
        <f t="shared" si="24"/>
        <v>0.985117777438269</v>
      </c>
      <c r="AD87" s="61">
        <f t="shared" si="25"/>
        <v>7.3086822225617301</v>
      </c>
      <c r="AF87" s="61">
        <f t="shared" si="26"/>
        <v>8.3396543463284694</v>
      </c>
      <c r="AG87">
        <f t="shared" si="27"/>
        <v>0.92957302575205836</v>
      </c>
      <c r="AH87" s="61">
        <f t="shared" si="28"/>
        <v>7.3642269742479405</v>
      </c>
      <c r="AJ87" s="61">
        <f t="shared" si="29"/>
        <v>8.284109594642258</v>
      </c>
      <c r="AM87" t="s">
        <v>627</v>
      </c>
      <c r="AO87" s="77">
        <v>3.5244271755218506</v>
      </c>
      <c r="AP87" s="77">
        <v>3.7086093425750732</v>
      </c>
      <c r="AR87">
        <f t="shared" si="18"/>
        <v>5620.9296153855639</v>
      </c>
      <c r="AS87">
        <f t="shared" si="19"/>
        <v>6023.7223417583255</v>
      </c>
      <c r="AT87">
        <f t="shared" si="20"/>
        <v>8.6342523411989962</v>
      </c>
      <c r="AU87">
        <f t="shared" si="21"/>
        <v>8.7034606764118703</v>
      </c>
    </row>
    <row r="88" spans="1:47" x14ac:dyDescent="0.3">
      <c r="A88" s="1">
        <v>2006.25</v>
      </c>
      <c r="B88" s="38">
        <v>4681.666666666667</v>
      </c>
      <c r="C88" s="70">
        <f t="shared" si="22"/>
        <v>8.4514094508702335</v>
      </c>
      <c r="D88" s="69">
        <v>8.3937000000000008</v>
      </c>
      <c r="I88">
        <v>165.79070360440406</v>
      </c>
      <c r="J88">
        <v>431.02322455323969</v>
      </c>
      <c r="L88">
        <v>44.46388134737677</v>
      </c>
      <c r="M88">
        <v>115.28903651900788</v>
      </c>
      <c r="S88" t="s">
        <v>760</v>
      </c>
      <c r="T88" s="77">
        <v>2.7801742553710938</v>
      </c>
      <c r="U88" s="77">
        <v>2.5315518379211426</v>
      </c>
      <c r="V88" s="38">
        <v>4291</v>
      </c>
      <c r="W88">
        <f t="shared" si="14"/>
        <v>4444.7410635193546</v>
      </c>
      <c r="X88">
        <f t="shared" si="15"/>
        <v>3993.9546123058999</v>
      </c>
      <c r="Y88">
        <f t="shared" si="16"/>
        <v>8.3994768928247421</v>
      </c>
      <c r="Z88">
        <f t="shared" si="17"/>
        <v>8.2925371499417118</v>
      </c>
      <c r="AA88" s="70">
        <f t="shared" si="23"/>
        <v>8.3642750849915242</v>
      </c>
      <c r="AB88" s="69">
        <v>8.3373000000000008</v>
      </c>
      <c r="AC88">
        <f t="shared" si="24"/>
        <v>1.0225136075262877</v>
      </c>
      <c r="AD88" s="61">
        <f t="shared" si="25"/>
        <v>7.3147863924737129</v>
      </c>
      <c r="AF88" s="61">
        <f t="shared" si="26"/>
        <v>8.3770501764164873</v>
      </c>
      <c r="AG88">
        <f t="shared" si="27"/>
        <v>0.9288324893744605</v>
      </c>
      <c r="AH88" s="61">
        <f t="shared" si="28"/>
        <v>7.40846751062554</v>
      </c>
      <c r="AJ88" s="61">
        <f t="shared" si="29"/>
        <v>8.2833690582646611</v>
      </c>
      <c r="AM88" t="s">
        <v>628</v>
      </c>
      <c r="AO88" s="77">
        <v>3.7310712337493896</v>
      </c>
      <c r="AP88" s="77">
        <v>3.693601131439209</v>
      </c>
      <c r="AR88">
        <f t="shared" si="18"/>
        <v>5947.5018988361589</v>
      </c>
      <c r="AS88">
        <f t="shared" si="19"/>
        <v>5997.8415478974148</v>
      </c>
      <c r="AT88">
        <f t="shared" si="20"/>
        <v>8.6907265614433342</v>
      </c>
      <c r="AU88">
        <f t="shared" si="21"/>
        <v>8.6991549414704128</v>
      </c>
    </row>
    <row r="89" spans="1:47" x14ac:dyDescent="0.3">
      <c r="A89" s="1">
        <v>2006.5</v>
      </c>
      <c r="B89" s="38">
        <v>4661.333333333333</v>
      </c>
      <c r="C89" s="70">
        <f t="shared" si="22"/>
        <v>8.4470568092272078</v>
      </c>
      <c r="D89" s="69">
        <v>8.3846000000000007</v>
      </c>
      <c r="I89">
        <v>0.63569586561763858</v>
      </c>
      <c r="J89">
        <v>548.72342481075418</v>
      </c>
      <c r="L89">
        <v>0.9532172730920595</v>
      </c>
      <c r="M89">
        <v>196.63653685186119</v>
      </c>
      <c r="S89" t="s">
        <v>761</v>
      </c>
      <c r="T89" s="77">
        <v>2.7578802108764648</v>
      </c>
      <c r="U89" s="77">
        <v>2.5274016857147217</v>
      </c>
      <c r="V89" s="38">
        <v>4160.666666666667</v>
      </c>
      <c r="W89">
        <f t="shared" si="14"/>
        <v>4409.5084171979033</v>
      </c>
      <c r="X89">
        <f t="shared" si="15"/>
        <v>3986.7979143641232</v>
      </c>
      <c r="Y89">
        <f t="shared" si="16"/>
        <v>8.3915184922044954</v>
      </c>
      <c r="Z89">
        <f t="shared" si="17"/>
        <v>8.2907436599578492</v>
      </c>
      <c r="AA89" s="70">
        <f t="shared" si="23"/>
        <v>8.3334305968258793</v>
      </c>
      <c r="AB89" s="69">
        <v>8.3691999999999993</v>
      </c>
      <c r="AC89">
        <f t="shared" si="24"/>
        <v>1.014462345098075</v>
      </c>
      <c r="AD89" s="61">
        <f t="shared" si="25"/>
        <v>7.3547376549019248</v>
      </c>
      <c r="AF89" s="61">
        <f t="shared" si="26"/>
        <v>8.3689989139882748</v>
      </c>
      <c r="AG89">
        <f t="shared" si="27"/>
        <v>0.92719177331805447</v>
      </c>
      <c r="AH89" s="61">
        <f t="shared" si="28"/>
        <v>7.4420082266819447</v>
      </c>
      <c r="AJ89" s="61">
        <f t="shared" si="29"/>
        <v>8.2817283422082539</v>
      </c>
      <c r="AM89" t="s">
        <v>629</v>
      </c>
      <c r="AO89" s="77">
        <v>4.1328787803649902</v>
      </c>
      <c r="AP89" s="77">
        <v>3.6793820858001709</v>
      </c>
      <c r="AR89">
        <f t="shared" si="18"/>
        <v>6582.5030168525818</v>
      </c>
      <c r="AS89">
        <f t="shared" si="19"/>
        <v>5973.3216243867819</v>
      </c>
      <c r="AT89">
        <f t="shared" si="20"/>
        <v>8.7921703496844614</v>
      </c>
      <c r="AU89">
        <f t="shared" si="21"/>
        <v>8.6950584376557849</v>
      </c>
    </row>
    <row r="90" spans="1:47" x14ac:dyDescent="0.3">
      <c r="A90" s="1">
        <v>2006.75</v>
      </c>
      <c r="B90" s="38">
        <v>4547.333333333333</v>
      </c>
      <c r="C90" s="70">
        <f t="shared" si="22"/>
        <v>8.4222962595465543</v>
      </c>
      <c r="D90" s="69">
        <v>8.4281000000000006</v>
      </c>
      <c r="I90">
        <v>108.18747290670844</v>
      </c>
      <c r="J90">
        <v>62</v>
      </c>
      <c r="L90">
        <v>1263.2754616464367</v>
      </c>
      <c r="M90">
        <v>62</v>
      </c>
      <c r="S90" t="s">
        <v>762</v>
      </c>
      <c r="T90" s="77">
        <v>2.8555057048797607</v>
      </c>
      <c r="U90" s="77">
        <v>2.5199558734893799</v>
      </c>
      <c r="V90" s="38">
        <v>4456.666666666667</v>
      </c>
      <c r="W90">
        <f t="shared" si="14"/>
        <v>4563.7919749885814</v>
      </c>
      <c r="X90">
        <f t="shared" si="15"/>
        <v>3973.9580409383943</v>
      </c>
      <c r="Y90">
        <f t="shared" si="16"/>
        <v>8.4259091304051896</v>
      </c>
      <c r="Z90">
        <f t="shared" si="17"/>
        <v>8.2875178646610532</v>
      </c>
      <c r="AA90" s="70">
        <f t="shared" si="23"/>
        <v>8.4021563814278792</v>
      </c>
      <c r="AB90" s="69">
        <v>8.3779000000000003</v>
      </c>
      <c r="AC90">
        <f t="shared" si="24"/>
        <v>1.0492489569774688</v>
      </c>
      <c r="AD90" s="61">
        <f t="shared" si="25"/>
        <v>7.328651043022532</v>
      </c>
      <c r="AF90" s="61">
        <f t="shared" si="26"/>
        <v>8.4037855258676686</v>
      </c>
      <c r="AG90">
        <f t="shared" si="27"/>
        <v>0.92424139084993362</v>
      </c>
      <c r="AH90" s="61">
        <f t="shared" si="28"/>
        <v>7.4536586091500663</v>
      </c>
      <c r="AJ90" s="61">
        <f t="shared" si="29"/>
        <v>8.2787779597401343</v>
      </c>
      <c r="AM90" t="s">
        <v>630</v>
      </c>
      <c r="AO90" s="77">
        <v>4.4830255508422852</v>
      </c>
      <c r="AP90" s="77">
        <v>3.6647846698760986</v>
      </c>
      <c r="AR90">
        <f t="shared" si="18"/>
        <v>7135.8614407938639</v>
      </c>
      <c r="AS90">
        <f t="shared" si="19"/>
        <v>5948.1492231583579</v>
      </c>
      <c r="AT90">
        <f t="shared" si="20"/>
        <v>8.8728882571422236</v>
      </c>
      <c r="AU90">
        <f t="shared" si="21"/>
        <v>8.690835395220688</v>
      </c>
    </row>
    <row r="91" spans="1:47" x14ac:dyDescent="0.3">
      <c r="A91" s="1">
        <v>2007</v>
      </c>
      <c r="B91" s="38">
        <v>4764.666666666667</v>
      </c>
      <c r="C91" s="70">
        <f t="shared" si="22"/>
        <v>8.468982859111815</v>
      </c>
      <c r="D91" s="69">
        <v>8.4331999999999994</v>
      </c>
      <c r="I91">
        <v>32574966.473298635</v>
      </c>
      <c r="J91">
        <v>18668038.610034693</v>
      </c>
      <c r="L91">
        <v>48845717.57057754</v>
      </c>
      <c r="M91">
        <v>2397287.5127557889</v>
      </c>
      <c r="S91" t="s">
        <v>763</v>
      </c>
      <c r="T91" s="77">
        <v>2.9381716251373291</v>
      </c>
      <c r="U91" s="77">
        <v>2.5083365440368652</v>
      </c>
      <c r="V91" s="38">
        <v>4681.666666666667</v>
      </c>
      <c r="W91">
        <f t="shared" si="14"/>
        <v>4694.434000574106</v>
      </c>
      <c r="X91">
        <f t="shared" si="15"/>
        <v>3953.9211779411826</v>
      </c>
      <c r="Y91">
        <f t="shared" si="16"/>
        <v>8.4541328307168495</v>
      </c>
      <c r="Z91">
        <f t="shared" si="17"/>
        <v>8.2824630687673668</v>
      </c>
      <c r="AA91" s="70">
        <f t="shared" si="23"/>
        <v>8.4514094508702335</v>
      </c>
      <c r="AB91" s="69">
        <v>8.3937000000000008</v>
      </c>
      <c r="AC91">
        <f t="shared" si="24"/>
        <v>1.0777874916811372</v>
      </c>
      <c r="AD91" s="61">
        <f t="shared" si="25"/>
        <v>7.3159125083188634</v>
      </c>
      <c r="AF91" s="61">
        <f t="shared" si="26"/>
        <v>8.4323240605713377</v>
      </c>
      <c r="AG91">
        <f t="shared" si="27"/>
        <v>0.91961980198070759</v>
      </c>
      <c r="AH91" s="61">
        <f t="shared" si="28"/>
        <v>7.4740801980192932</v>
      </c>
      <c r="AJ91" s="61">
        <f t="shared" si="29"/>
        <v>8.2741563708709087</v>
      </c>
      <c r="AM91" t="s">
        <v>631</v>
      </c>
      <c r="AO91" s="77">
        <v>4.4256243705749512</v>
      </c>
      <c r="AP91" s="77">
        <v>3.64892578125</v>
      </c>
      <c r="AR91">
        <f t="shared" si="18"/>
        <v>7045.1468338825853</v>
      </c>
      <c r="AS91">
        <f t="shared" si="19"/>
        <v>5920.8014850648824</v>
      </c>
      <c r="AT91">
        <f t="shared" si="20"/>
        <v>8.8600942663984199</v>
      </c>
      <c r="AU91">
        <f t="shared" si="21"/>
        <v>8.6862271047048853</v>
      </c>
    </row>
    <row r="92" spans="1:47" x14ac:dyDescent="0.3">
      <c r="A92" s="1">
        <v>2007.25</v>
      </c>
      <c r="B92" s="38">
        <v>4800.333333333333</v>
      </c>
      <c r="C92" s="70">
        <f t="shared" si="22"/>
        <v>8.4764406389292724</v>
      </c>
      <c r="D92" s="69">
        <v>8.4242000000000008</v>
      </c>
      <c r="S92" t="s">
        <v>764</v>
      </c>
      <c r="T92" s="77">
        <v>2.8838810920715332</v>
      </c>
      <c r="U92" s="77">
        <v>2.4918761253356934</v>
      </c>
      <c r="V92" s="38">
        <v>4661.333333333333</v>
      </c>
      <c r="W92">
        <f t="shared" si="14"/>
        <v>4608.6353402829673</v>
      </c>
      <c r="X92">
        <f t="shared" si="15"/>
        <v>3925.5361359523149</v>
      </c>
      <c r="Y92">
        <f t="shared" si="16"/>
        <v>8.4356870705370497</v>
      </c>
      <c r="Z92">
        <f t="shared" si="17"/>
        <v>8.2752582160353274</v>
      </c>
      <c r="AA92" s="70">
        <f t="shared" si="23"/>
        <v>8.4470568092272078</v>
      </c>
      <c r="AB92" s="69">
        <v>8.3846000000000007</v>
      </c>
      <c r="AC92">
        <f t="shared" si="24"/>
        <v>1.0591369883617339</v>
      </c>
      <c r="AD92" s="61">
        <f t="shared" si="25"/>
        <v>7.3254630116382664</v>
      </c>
      <c r="AF92" s="61">
        <f t="shared" si="26"/>
        <v>8.4136735572519346</v>
      </c>
      <c r="AG92">
        <f t="shared" si="27"/>
        <v>0.91303589075536429</v>
      </c>
      <c r="AH92" s="61">
        <f t="shared" si="28"/>
        <v>7.4715641092446363</v>
      </c>
      <c r="AJ92" s="61">
        <f t="shared" si="29"/>
        <v>8.2675724596455638</v>
      </c>
      <c r="AM92" t="s">
        <v>632</v>
      </c>
      <c r="AO92" s="77">
        <v>4.4256248474121094</v>
      </c>
      <c r="AP92" s="77">
        <v>3.6314325332641602</v>
      </c>
      <c r="AR92">
        <f t="shared" si="18"/>
        <v>7045.1475874576017</v>
      </c>
      <c r="AS92">
        <f t="shared" si="19"/>
        <v>5890.6353885873732</v>
      </c>
      <c r="AT92">
        <f t="shared" si="20"/>
        <v>8.86009437336212</v>
      </c>
      <c r="AU92">
        <f t="shared" si="21"/>
        <v>8.6811191466487401</v>
      </c>
    </row>
    <row r="93" spans="1:47" x14ac:dyDescent="0.3">
      <c r="A93" s="1">
        <v>2007.5</v>
      </c>
      <c r="B93" s="38">
        <v>4645.333333333333</v>
      </c>
      <c r="C93" s="70">
        <f t="shared" si="22"/>
        <v>8.4436184104241736</v>
      </c>
      <c r="D93" s="69">
        <v>8.4067000000000007</v>
      </c>
      <c r="S93" t="s">
        <v>765</v>
      </c>
      <c r="T93" s="77">
        <v>2.8352158069610596</v>
      </c>
      <c r="U93" s="77">
        <v>2.4701759815216064</v>
      </c>
      <c r="V93" s="38">
        <v>4547.333333333333</v>
      </c>
      <c r="W93">
        <f t="shared" si="14"/>
        <v>4531.7266044614807</v>
      </c>
      <c r="X93">
        <f t="shared" si="15"/>
        <v>3888.1154904323148</v>
      </c>
      <c r="Y93">
        <f t="shared" si="16"/>
        <v>8.4188582947460375</v>
      </c>
      <c r="Z93">
        <f t="shared" si="17"/>
        <v>8.2656798694684639</v>
      </c>
      <c r="AA93" s="70">
        <f t="shared" si="23"/>
        <v>8.4222962595465543</v>
      </c>
      <c r="AB93" s="69">
        <v>8.4281000000000006</v>
      </c>
      <c r="AC93">
        <f t="shared" si="24"/>
        <v>1.0421180566674071</v>
      </c>
      <c r="AD93" s="61">
        <f t="shared" si="25"/>
        <v>7.3859819433325935</v>
      </c>
      <c r="AF93" s="61">
        <f t="shared" si="26"/>
        <v>8.3966546255576073</v>
      </c>
      <c r="AG93">
        <f t="shared" si="27"/>
        <v>0.90428939568149536</v>
      </c>
      <c r="AH93" s="61">
        <f t="shared" si="28"/>
        <v>7.5238106043185056</v>
      </c>
      <c r="AJ93" s="61">
        <f t="shared" si="29"/>
        <v>8.2588259645716953</v>
      </c>
      <c r="AM93" t="s">
        <v>633</v>
      </c>
      <c r="AO93" s="77">
        <v>4.3108224868774414</v>
      </c>
      <c r="AP93" s="77">
        <v>3.6124186515808105</v>
      </c>
      <c r="AR93">
        <f t="shared" si="18"/>
        <v>6863.7183736350453</v>
      </c>
      <c r="AS93">
        <f t="shared" si="19"/>
        <v>5857.8470470663387</v>
      </c>
      <c r="AT93">
        <f t="shared" si="20"/>
        <v>8.8340046108439925</v>
      </c>
      <c r="AU93">
        <f t="shared" si="21"/>
        <v>8.6755374169522899</v>
      </c>
    </row>
    <row r="94" spans="1:47" x14ac:dyDescent="0.3">
      <c r="A94" s="1">
        <v>2007.75</v>
      </c>
      <c r="B94" s="38">
        <v>4537.666666666667</v>
      </c>
      <c r="C94" s="70">
        <f t="shared" si="22"/>
        <v>8.4201682088443643</v>
      </c>
      <c r="D94" s="69">
        <v>8.3684999999999992</v>
      </c>
      <c r="S94" t="s">
        <v>766</v>
      </c>
      <c r="T94" s="77">
        <v>2.9772124290466309</v>
      </c>
      <c r="U94" s="77">
        <v>2.4430818557739258</v>
      </c>
      <c r="V94" s="38">
        <v>4764.666666666667</v>
      </c>
      <c r="W94">
        <f t="shared" si="14"/>
        <v>4756.1325782625527</v>
      </c>
      <c r="X94">
        <f t="shared" si="15"/>
        <v>3841.3932343973074</v>
      </c>
      <c r="Y94">
        <f t="shared" si="16"/>
        <v>8.4671901334235216</v>
      </c>
      <c r="Z94">
        <f t="shared" si="17"/>
        <v>8.2535904012356163</v>
      </c>
      <c r="AA94" s="70">
        <f t="shared" si="23"/>
        <v>8.468982859111815</v>
      </c>
      <c r="AB94" s="69">
        <v>8.4331999999999994</v>
      </c>
      <c r="AC94">
        <f t="shared" si="24"/>
        <v>1.0909874362384993</v>
      </c>
      <c r="AD94" s="61">
        <f t="shared" si="25"/>
        <v>7.3422125637614997</v>
      </c>
      <c r="AF94" s="61">
        <f t="shared" si="26"/>
        <v>8.4455240051286999</v>
      </c>
      <c r="AG94">
        <f t="shared" si="27"/>
        <v>0.89326029796640005</v>
      </c>
      <c r="AH94" s="61">
        <f t="shared" si="28"/>
        <v>7.5399397020335996</v>
      </c>
      <c r="AJ94" s="61">
        <f t="shared" si="29"/>
        <v>8.2477968668566</v>
      </c>
      <c r="AM94" t="s">
        <v>634</v>
      </c>
      <c r="AO94" s="77">
        <v>4.0869579315185547</v>
      </c>
      <c r="AP94" s="77">
        <v>3.5924935340881348</v>
      </c>
      <c r="AR94">
        <f t="shared" si="18"/>
        <v>6509.9314820385625</v>
      </c>
      <c r="AS94">
        <f t="shared" si="19"/>
        <v>5823.4873319867665</v>
      </c>
      <c r="AT94">
        <f t="shared" si="20"/>
        <v>8.7810842101147468</v>
      </c>
      <c r="AU94">
        <f t="shared" si="21"/>
        <v>8.6696545592139511</v>
      </c>
    </row>
    <row r="95" spans="1:47" x14ac:dyDescent="0.3">
      <c r="A95" s="1">
        <v>2008</v>
      </c>
      <c r="B95" s="38">
        <v>4347.333333333333</v>
      </c>
      <c r="C95" s="70">
        <f t="shared" si="22"/>
        <v>8.3773179092850381</v>
      </c>
      <c r="D95" s="69">
        <v>8.3148</v>
      </c>
      <c r="S95" t="s">
        <v>767</v>
      </c>
      <c r="T95" s="77">
        <v>3.0360770225524902</v>
      </c>
      <c r="U95" s="77">
        <v>2.410667896270752</v>
      </c>
      <c r="V95" s="38">
        <v>4800.333333333333</v>
      </c>
      <c r="W95">
        <f t="shared" si="14"/>
        <v>4849.1599068994701</v>
      </c>
      <c r="X95">
        <f t="shared" si="15"/>
        <v>3785.4972321007472</v>
      </c>
      <c r="Y95">
        <f t="shared" si="16"/>
        <v>8.486560753855791</v>
      </c>
      <c r="Z95">
        <f t="shared" si="17"/>
        <v>8.2389325263585071</v>
      </c>
      <c r="AA95" s="70">
        <f t="shared" si="23"/>
        <v>8.4764406389292724</v>
      </c>
      <c r="AB95" s="69">
        <v>8.4242000000000008</v>
      </c>
      <c r="AC95">
        <f t="shared" si="24"/>
        <v>1.1105662289587739</v>
      </c>
      <c r="AD95" s="61">
        <f t="shared" si="25"/>
        <v>7.3136337710412267</v>
      </c>
      <c r="AF95" s="61">
        <f t="shared" si="26"/>
        <v>8.4651027978489743</v>
      </c>
      <c r="AG95">
        <f t="shared" si="27"/>
        <v>0.87990384448970194</v>
      </c>
      <c r="AH95" s="61">
        <f t="shared" si="28"/>
        <v>7.544296155510299</v>
      </c>
      <c r="AJ95" s="61">
        <f t="shared" si="29"/>
        <v>8.2344404133799021</v>
      </c>
      <c r="AM95" t="s">
        <v>635</v>
      </c>
      <c r="AO95" s="77">
        <v>4.1156587600708008</v>
      </c>
      <c r="AP95" s="77">
        <v>3.5727028846740723</v>
      </c>
      <c r="AR95">
        <f t="shared" si="18"/>
        <v>6555.2891622817097</v>
      </c>
      <c r="AS95">
        <f t="shared" si="19"/>
        <v>5789.3594993475435</v>
      </c>
      <c r="AT95">
        <f t="shared" si="20"/>
        <v>8.7880275084638502</v>
      </c>
      <c r="AU95">
        <f t="shared" si="21"/>
        <v>8.6637769425736462</v>
      </c>
    </row>
    <row r="96" spans="1:47" x14ac:dyDescent="0.3">
      <c r="A96" s="1">
        <v>2008.25</v>
      </c>
      <c r="B96" s="38">
        <v>4070</v>
      </c>
      <c r="C96" s="70">
        <f t="shared" si="22"/>
        <v>8.3113982784366414</v>
      </c>
      <c r="D96" s="69">
        <v>8.2628000000000004</v>
      </c>
      <c r="S96" t="s">
        <v>768</v>
      </c>
      <c r="T96" s="77">
        <v>2.9321370124816895</v>
      </c>
      <c r="U96" s="77">
        <v>2.3733420372009277</v>
      </c>
      <c r="V96" s="38">
        <v>4645.333333333333</v>
      </c>
      <c r="W96">
        <f t="shared" si="14"/>
        <v>4684.8971319527882</v>
      </c>
      <c r="X96">
        <f t="shared" si="15"/>
        <v>3721.1309425061754</v>
      </c>
      <c r="Y96">
        <f t="shared" si="16"/>
        <v>8.452099237537718</v>
      </c>
      <c r="Z96">
        <f t="shared" si="17"/>
        <v>8.2217829178661841</v>
      </c>
      <c r="AA96" s="70">
        <f t="shared" si="23"/>
        <v>8.4436184104241736</v>
      </c>
      <c r="AB96" s="69">
        <v>8.4067000000000007</v>
      </c>
      <c r="AC96">
        <f t="shared" si="24"/>
        <v>1.0757315129740945</v>
      </c>
      <c r="AD96" s="61">
        <f t="shared" si="25"/>
        <v>7.3309684870259062</v>
      </c>
      <c r="AF96" s="61">
        <f t="shared" si="26"/>
        <v>8.4302680818642948</v>
      </c>
      <c r="AG96">
        <f t="shared" si="27"/>
        <v>0.86429910410899147</v>
      </c>
      <c r="AH96" s="61">
        <f t="shared" si="28"/>
        <v>7.5424008958910091</v>
      </c>
      <c r="AJ96" s="61">
        <f t="shared" si="29"/>
        <v>8.2188356729991909</v>
      </c>
      <c r="AM96" t="s">
        <v>636</v>
      </c>
      <c r="AO96" s="77">
        <v>3.7425515651702881</v>
      </c>
      <c r="AP96" s="77">
        <v>3.5544021129608154</v>
      </c>
      <c r="AR96">
        <f t="shared" si="18"/>
        <v>5965.6449709334183</v>
      </c>
      <c r="AS96">
        <f t="shared" si="19"/>
        <v>5757.8008748107031</v>
      </c>
      <c r="AT96">
        <f t="shared" si="20"/>
        <v>8.6937724545767612</v>
      </c>
      <c r="AU96">
        <f t="shared" si="21"/>
        <v>8.6583108882210116</v>
      </c>
    </row>
    <row r="97" spans="1:47" x14ac:dyDescent="0.3">
      <c r="A97" s="1">
        <v>2008.5</v>
      </c>
      <c r="B97" s="38">
        <v>3583</v>
      </c>
      <c r="C97" s="70">
        <f t="shared" si="22"/>
        <v>8.1839557173049542</v>
      </c>
      <c r="D97" s="69">
        <v>8.1754999999999995</v>
      </c>
      <c r="S97" t="s">
        <v>769</v>
      </c>
      <c r="T97" s="77">
        <v>2.6925482749938965</v>
      </c>
      <c r="U97" s="77">
        <v>2.3319034576416016</v>
      </c>
      <c r="V97" s="38">
        <v>4537.666666666667</v>
      </c>
      <c r="W97">
        <f t="shared" si="14"/>
        <v>4306.2603506121941</v>
      </c>
      <c r="X97">
        <f t="shared" si="15"/>
        <v>3649.6725038051736</v>
      </c>
      <c r="Y97">
        <f t="shared" si="16"/>
        <v>8.3678251383845534</v>
      </c>
      <c r="Z97">
        <f t="shared" si="17"/>
        <v>8.2023927175661253</v>
      </c>
      <c r="AA97" s="70">
        <f t="shared" si="23"/>
        <v>8.4201682088443643</v>
      </c>
      <c r="AB97" s="69">
        <v>8.3684999999999992</v>
      </c>
      <c r="AC97">
        <f t="shared" si="24"/>
        <v>0.99048805931902129</v>
      </c>
      <c r="AD97" s="61">
        <f t="shared" si="25"/>
        <v>7.3780119406809774</v>
      </c>
      <c r="AF97" s="61">
        <f t="shared" si="26"/>
        <v>8.345024628209222</v>
      </c>
      <c r="AG97">
        <f t="shared" si="27"/>
        <v>0.84668486867828463</v>
      </c>
      <c r="AH97" s="61">
        <f t="shared" si="28"/>
        <v>7.5218151313217145</v>
      </c>
      <c r="AJ97" s="61">
        <f t="shared" si="29"/>
        <v>8.2012214375684849</v>
      </c>
      <c r="AM97" t="s">
        <v>637</v>
      </c>
      <c r="AO97" s="77">
        <v>3.0824389457702637</v>
      </c>
      <c r="AP97" s="77">
        <v>3.5392856597900391</v>
      </c>
      <c r="AR97">
        <f t="shared" si="18"/>
        <v>4922.4284986037519</v>
      </c>
      <c r="AS97">
        <f t="shared" si="19"/>
        <v>5731.733423808093</v>
      </c>
      <c r="AT97">
        <f t="shared" si="20"/>
        <v>8.5015572849844752</v>
      </c>
      <c r="AU97">
        <f t="shared" si="21"/>
        <v>8.6537732812036658</v>
      </c>
    </row>
    <row r="98" spans="1:47" x14ac:dyDescent="0.3">
      <c r="A98" s="1">
        <v>2008.75</v>
      </c>
      <c r="B98" s="38">
        <v>3206.6666666666665</v>
      </c>
      <c r="C98" s="70">
        <f t="shared" si="22"/>
        <v>8.0729872549916433</v>
      </c>
      <c r="D98" s="69">
        <v>8.0655999999999999</v>
      </c>
      <c r="S98" t="s">
        <v>770</v>
      </c>
      <c r="T98" s="77">
        <v>2.6247966289520264</v>
      </c>
      <c r="U98" s="77">
        <v>2.2874999046325684</v>
      </c>
      <c r="V98" s="38">
        <v>4347.333333333333</v>
      </c>
      <c r="W98">
        <f t="shared" si="14"/>
        <v>4199.1882676052537</v>
      </c>
      <c r="X98">
        <f t="shared" si="15"/>
        <v>3573.1011395222836</v>
      </c>
      <c r="Y98">
        <f t="shared" si="16"/>
        <v>8.3426465159746837</v>
      </c>
      <c r="Z98">
        <f t="shared" si="17"/>
        <v>8.1811891642341159</v>
      </c>
      <c r="AA98" s="70">
        <f t="shared" si="23"/>
        <v>8.3773179092850381</v>
      </c>
      <c r="AB98" s="69">
        <v>8.3148</v>
      </c>
      <c r="AC98">
        <f t="shared" si="24"/>
        <v>0.96500341835732628</v>
      </c>
      <c r="AD98" s="61">
        <f t="shared" si="25"/>
        <v>7.349796581642674</v>
      </c>
      <c r="AF98" s="61">
        <f t="shared" si="26"/>
        <v>8.3195399872475271</v>
      </c>
      <c r="AG98">
        <f t="shared" si="27"/>
        <v>0.82745947647685791</v>
      </c>
      <c r="AH98" s="61">
        <f t="shared" si="28"/>
        <v>7.4873405235231418</v>
      </c>
      <c r="AJ98" s="61">
        <f t="shared" si="29"/>
        <v>8.1819960453670575</v>
      </c>
      <c r="AM98" t="s">
        <v>638</v>
      </c>
      <c r="AO98" s="77">
        <v>2.5887894630432129</v>
      </c>
      <c r="AP98" s="77">
        <v>3.5291652679443359</v>
      </c>
      <c r="AR98">
        <f t="shared" si="18"/>
        <v>4142.2839341717827</v>
      </c>
      <c r="AS98">
        <f t="shared" si="19"/>
        <v>5714.2813921982515</v>
      </c>
      <c r="AT98">
        <f t="shared" si="20"/>
        <v>8.3290025896234141</v>
      </c>
      <c r="AU98">
        <f t="shared" si="21"/>
        <v>8.6507238276751686</v>
      </c>
    </row>
    <row r="99" spans="1:47" x14ac:dyDescent="0.3">
      <c r="A99" s="1">
        <v>2009</v>
      </c>
      <c r="B99" s="38">
        <v>2696.6666666666665</v>
      </c>
      <c r="C99" s="70">
        <f t="shared" si="22"/>
        <v>7.8997717213844281</v>
      </c>
      <c r="D99" s="69">
        <v>7.9146000000000001</v>
      </c>
      <c r="S99" t="s">
        <v>771</v>
      </c>
      <c r="T99" s="77">
        <v>2.511235237121582</v>
      </c>
      <c r="U99" s="77">
        <v>2.2415051460266113</v>
      </c>
      <c r="V99" s="38">
        <v>4070</v>
      </c>
      <c r="W99">
        <f t="shared" si="14"/>
        <v>4019.7202327631394</v>
      </c>
      <c r="X99">
        <f t="shared" si="15"/>
        <v>3493.7858330285922</v>
      </c>
      <c r="Y99">
        <f t="shared" si="16"/>
        <v>8.2989675853512885</v>
      </c>
      <c r="Z99">
        <f t="shared" si="17"/>
        <v>8.1587411931738458</v>
      </c>
      <c r="AA99" s="70">
        <f t="shared" si="23"/>
        <v>8.3113982784366414</v>
      </c>
      <c r="AB99" s="69">
        <v>8.2628000000000004</v>
      </c>
      <c r="AC99">
        <f t="shared" si="24"/>
        <v>0.9207747584324979</v>
      </c>
      <c r="AD99" s="61">
        <f t="shared" si="25"/>
        <v>7.3420252415675025</v>
      </c>
      <c r="AF99" s="61">
        <f t="shared" si="26"/>
        <v>8.2753113273226973</v>
      </c>
      <c r="AG99">
        <f t="shared" si="27"/>
        <v>0.80714758040666712</v>
      </c>
      <c r="AH99" s="61">
        <f t="shared" si="28"/>
        <v>7.4556524195933331</v>
      </c>
      <c r="AJ99" s="61">
        <f t="shared" si="29"/>
        <v>8.1616841492968675</v>
      </c>
      <c r="AM99" t="s">
        <v>639</v>
      </c>
      <c r="AO99" s="77">
        <v>2.5658290386199951</v>
      </c>
      <c r="AP99" s="77">
        <v>3.5255675315856934</v>
      </c>
      <c r="AR99">
        <f t="shared" si="18"/>
        <v>4105.9981667647726</v>
      </c>
      <c r="AS99">
        <f t="shared" si="19"/>
        <v>5708.0773035016691</v>
      </c>
      <c r="AT99">
        <f t="shared" si="20"/>
        <v>8.3202041511016169</v>
      </c>
      <c r="AU99">
        <f t="shared" si="21"/>
        <v>8.6496375215151247</v>
      </c>
    </row>
    <row r="100" spans="1:47" x14ac:dyDescent="0.3">
      <c r="A100" s="1">
        <v>2009.25</v>
      </c>
      <c r="B100" s="38">
        <v>2478</v>
      </c>
      <c r="C100" s="70">
        <f t="shared" si="22"/>
        <v>7.8152070621890877</v>
      </c>
      <c r="D100" s="69">
        <v>7.7667999999999999</v>
      </c>
      <c r="S100" t="s">
        <v>772</v>
      </c>
      <c r="T100" s="77">
        <v>2.2602806091308594</v>
      </c>
      <c r="U100" s="77">
        <v>2.1955032348632813</v>
      </c>
      <c r="V100" s="38">
        <v>3583</v>
      </c>
      <c r="W100">
        <f t="shared" si="14"/>
        <v>3623.1212373292465</v>
      </c>
      <c r="X100">
        <f t="shared" si="15"/>
        <v>3414.4581923625419</v>
      </c>
      <c r="Y100">
        <f t="shared" si="16"/>
        <v>8.1950911535781561</v>
      </c>
      <c r="Z100">
        <f t="shared" si="17"/>
        <v>8.1357741041799088</v>
      </c>
      <c r="AA100" s="70">
        <f t="shared" si="23"/>
        <v>8.1839557173049542</v>
      </c>
      <c r="AB100" s="69">
        <v>8.1754999999999995</v>
      </c>
      <c r="AC100">
        <f t="shared" si="24"/>
        <v>0.81548896890880462</v>
      </c>
      <c r="AD100" s="61">
        <f t="shared" si="25"/>
        <v>7.3600110310911946</v>
      </c>
      <c r="AF100" s="61">
        <f t="shared" si="26"/>
        <v>8.1700255377990043</v>
      </c>
      <c r="AG100">
        <f t="shared" si="27"/>
        <v>0.78641128442473562</v>
      </c>
      <c r="AH100" s="61">
        <f t="shared" si="28"/>
        <v>7.389088715575264</v>
      </c>
      <c r="AJ100" s="61">
        <f t="shared" si="29"/>
        <v>8.1409478533149358</v>
      </c>
      <c r="AM100" t="s">
        <v>640</v>
      </c>
      <c r="AO100" s="77">
        <v>2.7208120822906494</v>
      </c>
      <c r="AP100" s="77">
        <v>3.5294313430786133</v>
      </c>
      <c r="AR100">
        <f t="shared" si="18"/>
        <v>4350.9273793527191</v>
      </c>
      <c r="AS100">
        <f t="shared" si="19"/>
        <v>5714.7402234100064</v>
      </c>
      <c r="AT100">
        <f t="shared" si="20"/>
        <v>8.3781442920166285</v>
      </c>
      <c r="AU100">
        <f t="shared" si="21"/>
        <v>8.6508041199744454</v>
      </c>
    </row>
    <row r="101" spans="1:47" x14ac:dyDescent="0.3">
      <c r="A101" s="1">
        <v>2009.5</v>
      </c>
      <c r="B101" s="38">
        <v>2370</v>
      </c>
      <c r="C101" s="70">
        <f t="shared" si="22"/>
        <v>7.7706452341291765</v>
      </c>
      <c r="D101" s="69">
        <v>7.7462999999999997</v>
      </c>
      <c r="S101" t="s">
        <v>773</v>
      </c>
      <c r="T101" s="77">
        <v>1.8827424049377441</v>
      </c>
      <c r="U101" s="77">
        <v>2.151247501373291</v>
      </c>
      <c r="V101" s="38">
        <v>3206.6666666666665</v>
      </c>
      <c r="W101">
        <f t="shared" si="14"/>
        <v>3026.4744501401269</v>
      </c>
      <c r="X101">
        <f t="shared" si="15"/>
        <v>3338.1417343084049</v>
      </c>
      <c r="Y101">
        <f t="shared" si="16"/>
        <v>8.0151536732475783</v>
      </c>
      <c r="Z101">
        <f t="shared" si="17"/>
        <v>8.1131695641676789</v>
      </c>
      <c r="AA101" s="70">
        <f t="shared" si="23"/>
        <v>8.0729872549916433</v>
      </c>
      <c r="AB101" s="69">
        <v>8.0655999999999999</v>
      </c>
      <c r="AC101">
        <f t="shared" si="24"/>
        <v>0.6327294399652913</v>
      </c>
      <c r="AD101" s="61">
        <f t="shared" si="25"/>
        <v>7.4328705600347087</v>
      </c>
      <c r="AF101" s="61">
        <f t="shared" si="26"/>
        <v>7.9872660088554914</v>
      </c>
      <c r="AG101">
        <f t="shared" si="27"/>
        <v>0.76604790706625703</v>
      </c>
      <c r="AH101" s="61">
        <f t="shared" si="28"/>
        <v>7.2995520929337427</v>
      </c>
      <c r="AJ101" s="61">
        <f t="shared" si="29"/>
        <v>8.1205844759564574</v>
      </c>
      <c r="AM101" t="s">
        <v>641</v>
      </c>
      <c r="AO101" s="77">
        <v>2.8241338729858398</v>
      </c>
      <c r="AP101" s="77">
        <v>3.541095495223999</v>
      </c>
      <c r="AR101">
        <f t="shared" si="18"/>
        <v>4514.2131442905084</v>
      </c>
      <c r="AS101">
        <f t="shared" si="19"/>
        <v>5734.8543805540012</v>
      </c>
      <c r="AT101">
        <f t="shared" si="20"/>
        <v>8.4149861747586261</v>
      </c>
      <c r="AU101">
        <f t="shared" si="21"/>
        <v>8.6543176378817321</v>
      </c>
    </row>
    <row r="102" spans="1:47" x14ac:dyDescent="0.3">
      <c r="A102" s="1">
        <v>2009.75</v>
      </c>
      <c r="B102" s="38">
        <v>2448</v>
      </c>
      <c r="C102" s="70">
        <f t="shared" si="22"/>
        <v>7.8030266436322169</v>
      </c>
      <c r="D102" s="69">
        <v>7.7903000000000002</v>
      </c>
      <c r="S102" t="s">
        <v>774</v>
      </c>
      <c r="T102" s="77">
        <v>1.6593928337097168</v>
      </c>
      <c r="U102" s="77">
        <v>2.1105308532714844</v>
      </c>
      <c r="V102" s="38">
        <v>2696.6666666666665</v>
      </c>
      <c r="W102">
        <f t="shared" si="14"/>
        <v>2673.5014195614635</v>
      </c>
      <c r="X102">
        <f t="shared" si="15"/>
        <v>3267.9282247375058</v>
      </c>
      <c r="Y102">
        <f t="shared" si="16"/>
        <v>7.8911442853635707</v>
      </c>
      <c r="Z102">
        <f t="shared" si="17"/>
        <v>8.0919114926840834</v>
      </c>
      <c r="AA102" s="70">
        <f t="shared" si="23"/>
        <v>7.8997717213844281</v>
      </c>
      <c r="AB102" s="69">
        <v>7.9146000000000001</v>
      </c>
      <c r="AC102">
        <f t="shared" si="24"/>
        <v>0.5064517726354425</v>
      </c>
      <c r="AD102" s="61">
        <f t="shared" si="25"/>
        <v>7.408148227364558</v>
      </c>
      <c r="AF102" s="61">
        <f t="shared" si="26"/>
        <v>7.8609883415256423</v>
      </c>
      <c r="AG102">
        <f t="shared" si="27"/>
        <v>0.74693950507290419</v>
      </c>
      <c r="AH102" s="61">
        <f t="shared" si="28"/>
        <v>7.1676604949270963</v>
      </c>
      <c r="AJ102" s="61">
        <f t="shared" si="29"/>
        <v>8.101476073963104</v>
      </c>
      <c r="AM102" t="s">
        <v>642</v>
      </c>
      <c r="AO102" s="77">
        <v>3.0192975997924805</v>
      </c>
      <c r="AP102" s="77">
        <v>3.5603933334350586</v>
      </c>
      <c r="AR102">
        <f t="shared" si="18"/>
        <v>4822.642355643844</v>
      </c>
      <c r="AS102">
        <f t="shared" si="19"/>
        <v>5768.1323887176877</v>
      </c>
      <c r="AT102">
        <f t="shared" si="20"/>
        <v>8.4810772633994347</v>
      </c>
      <c r="AU102">
        <f t="shared" si="21"/>
        <v>8.6601036309756037</v>
      </c>
    </row>
    <row r="103" spans="1:47" x14ac:dyDescent="0.3">
      <c r="A103" s="1">
        <v>2010</v>
      </c>
      <c r="B103" s="38">
        <v>2721</v>
      </c>
      <c r="C103" s="70">
        <f t="shared" si="22"/>
        <v>7.9087547387832462</v>
      </c>
      <c r="D103" s="69">
        <v>7.8811999999999998</v>
      </c>
      <c r="S103" t="s">
        <v>775</v>
      </c>
      <c r="T103" s="77">
        <v>1.470994234085083</v>
      </c>
      <c r="U103" s="77">
        <v>2.074979305267334</v>
      </c>
      <c r="V103" s="38">
        <v>2478</v>
      </c>
      <c r="W103">
        <f t="shared" si="14"/>
        <v>2375.7635537547244</v>
      </c>
      <c r="X103">
        <f t="shared" si="15"/>
        <v>3206.6216321661259</v>
      </c>
      <c r="Y103">
        <f t="shared" si="16"/>
        <v>7.7730741611176528</v>
      </c>
      <c r="Z103">
        <f t="shared" si="17"/>
        <v>8.0729732108699874</v>
      </c>
      <c r="AA103" s="70">
        <f t="shared" si="23"/>
        <v>7.8152070621890877</v>
      </c>
      <c r="AB103" s="69">
        <v>7.7667999999999999</v>
      </c>
      <c r="AC103">
        <f t="shared" si="24"/>
        <v>0.38593852188699768</v>
      </c>
      <c r="AD103" s="61">
        <f t="shared" si="25"/>
        <v>7.380861478113002</v>
      </c>
      <c r="AF103" s="61">
        <f t="shared" si="26"/>
        <v>7.7404750907771982</v>
      </c>
      <c r="AG103">
        <f t="shared" si="27"/>
        <v>0.72995118026778705</v>
      </c>
      <c r="AH103" s="61">
        <f t="shared" si="28"/>
        <v>7.0368488197322128</v>
      </c>
      <c r="AJ103" s="61">
        <f t="shared" si="29"/>
        <v>8.0844877491579865</v>
      </c>
      <c r="AM103" t="s">
        <v>643</v>
      </c>
      <c r="AO103" s="77">
        <v>3.0996592044830322</v>
      </c>
      <c r="AP103" s="77">
        <v>3.5867106914520264</v>
      </c>
      <c r="AR103">
        <f t="shared" si="18"/>
        <v>4949.6427299621319</v>
      </c>
      <c r="AS103">
        <f t="shared" si="19"/>
        <v>5813.5151536345074</v>
      </c>
      <c r="AT103">
        <f t="shared" si="20"/>
        <v>8.5070706771927149</v>
      </c>
      <c r="AU103">
        <f t="shared" si="21"/>
        <v>8.6679406847337184</v>
      </c>
    </row>
    <row r="104" spans="1:47" x14ac:dyDescent="0.3">
      <c r="A104" s="1">
        <v>2010.25</v>
      </c>
      <c r="B104" s="38">
        <v>3016.3333333333335</v>
      </c>
      <c r="C104" s="70">
        <f t="shared" si="22"/>
        <v>8.0117972446830237</v>
      </c>
      <c r="D104" s="69">
        <v>7.9652000000000003</v>
      </c>
      <c r="S104" t="s">
        <v>776</v>
      </c>
      <c r="T104" s="77">
        <v>1.4249430894851685</v>
      </c>
      <c r="U104" s="77">
        <v>2.045936107635498</v>
      </c>
      <c r="V104" s="38">
        <v>2370</v>
      </c>
      <c r="W104">
        <f t="shared" si="14"/>
        <v>2302.9861045674465</v>
      </c>
      <c r="X104">
        <f t="shared" si="15"/>
        <v>3156.5383141632883</v>
      </c>
      <c r="Y104">
        <f t="shared" si="16"/>
        <v>7.7419618661800103</v>
      </c>
      <c r="Z104">
        <f t="shared" si="17"/>
        <v>8.0572312359134166</v>
      </c>
      <c r="AA104" s="70">
        <f t="shared" si="23"/>
        <v>7.7706452341291765</v>
      </c>
      <c r="AB104" s="69">
        <v>7.7462999999999997</v>
      </c>
      <c r="AC104">
        <f t="shared" si="24"/>
        <v>0.35413187571971194</v>
      </c>
      <c r="AD104" s="61">
        <f t="shared" si="25"/>
        <v>7.3921681242802881</v>
      </c>
      <c r="AF104" s="61">
        <f t="shared" si="26"/>
        <v>7.7086684446099119</v>
      </c>
      <c r="AG104">
        <f t="shared" si="27"/>
        <v>0.71585543910219318</v>
      </c>
      <c r="AH104" s="61">
        <f t="shared" si="28"/>
        <v>7.0304445608978066</v>
      </c>
      <c r="AJ104" s="61">
        <f t="shared" si="29"/>
        <v>8.0703920079923925</v>
      </c>
      <c r="AM104" t="s">
        <v>644</v>
      </c>
      <c r="AO104" s="77">
        <v>3.0766987800598145</v>
      </c>
      <c r="AP104" s="77">
        <v>3.6190946102142334</v>
      </c>
      <c r="AR104">
        <f t="shared" si="18"/>
        <v>4913.3569625551227</v>
      </c>
      <c r="AS104">
        <f t="shared" si="19"/>
        <v>5869.3593524071603</v>
      </c>
      <c r="AT104">
        <f t="shared" si="20"/>
        <v>8.4997126862675465</v>
      </c>
      <c r="AU104">
        <f t="shared" si="21"/>
        <v>8.6775007675827389</v>
      </c>
    </row>
    <row r="105" spans="1:47" x14ac:dyDescent="0.3">
      <c r="A105" s="1">
        <v>2010.5</v>
      </c>
      <c r="B105" s="38">
        <v>3021.3333333333335</v>
      </c>
      <c r="C105" s="70">
        <f t="shared" si="22"/>
        <v>8.0134535140397318</v>
      </c>
      <c r="D105" s="69">
        <v>7.9621000000000004</v>
      </c>
      <c r="S105" t="s">
        <v>777</v>
      </c>
      <c r="T105" s="77">
        <v>1.469876766204834</v>
      </c>
      <c r="U105" s="77">
        <v>2.0243678092956543</v>
      </c>
      <c r="V105" s="38">
        <v>2448</v>
      </c>
      <c r="W105">
        <f t="shared" si="14"/>
        <v>2373.997550703556</v>
      </c>
      <c r="X105">
        <f t="shared" si="15"/>
        <v>3119.3450285537729</v>
      </c>
      <c r="Y105">
        <f t="shared" si="16"/>
        <v>7.7723305434519609</v>
      </c>
      <c r="Z105">
        <f t="shared" si="17"/>
        <v>8.0453783320202383</v>
      </c>
      <c r="AA105" s="70">
        <f t="shared" si="23"/>
        <v>7.8030266436322169</v>
      </c>
      <c r="AB105" s="69">
        <v>7.7903000000000002</v>
      </c>
      <c r="AC105">
        <f t="shared" si="24"/>
        <v>0.385178564762785</v>
      </c>
      <c r="AD105" s="61">
        <f t="shared" si="25"/>
        <v>7.4051214352372154</v>
      </c>
      <c r="AF105" s="61">
        <f t="shared" si="26"/>
        <v>7.739715133652985</v>
      </c>
      <c r="AG105">
        <f t="shared" si="27"/>
        <v>0.70525745887572389</v>
      </c>
      <c r="AH105" s="61">
        <f t="shared" si="28"/>
        <v>7.0850425411242766</v>
      </c>
      <c r="AJ105" s="61">
        <f t="shared" si="29"/>
        <v>8.0597940277659248</v>
      </c>
      <c r="AM105" t="s">
        <v>645</v>
      </c>
      <c r="AO105" s="77">
        <v>3.180020809173584</v>
      </c>
      <c r="AP105" s="77">
        <v>3.6562879085540771</v>
      </c>
      <c r="AR105">
        <f t="shared" si="18"/>
        <v>5076.6431042804197</v>
      </c>
      <c r="AS105">
        <f t="shared" si="19"/>
        <v>5933.4970486740112</v>
      </c>
      <c r="AT105">
        <f t="shared" si="20"/>
        <v>8.5324055158998391</v>
      </c>
      <c r="AU105">
        <f t="shared" si="21"/>
        <v>8.6883690397045488</v>
      </c>
    </row>
    <row r="106" spans="1:47" x14ac:dyDescent="0.3">
      <c r="A106" s="1">
        <v>2010.75</v>
      </c>
      <c r="B106" s="38">
        <v>3119.6666666666665</v>
      </c>
      <c r="C106" s="70">
        <f t="shared" si="22"/>
        <v>8.0454814374891459</v>
      </c>
      <c r="D106" s="69">
        <v>8.0079999999999991</v>
      </c>
      <c r="S106" t="s">
        <v>778</v>
      </c>
      <c r="T106" s="77">
        <v>1.6285229921340942</v>
      </c>
      <c r="U106" s="77">
        <v>2.0108518600463867</v>
      </c>
      <c r="V106" s="38">
        <v>2721</v>
      </c>
      <c r="W106">
        <f t="shared" si="14"/>
        <v>2624.7159149620111</v>
      </c>
      <c r="X106">
        <f t="shared" si="15"/>
        <v>3096.0375541860308</v>
      </c>
      <c r="Y106">
        <f t="shared" si="16"/>
        <v>7.8727279462975917</v>
      </c>
      <c r="Z106">
        <f t="shared" si="17"/>
        <v>8.0378783645411005</v>
      </c>
      <c r="AA106" s="70">
        <f t="shared" si="23"/>
        <v>7.9087547387832462</v>
      </c>
      <c r="AB106" s="69">
        <v>7.8811999999999998</v>
      </c>
      <c r="AC106">
        <f t="shared" si="24"/>
        <v>0.48767346423079677</v>
      </c>
      <c r="AD106" s="61">
        <f t="shared" si="25"/>
        <v>7.3935265357692028</v>
      </c>
      <c r="AF106" s="61">
        <f t="shared" si="26"/>
        <v>7.8422100331209972</v>
      </c>
      <c r="AG106">
        <f t="shared" si="27"/>
        <v>0.69855844325683381</v>
      </c>
      <c r="AH106" s="61">
        <f t="shared" si="28"/>
        <v>7.1826415567431656</v>
      </c>
      <c r="AJ106" s="61">
        <f t="shared" si="29"/>
        <v>8.0530950121470344</v>
      </c>
      <c r="AM106" t="s">
        <v>646</v>
      </c>
      <c r="AO106" s="77">
        <v>3.4096250534057617</v>
      </c>
      <c r="AP106" s="77">
        <v>3.6966943740844727</v>
      </c>
      <c r="AR106">
        <f t="shared" si="18"/>
        <v>5439.5007783505162</v>
      </c>
      <c r="AS106">
        <f t="shared" si="19"/>
        <v>6003.1756663036076</v>
      </c>
      <c r="AT106">
        <f t="shared" si="20"/>
        <v>8.601442566953418</v>
      </c>
      <c r="AU106">
        <f t="shared" si="21"/>
        <v>8.7000438859094125</v>
      </c>
    </row>
    <row r="107" spans="1:47" x14ac:dyDescent="0.3">
      <c r="A107" s="1">
        <v>2011</v>
      </c>
      <c r="B107" s="38">
        <v>3188.6666666666665</v>
      </c>
      <c r="C107" s="70">
        <f t="shared" si="22"/>
        <v>8.0673581355721318</v>
      </c>
      <c r="D107" s="69">
        <v>8.0050000000000008</v>
      </c>
      <c r="S107" t="s">
        <v>779</v>
      </c>
      <c r="T107" s="77">
        <v>1.8229135274887085</v>
      </c>
      <c r="U107" s="77">
        <v>2.0056202411651611</v>
      </c>
      <c r="V107" s="38">
        <v>3016.3333333333335</v>
      </c>
      <c r="W107">
        <f t="shared" si="14"/>
        <v>2931.9232044260921</v>
      </c>
      <c r="X107">
        <f t="shared" si="15"/>
        <v>3087.0159293835723</v>
      </c>
      <c r="Y107">
        <f t="shared" si="16"/>
        <v>7.9834138704486808</v>
      </c>
      <c r="Z107">
        <f t="shared" si="17"/>
        <v>8.0349601846390151</v>
      </c>
      <c r="AA107" s="70">
        <f t="shared" si="23"/>
        <v>8.0117972446830237</v>
      </c>
      <c r="AB107" s="69">
        <v>7.9652000000000003</v>
      </c>
      <c r="AC107">
        <f t="shared" si="24"/>
        <v>0.60043606039085806</v>
      </c>
      <c r="AD107" s="61">
        <f t="shared" si="25"/>
        <v>7.3647639396091424</v>
      </c>
      <c r="AF107" s="61">
        <f t="shared" si="26"/>
        <v>7.9549726292810581</v>
      </c>
      <c r="AG107">
        <f t="shared" si="27"/>
        <v>0.69595336013509257</v>
      </c>
      <c r="AH107" s="61">
        <f t="shared" si="28"/>
        <v>7.2692466398649076</v>
      </c>
      <c r="AJ107" s="61">
        <f t="shared" si="29"/>
        <v>8.0504899290252929</v>
      </c>
      <c r="AM107" t="s">
        <v>647</v>
      </c>
      <c r="AO107" s="77">
        <v>3.6105289459228516</v>
      </c>
      <c r="AP107" s="77">
        <v>3.7384200096130371</v>
      </c>
      <c r="AR107">
        <f t="shared" si="18"/>
        <v>5757.001525752481</v>
      </c>
      <c r="AS107">
        <f t="shared" si="19"/>
        <v>6075.1291164552849</v>
      </c>
      <c r="AT107">
        <f t="shared" si="20"/>
        <v>8.6581720497013919</v>
      </c>
      <c r="AU107">
        <f t="shared" si="21"/>
        <v>8.711958521720387</v>
      </c>
    </row>
    <row r="108" spans="1:47" x14ac:dyDescent="0.3">
      <c r="A108" s="1">
        <v>2011.25</v>
      </c>
      <c r="B108" s="38">
        <v>3337</v>
      </c>
      <c r="C108" s="70">
        <f t="shared" si="22"/>
        <v>8.1128274787513739</v>
      </c>
      <c r="D108" s="69">
        <v>8.0219000000000005</v>
      </c>
      <c r="S108" t="s">
        <v>780</v>
      </c>
      <c r="T108" s="77">
        <v>1.7979644536972046</v>
      </c>
      <c r="U108" s="77">
        <v>2.0086650848388672</v>
      </c>
      <c r="V108" s="38">
        <v>3021.3333333333335</v>
      </c>
      <c r="W108">
        <f t="shared" si="14"/>
        <v>2892.4946524127681</v>
      </c>
      <c r="X108">
        <f t="shared" si="15"/>
        <v>3092.2665865568028</v>
      </c>
      <c r="Y108">
        <f t="shared" si="16"/>
        <v>7.9698746102892057</v>
      </c>
      <c r="Z108">
        <f t="shared" si="17"/>
        <v>8.0366596241527084</v>
      </c>
      <c r="AA108" s="70">
        <f t="shared" si="23"/>
        <v>8.0134535140397318</v>
      </c>
      <c r="AB108" s="69">
        <v>7.9621000000000004</v>
      </c>
      <c r="AC108">
        <f t="shared" si="24"/>
        <v>0.5866551659414343</v>
      </c>
      <c r="AD108" s="61">
        <f t="shared" si="25"/>
        <v>7.3754448340585661</v>
      </c>
      <c r="AF108" s="61">
        <f t="shared" si="26"/>
        <v>7.9411917348316345</v>
      </c>
      <c r="AG108">
        <f t="shared" si="27"/>
        <v>0.69747036453829603</v>
      </c>
      <c r="AH108" s="61">
        <f t="shared" si="28"/>
        <v>7.2646296354617039</v>
      </c>
      <c r="AJ108" s="61">
        <f t="shared" si="29"/>
        <v>8.0520069334284958</v>
      </c>
      <c r="AM108" t="s">
        <v>648</v>
      </c>
      <c r="AO108" s="77">
        <v>3.7942123413085938</v>
      </c>
      <c r="AP108" s="77">
        <v>3.7793920040130615</v>
      </c>
      <c r="AR108">
        <f t="shared" si="18"/>
        <v>6047.2876650085582</v>
      </c>
      <c r="AS108">
        <f t="shared" si="19"/>
        <v>6145.7829559794009</v>
      </c>
      <c r="AT108">
        <f t="shared" si="20"/>
        <v>8.7073651306662079</v>
      </c>
      <c r="AU108">
        <f t="shared" si="21"/>
        <v>8.7235214273872881</v>
      </c>
    </row>
    <row r="109" spans="1:47" x14ac:dyDescent="0.3">
      <c r="A109" s="1">
        <v>2011.5</v>
      </c>
      <c r="B109" s="38">
        <v>3599</v>
      </c>
      <c r="C109" s="70">
        <f t="shared" si="22"/>
        <v>8.1884113080790311</v>
      </c>
      <c r="D109" s="69">
        <v>8.1041000000000007</v>
      </c>
      <c r="S109" t="s">
        <v>781</v>
      </c>
      <c r="T109" s="77">
        <v>1.8333441019058228</v>
      </c>
      <c r="U109" s="77">
        <v>2.0198650360107422</v>
      </c>
      <c r="V109" s="38">
        <v>3119.6666666666665</v>
      </c>
      <c r="W109">
        <f t="shared" si="14"/>
        <v>2948.4072811245255</v>
      </c>
      <c r="X109">
        <f t="shared" si="15"/>
        <v>3111.5802559146973</v>
      </c>
      <c r="Y109">
        <f t="shared" si="16"/>
        <v>7.9890203988292887</v>
      </c>
      <c r="Z109">
        <f t="shared" si="17"/>
        <v>8.0428859969964748</v>
      </c>
      <c r="AA109" s="70">
        <f t="shared" si="23"/>
        <v>8.0454814374891459</v>
      </c>
      <c r="AB109" s="69">
        <v>8.0079999999999991</v>
      </c>
      <c r="AC109">
        <f t="shared" si="24"/>
        <v>0.60614167731987745</v>
      </c>
      <c r="AD109" s="61">
        <f t="shared" si="25"/>
        <v>7.4018583226801216</v>
      </c>
      <c r="AF109" s="61">
        <f t="shared" si="26"/>
        <v>7.9606782462100778</v>
      </c>
      <c r="AG109">
        <f t="shared" si="27"/>
        <v>0.70303069532490003</v>
      </c>
      <c r="AH109" s="61">
        <f t="shared" si="28"/>
        <v>7.3049693046750992</v>
      </c>
      <c r="AJ109" s="61">
        <f t="shared" si="29"/>
        <v>8.0575672642151002</v>
      </c>
      <c r="AM109" t="s">
        <v>649</v>
      </c>
      <c r="AO109" s="77">
        <v>4.0869579315185547</v>
      </c>
      <c r="AP109" s="77">
        <v>3.8174569606781006</v>
      </c>
      <c r="AR109">
        <f t="shared" si="18"/>
        <v>6509.9314820385625</v>
      </c>
      <c r="AS109">
        <f t="shared" si="19"/>
        <v>6211.4237767177365</v>
      </c>
      <c r="AT109">
        <f t="shared" si="20"/>
        <v>8.7810842101147468</v>
      </c>
      <c r="AU109">
        <f t="shared" si="21"/>
        <v>8.7341454202619673</v>
      </c>
    </row>
    <row r="110" spans="1:47" x14ac:dyDescent="0.3">
      <c r="A110" s="1">
        <v>2011.75</v>
      </c>
      <c r="B110" s="38">
        <v>3599</v>
      </c>
      <c r="C110" s="70">
        <f t="shared" si="22"/>
        <v>8.1884113080790311</v>
      </c>
      <c r="D110" s="69">
        <v>8.0924999999999994</v>
      </c>
      <c r="S110" t="s">
        <v>782</v>
      </c>
      <c r="T110" s="77">
        <v>1.9121204614639282</v>
      </c>
      <c r="U110" s="77">
        <v>2.0389664173126221</v>
      </c>
      <c r="V110" s="38">
        <v>3188.6666666666665</v>
      </c>
      <c r="W110">
        <f t="shared" si="14"/>
        <v>3072.9023953004585</v>
      </c>
      <c r="X110">
        <f t="shared" si="15"/>
        <v>3144.5194854775905</v>
      </c>
      <c r="Y110">
        <f t="shared" si="16"/>
        <v>8.0303777996021299</v>
      </c>
      <c r="Z110">
        <f t="shared" si="17"/>
        <v>8.0534163706498703</v>
      </c>
      <c r="AA110" s="70">
        <f t="shared" si="23"/>
        <v>8.0673581355721318</v>
      </c>
      <c r="AB110" s="69">
        <v>8.0050000000000008</v>
      </c>
      <c r="AC110">
        <f t="shared" si="24"/>
        <v>0.64821281550231591</v>
      </c>
      <c r="AD110" s="61">
        <f t="shared" si="25"/>
        <v>7.3567871844976853</v>
      </c>
      <c r="AF110" s="61">
        <f t="shared" si="26"/>
        <v>8.0027493843925157</v>
      </c>
      <c r="AG110">
        <f t="shared" si="27"/>
        <v>0.71244302128141213</v>
      </c>
      <c r="AH110" s="61">
        <f t="shared" si="28"/>
        <v>7.2925569787185882</v>
      </c>
      <c r="AJ110" s="61">
        <f t="shared" si="29"/>
        <v>8.0669795901716128</v>
      </c>
      <c r="AM110" t="s">
        <v>650</v>
      </c>
      <c r="AO110" s="77">
        <v>4.2821216583251953</v>
      </c>
      <c r="AP110" s="77">
        <v>3.850471019744873</v>
      </c>
      <c r="AR110">
        <f t="shared" si="18"/>
        <v>6818.3606933918982</v>
      </c>
      <c r="AS110">
        <f t="shared" si="19"/>
        <v>6268.3546160752176</v>
      </c>
      <c r="AT110">
        <f t="shared" si="20"/>
        <v>8.8273743544067571</v>
      </c>
      <c r="AU110">
        <f t="shared" si="21"/>
        <v>8.7432691775097791</v>
      </c>
    </row>
    <row r="111" spans="1:47" x14ac:dyDescent="0.3">
      <c r="A111" s="1">
        <v>2012</v>
      </c>
      <c r="B111" s="38">
        <v>3828.3333333333335</v>
      </c>
      <c r="C111" s="70">
        <f t="shared" si="22"/>
        <v>8.2501848264550883</v>
      </c>
      <c r="D111" s="69">
        <v>8.1875999999999998</v>
      </c>
      <c r="S111" t="s">
        <v>783</v>
      </c>
      <c r="T111" s="77">
        <v>2.0224335193634033</v>
      </c>
      <c r="U111" s="77">
        <v>2.0655994415283203</v>
      </c>
      <c r="V111" s="38">
        <v>3337</v>
      </c>
      <c r="W111">
        <f t="shared" si="14"/>
        <v>3247.2368887364196</v>
      </c>
      <c r="X111">
        <f t="shared" si="15"/>
        <v>3190.4465985345205</v>
      </c>
      <c r="Y111">
        <f t="shared" si="16"/>
        <v>8.0855597256278191</v>
      </c>
      <c r="Z111">
        <f t="shared" si="17"/>
        <v>8.0679161855204704</v>
      </c>
      <c r="AA111" s="70">
        <f t="shared" si="23"/>
        <v>8.1128274787513739</v>
      </c>
      <c r="AB111" s="69">
        <v>8.0219000000000005</v>
      </c>
      <c r="AC111">
        <f t="shared" si="24"/>
        <v>0.70430149888536886</v>
      </c>
      <c r="AD111" s="61">
        <f t="shared" si="25"/>
        <v>7.3175985011146318</v>
      </c>
      <c r="AF111" s="61">
        <f t="shared" si="26"/>
        <v>8.0588380677755698</v>
      </c>
      <c r="AG111">
        <f t="shared" si="27"/>
        <v>0.72542047074242766</v>
      </c>
      <c r="AH111" s="61">
        <f t="shared" si="28"/>
        <v>7.2964795292575726</v>
      </c>
      <c r="AJ111" s="61">
        <f t="shared" si="29"/>
        <v>8.0799570396326281</v>
      </c>
      <c r="AM111" t="s">
        <v>651</v>
      </c>
      <c r="AO111" s="77">
        <v>4.5748672485351563</v>
      </c>
      <c r="AP111" s="77">
        <v>3.8764586448669434</v>
      </c>
      <c r="AR111">
        <f t="shared" si="18"/>
        <v>7281.0045104219025</v>
      </c>
      <c r="AS111">
        <f t="shared" si="19"/>
        <v>6313.168775646287</v>
      </c>
      <c r="AT111">
        <f t="shared" si="20"/>
        <v>8.8930241138728743</v>
      </c>
      <c r="AU111">
        <f t="shared" si="21"/>
        <v>8.7503930126287148</v>
      </c>
    </row>
    <row r="112" spans="1:47" x14ac:dyDescent="0.3">
      <c r="A112" s="1">
        <v>2012.25</v>
      </c>
      <c r="B112" s="38">
        <v>3885</v>
      </c>
      <c r="C112" s="70">
        <f t="shared" si="22"/>
        <v>8.2648782628017479</v>
      </c>
      <c r="D112" s="69">
        <v>8.2149999999999999</v>
      </c>
      <c r="S112" t="s">
        <v>784</v>
      </c>
      <c r="T112" s="77">
        <v>2.1345376968383789</v>
      </c>
      <c r="U112" s="77">
        <v>2.0993146896362305</v>
      </c>
      <c r="V112" s="38">
        <v>3599</v>
      </c>
      <c r="W112">
        <f t="shared" si="14"/>
        <v>3424.4019983281096</v>
      </c>
      <c r="X112">
        <f t="shared" si="15"/>
        <v>3248.586597922264</v>
      </c>
      <c r="Y112">
        <f t="shared" si="16"/>
        <v>8.1386821364238511</v>
      </c>
      <c r="Z112">
        <f t="shared" si="17"/>
        <v>8.0859752877834232</v>
      </c>
      <c r="AA112" s="70">
        <f t="shared" si="23"/>
        <v>8.1884113080790311</v>
      </c>
      <c r="AB112" s="69">
        <v>8.1041000000000007</v>
      </c>
      <c r="AC112">
        <f t="shared" si="24"/>
        <v>0.7582500877947066</v>
      </c>
      <c r="AD112" s="61">
        <f t="shared" si="25"/>
        <v>7.3458499122052938</v>
      </c>
      <c r="AF112" s="61">
        <f t="shared" si="26"/>
        <v>8.1127866566849072</v>
      </c>
      <c r="AG112">
        <f t="shared" si="27"/>
        <v>0.74161095320099546</v>
      </c>
      <c r="AH112" s="61">
        <f t="shared" si="28"/>
        <v>7.3624890467990056</v>
      </c>
      <c r="AJ112" s="61">
        <f t="shared" si="29"/>
        <v>8.0961475220911954</v>
      </c>
      <c r="AM112" t="s">
        <v>652</v>
      </c>
      <c r="AO112" s="77">
        <v>4.6093077659606934</v>
      </c>
      <c r="AP112" s="77">
        <v>3.8937139511108398</v>
      </c>
      <c r="AR112">
        <f t="shared" si="18"/>
        <v>7335.4329731386624</v>
      </c>
      <c r="AS112">
        <f t="shared" si="19"/>
        <v>6342.9245553233195</v>
      </c>
      <c r="AT112">
        <f t="shared" si="20"/>
        <v>8.9004717172110723</v>
      </c>
      <c r="AU112">
        <f t="shared" si="21"/>
        <v>8.7550952274000391</v>
      </c>
    </row>
    <row r="113" spans="1:47" x14ac:dyDescent="0.3">
      <c r="A113" s="1">
        <v>2012.5</v>
      </c>
      <c r="B113" s="38">
        <v>3830</v>
      </c>
      <c r="C113" s="70">
        <f t="shared" si="22"/>
        <v>8.2506200821746916</v>
      </c>
      <c r="D113" s="69">
        <v>8.1826000000000008</v>
      </c>
      <c r="S113" t="s">
        <v>785</v>
      </c>
      <c r="T113" s="77">
        <v>2.0860307216644287</v>
      </c>
      <c r="U113" s="77">
        <v>2.1396360397338867</v>
      </c>
      <c r="V113" s="38">
        <v>3599</v>
      </c>
      <c r="W113">
        <f t="shared" si="14"/>
        <v>3347.7434494121012</v>
      </c>
      <c r="X113">
        <f t="shared" si="15"/>
        <v>3318.1184389007885</v>
      </c>
      <c r="Y113">
        <f t="shared" si="16"/>
        <v>8.1160418006601773</v>
      </c>
      <c r="Z113">
        <f t="shared" si="17"/>
        <v>8.1071531659845508</v>
      </c>
      <c r="AA113" s="70">
        <f t="shared" si="23"/>
        <v>8.1884113080790311</v>
      </c>
      <c r="AB113" s="69">
        <v>8.0924999999999994</v>
      </c>
      <c r="AC113">
        <f t="shared" si="24"/>
        <v>0.73526308401779616</v>
      </c>
      <c r="AD113" s="61">
        <f t="shared" si="25"/>
        <v>7.3572369159822033</v>
      </c>
      <c r="AF113" s="61">
        <f t="shared" si="26"/>
        <v>8.0897996529079972</v>
      </c>
      <c r="AG113">
        <f t="shared" si="27"/>
        <v>0.7606357396786787</v>
      </c>
      <c r="AH113" s="61">
        <f t="shared" si="28"/>
        <v>7.3318642603213204</v>
      </c>
      <c r="AJ113" s="61">
        <f t="shared" si="29"/>
        <v>8.1151723085688783</v>
      </c>
      <c r="AM113" t="s">
        <v>653</v>
      </c>
      <c r="AO113" s="77">
        <v>4.7757711410522461</v>
      </c>
      <c r="AP113" s="77">
        <v>3.900968074798584</v>
      </c>
      <c r="AR113">
        <f t="shared" si="18"/>
        <v>7598.5052578238674</v>
      </c>
      <c r="AS113">
        <f t="shared" si="19"/>
        <v>6355.433872929827</v>
      </c>
      <c r="AT113">
        <f t="shared" si="20"/>
        <v>8.93570683032892</v>
      </c>
      <c r="AU113">
        <f t="shared" si="21"/>
        <v>8.7570654539807009</v>
      </c>
    </row>
    <row r="114" spans="1:47" x14ac:dyDescent="0.3">
      <c r="A114" s="1">
        <v>2012.75</v>
      </c>
      <c r="B114" s="38">
        <v>3811.6666666666665</v>
      </c>
      <c r="C114" s="70">
        <f t="shared" si="22"/>
        <v>8.2458218177887712</v>
      </c>
      <c r="D114" s="69">
        <v>8.2111999999999998</v>
      </c>
      <c r="S114" t="s">
        <v>786</v>
      </c>
      <c r="T114" s="77">
        <v>2.3195972442626953</v>
      </c>
      <c r="U114" s="77">
        <v>2.1861095428466797</v>
      </c>
      <c r="V114" s="38">
        <v>3828.3333333333335</v>
      </c>
      <c r="W114">
        <f t="shared" si="14"/>
        <v>3716.8629550818059</v>
      </c>
      <c r="X114">
        <f t="shared" si="15"/>
        <v>3398.259312664376</v>
      </c>
      <c r="Y114">
        <f t="shared" si="16"/>
        <v>8.2206352998520913</v>
      </c>
      <c r="Z114">
        <f t="shared" si="17"/>
        <v>8.1310186126410517</v>
      </c>
      <c r="AA114" s="70">
        <f t="shared" si="23"/>
        <v>8.2501848264550883</v>
      </c>
      <c r="AB114" s="69">
        <v>8.1875999999999998</v>
      </c>
      <c r="AC114">
        <f t="shared" si="24"/>
        <v>0.84139356899680751</v>
      </c>
      <c r="AD114" s="61">
        <f t="shared" si="25"/>
        <v>7.3462064310031927</v>
      </c>
      <c r="AF114" s="61">
        <f t="shared" si="26"/>
        <v>8.1959301378870073</v>
      </c>
      <c r="AG114">
        <f t="shared" si="27"/>
        <v>0.78212349959063021</v>
      </c>
      <c r="AH114" s="61">
        <f t="shared" si="28"/>
        <v>7.4054765004093692</v>
      </c>
      <c r="AJ114" s="61">
        <f t="shared" si="29"/>
        <v>8.1366600684808308</v>
      </c>
      <c r="AM114" t="s">
        <v>654</v>
      </c>
      <c r="AO114" s="77">
        <v>4.6494889259338379</v>
      </c>
      <c r="AP114" s="77">
        <v>3.8973987102508545</v>
      </c>
      <c r="AR114">
        <f t="shared" si="18"/>
        <v>7398.9337254790689</v>
      </c>
      <c r="AS114">
        <f t="shared" si="19"/>
        <v>6349.2787097836026</v>
      </c>
      <c r="AT114">
        <f t="shared" si="20"/>
        <v>8.9090911776586559</v>
      </c>
      <c r="AU114">
        <f t="shared" si="21"/>
        <v>8.7560964964245613</v>
      </c>
    </row>
    <row r="115" spans="1:47" x14ac:dyDescent="0.3">
      <c r="A115" s="1">
        <v>2013</v>
      </c>
      <c r="B115" s="38">
        <v>3992</v>
      </c>
      <c r="C115" s="70">
        <f t="shared" si="22"/>
        <v>8.2920476374313541</v>
      </c>
      <c r="D115" s="69">
        <v>8.2414000000000005</v>
      </c>
      <c r="S115" t="s">
        <v>787</v>
      </c>
      <c r="T115" s="77">
        <v>2.3482954502105713</v>
      </c>
      <c r="U115" s="77">
        <v>2.2382469177246094</v>
      </c>
      <c r="V115" s="38">
        <v>3885</v>
      </c>
      <c r="W115">
        <f t="shared" si="14"/>
        <v>3762.2164906623625</v>
      </c>
      <c r="X115">
        <f t="shared" si="15"/>
        <v>3488.1672063799847</v>
      </c>
      <c r="Y115">
        <f t="shared" si="16"/>
        <v>8.2327635548991047</v>
      </c>
      <c r="Z115">
        <f t="shared" si="17"/>
        <v>8.1571317214888399</v>
      </c>
      <c r="AA115" s="70">
        <f t="shared" si="23"/>
        <v>8.2648782628017479</v>
      </c>
      <c r="AB115" s="69">
        <v>8.2149999999999999</v>
      </c>
      <c r="AC115">
        <f t="shared" si="24"/>
        <v>0.85368972463356474</v>
      </c>
      <c r="AD115" s="61">
        <f t="shared" si="25"/>
        <v>7.361310275366435</v>
      </c>
      <c r="AF115" s="61">
        <f t="shared" si="26"/>
        <v>8.2082262935237651</v>
      </c>
      <c r="AG115">
        <f t="shared" si="27"/>
        <v>0.80569293343952786</v>
      </c>
      <c r="AH115" s="61">
        <f t="shared" si="28"/>
        <v>7.4093070665604719</v>
      </c>
      <c r="AJ115" s="61">
        <f t="shared" si="29"/>
        <v>8.1602295023297273</v>
      </c>
      <c r="AM115" t="s">
        <v>655</v>
      </c>
      <c r="AO115" s="77">
        <v>4.7528109550476074</v>
      </c>
      <c r="AP115" s="77">
        <v>3.8827309608459473</v>
      </c>
      <c r="AR115">
        <f t="shared" si="18"/>
        <v>7562.219867204366</v>
      </c>
      <c r="AS115">
        <f t="shared" si="19"/>
        <v>6323.9850225269811</v>
      </c>
      <c r="AT115">
        <f t="shared" si="20"/>
        <v>8.9309200592998703</v>
      </c>
      <c r="AU115">
        <f t="shared" si="21"/>
        <v>8.7521048299721915</v>
      </c>
    </row>
    <row r="116" spans="1:47" x14ac:dyDescent="0.3">
      <c r="A116" s="1">
        <v>2013.25</v>
      </c>
      <c r="B116" s="38">
        <v>4139</v>
      </c>
      <c r="C116" s="70">
        <f t="shared" si="22"/>
        <v>8.3282094917487317</v>
      </c>
      <c r="D116" s="69">
        <v>8.2582000000000004</v>
      </c>
      <c r="S116" t="s">
        <v>788</v>
      </c>
      <c r="T116" s="77">
        <v>2.2834920883178711</v>
      </c>
      <c r="U116" s="77">
        <v>2.2956445217132568</v>
      </c>
      <c r="V116" s="38">
        <v>3830</v>
      </c>
      <c r="W116">
        <f t="shared" si="14"/>
        <v>3659.8037619824436</v>
      </c>
      <c r="X116">
        <f t="shared" si="15"/>
        <v>3587.146061587488</v>
      </c>
      <c r="Y116">
        <f t="shared" si="16"/>
        <v>8.2051648080132846</v>
      </c>
      <c r="Z116">
        <f t="shared" si="17"/>
        <v>8.1851121964098343</v>
      </c>
      <c r="AA116" s="70">
        <f t="shared" si="23"/>
        <v>8.2506200821746916</v>
      </c>
      <c r="AB116" s="69">
        <v>8.1826000000000008</v>
      </c>
      <c r="AC116">
        <f t="shared" si="24"/>
        <v>0.82570588891953811</v>
      </c>
      <c r="AD116" s="61">
        <f t="shared" si="25"/>
        <v>7.3568941110804627</v>
      </c>
      <c r="AF116" s="61">
        <f t="shared" si="26"/>
        <v>8.1802424578097384</v>
      </c>
      <c r="AG116">
        <f t="shared" si="27"/>
        <v>0.83101364143290646</v>
      </c>
      <c r="AH116" s="61">
        <f t="shared" si="28"/>
        <v>7.3515863585670944</v>
      </c>
      <c r="AJ116" s="61">
        <f t="shared" si="29"/>
        <v>8.1855502103231075</v>
      </c>
      <c r="AM116" t="s">
        <v>656</v>
      </c>
      <c r="AO116" s="77">
        <v>4.7011499404907227</v>
      </c>
      <c r="AP116" s="77">
        <v>3.8571598529815674</v>
      </c>
      <c r="AR116">
        <f t="shared" si="18"/>
        <v>7480.5767963417175</v>
      </c>
      <c r="AS116">
        <f t="shared" si="19"/>
        <v>6279.8891229262854</v>
      </c>
      <c r="AT116">
        <f t="shared" si="20"/>
        <v>8.9200651798059507</v>
      </c>
      <c r="AU116">
        <f t="shared" si="21"/>
        <v>8.7451076037213955</v>
      </c>
    </row>
    <row r="117" spans="1:47" x14ac:dyDescent="0.3">
      <c r="B117" s="38">
        <v>4054.3333333333335</v>
      </c>
      <c r="C117" s="70">
        <f t="shared" si="22"/>
        <v>8.3075415469503273</v>
      </c>
      <c r="S117" t="s">
        <v>789</v>
      </c>
      <c r="T117" s="77">
        <v>2.266573429107666</v>
      </c>
      <c r="U117" s="77">
        <v>2.357966423034668</v>
      </c>
      <c r="V117" s="38">
        <v>3811.6666666666665</v>
      </c>
      <c r="W117">
        <f t="shared" si="14"/>
        <v>3633.066166822</v>
      </c>
      <c r="X117">
        <f t="shared" si="15"/>
        <v>3694.6165833250907</v>
      </c>
      <c r="Y117">
        <f t="shared" si="16"/>
        <v>8.1978322447781711</v>
      </c>
      <c r="Z117">
        <f t="shared" si="17"/>
        <v>8.2146320616450463</v>
      </c>
      <c r="AA117" s="70">
        <f t="shared" si="23"/>
        <v>8.2458218177887712</v>
      </c>
      <c r="AB117" s="69">
        <v>8.2111999999999998</v>
      </c>
      <c r="AC117">
        <f t="shared" si="24"/>
        <v>0.81826918845071006</v>
      </c>
      <c r="AD117" s="61">
        <f t="shared" si="25"/>
        <v>7.3929308115492898</v>
      </c>
      <c r="AF117" s="61">
        <f t="shared" si="26"/>
        <v>8.1728057573409103</v>
      </c>
      <c r="AG117">
        <f t="shared" si="27"/>
        <v>0.85779956241865862</v>
      </c>
      <c r="AH117" s="61">
        <f t="shared" si="28"/>
        <v>7.3534004375813415</v>
      </c>
      <c r="AJ117" s="61">
        <f t="shared" si="29"/>
        <v>8.2123361313088594</v>
      </c>
      <c r="AM117" t="s">
        <v>657</v>
      </c>
      <c r="AO117" s="77">
        <v>4.6322684288024902</v>
      </c>
      <c r="AP117" s="77">
        <v>3.8214235305786133</v>
      </c>
      <c r="AR117">
        <f t="shared" si="18"/>
        <v>7371.7191173331803</v>
      </c>
      <c r="AS117">
        <f t="shared" si="19"/>
        <v>6218.2638975689642</v>
      </c>
      <c r="AT117">
        <f t="shared" si="20"/>
        <v>8.9054062167796832</v>
      </c>
      <c r="AU117">
        <f t="shared" si="21"/>
        <v>8.7352460306265947</v>
      </c>
    </row>
    <row r="118" spans="1:47" x14ac:dyDescent="0.3">
      <c r="B118" s="38">
        <v>4088.6666666666665</v>
      </c>
      <c r="C118" s="70">
        <f t="shared" si="22"/>
        <v>8.3159741975178196</v>
      </c>
      <c r="S118" t="s">
        <v>790</v>
      </c>
      <c r="T118" s="77">
        <v>2.4359366893768311</v>
      </c>
      <c r="U118" s="77">
        <v>2.4248695373535156</v>
      </c>
      <c r="V118" s="38">
        <v>3992</v>
      </c>
      <c r="W118">
        <f t="shared" si="14"/>
        <v>3900.7213179700507</v>
      </c>
      <c r="X118">
        <f t="shared" si="15"/>
        <v>3809.987142458639</v>
      </c>
      <c r="Y118">
        <f t="shared" si="16"/>
        <v>8.2689167683416347</v>
      </c>
      <c r="Z118">
        <f t="shared" si="17"/>
        <v>8.2453810934322807</v>
      </c>
      <c r="AA118" s="70">
        <f t="shared" si="23"/>
        <v>8.2920476374313541</v>
      </c>
      <c r="AB118" s="69">
        <v>8.2414000000000005</v>
      </c>
      <c r="AC118">
        <f t="shared" si="24"/>
        <v>0.89033135992733392</v>
      </c>
      <c r="AD118" s="61">
        <f t="shared" si="25"/>
        <v>7.3510686400726666</v>
      </c>
      <c r="AF118" s="61">
        <f t="shared" si="26"/>
        <v>8.2448679288175342</v>
      </c>
      <c r="AG118">
        <f t="shared" si="27"/>
        <v>0.88577772391274878</v>
      </c>
      <c r="AH118" s="61">
        <f t="shared" si="28"/>
        <v>7.3556222760872521</v>
      </c>
      <c r="AJ118" s="61">
        <f t="shared" si="29"/>
        <v>8.2403142928029496</v>
      </c>
      <c r="AM118" t="s">
        <v>658</v>
      </c>
      <c r="AO118" s="77">
        <v>4.2878618240356445</v>
      </c>
      <c r="AP118" s="77">
        <v>3.7767884731292725</v>
      </c>
      <c r="AR118">
        <f t="shared" si="18"/>
        <v>6827.4322294405274</v>
      </c>
      <c r="AS118">
        <f t="shared" si="19"/>
        <v>6141.2933172407211</v>
      </c>
      <c r="AT118">
        <f t="shared" si="20"/>
        <v>8.8287039271822323</v>
      </c>
      <c r="AU118">
        <f t="shared" si="21"/>
        <v>8.7227906369472095</v>
      </c>
    </row>
    <row r="119" spans="1:47" x14ac:dyDescent="0.3">
      <c r="B119" s="38">
        <v>4288.666666666667</v>
      </c>
      <c r="C119" s="70">
        <f t="shared" si="22"/>
        <v>8.3637311633028357</v>
      </c>
      <c r="S119" t="s">
        <v>791</v>
      </c>
      <c r="T119" s="77">
        <v>2.4721789360046387</v>
      </c>
      <c r="U119" s="77">
        <v>2.4959540367126465</v>
      </c>
      <c r="V119" s="38">
        <v>4139</v>
      </c>
      <c r="W119">
        <f t="shared" si="14"/>
        <v>3957.9971638866573</v>
      </c>
      <c r="X119">
        <f t="shared" si="15"/>
        <v>3932.5682587532647</v>
      </c>
      <c r="Y119">
        <f t="shared" si="16"/>
        <v>8.2834934096101218</v>
      </c>
      <c r="Z119">
        <f t="shared" si="17"/>
        <v>8.2770479923795701</v>
      </c>
      <c r="AA119" s="70">
        <f t="shared" si="23"/>
        <v>8.3282094917487317</v>
      </c>
      <c r="AB119" s="69">
        <v>8.2582000000000004</v>
      </c>
      <c r="AC119">
        <f t="shared" si="24"/>
        <v>0.90509992209091339</v>
      </c>
      <c r="AD119" s="61">
        <f t="shared" si="25"/>
        <v>7.3531000779090867</v>
      </c>
      <c r="AF119" s="61">
        <f t="shared" si="26"/>
        <v>8.259636490981114</v>
      </c>
      <c r="AG119">
        <f t="shared" si="27"/>
        <v>0.91467103555903995</v>
      </c>
      <c r="AH119" s="61">
        <f t="shared" si="28"/>
        <v>7.34352896444096</v>
      </c>
      <c r="AJ119" s="61">
        <f t="shared" si="29"/>
        <v>8.2692076044492406</v>
      </c>
      <c r="AM119" t="s">
        <v>659</v>
      </c>
      <c r="AO119" s="77">
        <v>3.5301673412322998</v>
      </c>
      <c r="AP119" s="77">
        <v>3.7250275611877441</v>
      </c>
      <c r="AR119">
        <f t="shared" si="18"/>
        <v>5630.0011514341932</v>
      </c>
      <c r="AS119">
        <f t="shared" si="19"/>
        <v>6052.0346121302746</v>
      </c>
      <c r="AT119">
        <f t="shared" si="20"/>
        <v>8.6358649256513331</v>
      </c>
      <c r="AU119">
        <f t="shared" si="21"/>
        <v>8.7081497940145418</v>
      </c>
    </row>
    <row r="120" spans="1:47" x14ac:dyDescent="0.3">
      <c r="B120" s="38">
        <v>4812</v>
      </c>
      <c r="C120" s="70">
        <f t="shared" si="22"/>
        <v>8.4788680770945692</v>
      </c>
      <c r="S120" t="s">
        <v>792</v>
      </c>
      <c r="T120" s="77">
        <v>2.4835436344146729</v>
      </c>
      <c r="U120" s="77">
        <v>2.5708260536193848</v>
      </c>
      <c r="V120" s="38">
        <v>4054.3333333333335</v>
      </c>
      <c r="W120">
        <f t="shared" si="14"/>
        <v>3975.957494042415</v>
      </c>
      <c r="X120">
        <f t="shared" si="15"/>
        <v>4061.6807304510648</v>
      </c>
      <c r="Y120">
        <f t="shared" si="16"/>
        <v>8.2880208770861241</v>
      </c>
      <c r="Z120">
        <f t="shared" si="17"/>
        <v>8.3093521399500929</v>
      </c>
      <c r="AA120" s="70">
        <f t="shared" si="23"/>
        <v>8.3075415469503273</v>
      </c>
      <c r="AB120" s="65"/>
      <c r="AC120">
        <f t="shared" si="24"/>
        <v>0.9096864251369835</v>
      </c>
      <c r="AD120" s="61"/>
      <c r="AF120" s="61">
        <f t="shared" si="26"/>
        <v>8.2642229940271843</v>
      </c>
      <c r="AG120">
        <f t="shared" si="27"/>
        <v>0.94422726890404274</v>
      </c>
      <c r="AH120" s="61"/>
      <c r="AJ120" s="61">
        <f t="shared" si="29"/>
        <v>8.2987638377942439</v>
      </c>
      <c r="AM120" t="s">
        <v>660</v>
      </c>
      <c r="AO120" s="77">
        <v>3.5244271755218506</v>
      </c>
      <c r="AP120" s="77">
        <v>3.6682331562042236</v>
      </c>
      <c r="AR120">
        <f t="shared" si="18"/>
        <v>5620.9296153855639</v>
      </c>
      <c r="AS120">
        <f t="shared" si="19"/>
        <v>5954.0959387917146</v>
      </c>
      <c r="AT120">
        <f t="shared" si="20"/>
        <v>8.6342523411989962</v>
      </c>
      <c r="AU120">
        <f t="shared" si="21"/>
        <v>8.6918346547800844</v>
      </c>
    </row>
    <row r="121" spans="1:47" x14ac:dyDescent="0.3">
      <c r="B121" s="38">
        <v>5059.333333333333</v>
      </c>
      <c r="C121" s="70">
        <f t="shared" si="22"/>
        <v>8.5289900012957478</v>
      </c>
      <c r="S121" t="s">
        <v>793</v>
      </c>
      <c r="T121" s="77">
        <v>2.4724657535552979</v>
      </c>
      <c r="U121" s="77">
        <v>2.6490781307220459</v>
      </c>
      <c r="V121" s="38">
        <v>4088.6666666666665</v>
      </c>
      <c r="W121">
        <f t="shared" si="14"/>
        <v>3958.450439259082</v>
      </c>
      <c r="X121">
        <f t="shared" si="15"/>
        <v>4196.6219208666544</v>
      </c>
      <c r="Y121">
        <f t="shared" si="16"/>
        <v>8.2836079244520402</v>
      </c>
      <c r="Z121">
        <f t="shared" si="17"/>
        <v>8.3420351760894516</v>
      </c>
      <c r="AA121" s="70">
        <f t="shared" si="23"/>
        <v>8.3159741975178196</v>
      </c>
      <c r="AB121" s="65"/>
      <c r="AC121">
        <f t="shared" si="24"/>
        <v>0.90521593348060392</v>
      </c>
      <c r="AD121" s="61"/>
      <c r="AF121" s="61">
        <f t="shared" si="26"/>
        <v>8.2597525023708034</v>
      </c>
      <c r="AG121">
        <f t="shared" si="27"/>
        <v>0.97421170427628911</v>
      </c>
      <c r="AH121" s="61"/>
      <c r="AJ121" s="61">
        <f t="shared" si="29"/>
        <v>8.3287482731664895</v>
      </c>
      <c r="AM121" t="s">
        <v>661</v>
      </c>
      <c r="AO121" s="77">
        <v>3.6908905506134033</v>
      </c>
      <c r="AP121" s="77">
        <v>3.6083757877349854</v>
      </c>
      <c r="AR121">
        <f t="shared" si="18"/>
        <v>5884.0019000707689</v>
      </c>
      <c r="AS121">
        <f t="shared" si="19"/>
        <v>5850.8753617099483</v>
      </c>
      <c r="AT121">
        <f t="shared" si="20"/>
        <v>8.6799924046428885</v>
      </c>
      <c r="AU121">
        <f t="shared" si="21"/>
        <v>8.6743465635121133</v>
      </c>
    </row>
    <row r="122" spans="1:47" x14ac:dyDescent="0.3">
      <c r="B122" s="38">
        <v>4922</v>
      </c>
      <c r="C122" s="70">
        <f t="shared" si="22"/>
        <v>8.5014702309510017</v>
      </c>
      <c r="S122" t="s">
        <v>794</v>
      </c>
      <c r="T122" s="77">
        <v>2.5651490688323975</v>
      </c>
      <c r="U122" s="77">
        <v>2.7302470207214355</v>
      </c>
      <c r="V122" s="38">
        <v>4288.666666666667</v>
      </c>
      <c r="W122">
        <f t="shared" si="14"/>
        <v>4104.9235687912433</v>
      </c>
      <c r="X122">
        <f t="shared" si="15"/>
        <v>4336.592986770248</v>
      </c>
      <c r="Y122">
        <f t="shared" si="16"/>
        <v>8.3199424026611197</v>
      </c>
      <c r="Z122">
        <f t="shared" si="17"/>
        <v>8.3748442927103088</v>
      </c>
      <c r="AA122" s="70">
        <f t="shared" si="23"/>
        <v>8.3637311633028357</v>
      </c>
      <c r="AB122" s="65"/>
      <c r="AC122">
        <f t="shared" si="24"/>
        <v>0.9420165934378929</v>
      </c>
      <c r="AD122" s="61"/>
      <c r="AF122" s="61">
        <f t="shared" si="26"/>
        <v>8.2965531623280935</v>
      </c>
      <c r="AG122">
        <f t="shared" si="27"/>
        <v>1.0043920888842037</v>
      </c>
      <c r="AH122" s="61"/>
      <c r="AJ122" s="61">
        <f t="shared" si="29"/>
        <v>8.3589286577744044</v>
      </c>
      <c r="AM122" t="s">
        <v>662</v>
      </c>
      <c r="AO122" s="77">
        <v>3.5760884284973145</v>
      </c>
      <c r="AP122" s="77">
        <v>3.5473361015319824</v>
      </c>
      <c r="AR122">
        <f t="shared" si="18"/>
        <v>5702.5730630357211</v>
      </c>
      <c r="AS122">
        <f t="shared" si="19"/>
        <v>5745.6159459372375</v>
      </c>
      <c r="AT122">
        <f t="shared" si="20"/>
        <v>8.6486727665334087</v>
      </c>
      <c r="AU122">
        <f t="shared" si="21"/>
        <v>8.6561923987981739</v>
      </c>
    </row>
    <row r="123" spans="1:47" x14ac:dyDescent="0.3">
      <c r="B123" s="38">
        <v>5338.666666666667</v>
      </c>
      <c r="C123" s="70">
        <f t="shared" si="22"/>
        <v>8.5827312128868929</v>
      </c>
      <c r="S123" t="s">
        <v>795</v>
      </c>
      <c r="T123" s="77">
        <v>2.950993537902832</v>
      </c>
      <c r="U123" s="77">
        <v>2.8137595653533936</v>
      </c>
      <c r="V123" s="38">
        <v>4812</v>
      </c>
      <c r="W123">
        <f t="shared" si="14"/>
        <v>4714.6972559802889</v>
      </c>
      <c r="X123">
        <f t="shared" si="15"/>
        <v>4480.6055498168107</v>
      </c>
      <c r="Y123">
        <f t="shared" si="16"/>
        <v>8.4584399843062581</v>
      </c>
      <c r="Z123">
        <f t="shared" si="17"/>
        <v>8.4075134836445695</v>
      </c>
      <c r="AA123" s="70">
        <f t="shared" si="23"/>
        <v>8.4788680770945692</v>
      </c>
      <c r="AB123" s="65"/>
      <c r="AC123">
        <f t="shared" si="24"/>
        <v>1.0821419061592967</v>
      </c>
      <c r="AD123" s="61"/>
      <c r="AF123" s="61">
        <f t="shared" si="26"/>
        <v>8.4366784750494972</v>
      </c>
      <c r="AG123">
        <f t="shared" si="27"/>
        <v>1.034521512736676</v>
      </c>
      <c r="AH123" s="61"/>
      <c r="AJ123" s="61">
        <f t="shared" si="29"/>
        <v>8.3890580816268763</v>
      </c>
      <c r="AM123" t="s">
        <v>663</v>
      </c>
      <c r="AO123" s="77">
        <v>3.5473878383636475</v>
      </c>
      <c r="AP123" s="77">
        <v>3.487046480178833</v>
      </c>
      <c r="AR123">
        <f t="shared" si="18"/>
        <v>5657.2157595800818</v>
      </c>
      <c r="AS123">
        <f t="shared" si="19"/>
        <v>5641.6499737059075</v>
      </c>
      <c r="AT123">
        <f t="shared" si="20"/>
        <v>8.640687134898684</v>
      </c>
      <c r="AU123">
        <f t="shared" si="21"/>
        <v>8.6379318502375444</v>
      </c>
    </row>
    <row r="124" spans="1:47" x14ac:dyDescent="0.3">
      <c r="B124" s="38">
        <v>5524.666666666667</v>
      </c>
      <c r="C124" s="70">
        <f t="shared" si="22"/>
        <v>8.6169781927408788</v>
      </c>
      <c r="S124" t="s">
        <v>796</v>
      </c>
      <c r="T124" s="77">
        <v>3.0355765819549561</v>
      </c>
      <c r="U124" s="77">
        <v>2.8989400863647461</v>
      </c>
      <c r="V124" s="38">
        <v>5059.333333333333</v>
      </c>
      <c r="W124">
        <f t="shared" si="14"/>
        <v>4848.3690299196533</v>
      </c>
      <c r="X124">
        <f t="shared" si="15"/>
        <v>4627.4944418574942</v>
      </c>
      <c r="Y124">
        <f t="shared" si="16"/>
        <v>8.4863976448851002</v>
      </c>
      <c r="Z124">
        <f t="shared" si="17"/>
        <v>8.4397708433356389</v>
      </c>
      <c r="AA124" s="70">
        <f t="shared" si="23"/>
        <v>8.5289900012957478</v>
      </c>
      <c r="AB124" s="65"/>
      <c r="AC124">
        <f t="shared" si="24"/>
        <v>1.110401384047893</v>
      </c>
      <c r="AD124" s="61"/>
      <c r="AF124" s="61">
        <f t="shared" si="26"/>
        <v>8.4649379529380937</v>
      </c>
      <c r="AG124">
        <f t="shared" si="27"/>
        <v>1.0643451827251755</v>
      </c>
      <c r="AH124" s="61"/>
      <c r="AJ124" s="61">
        <f t="shared" si="29"/>
        <v>8.4188817516153751</v>
      </c>
      <c r="AM124" t="s">
        <v>664</v>
      </c>
      <c r="AO124" s="77">
        <v>3.4498059749603271</v>
      </c>
      <c r="AP124" s="77">
        <v>3.4294571876525879</v>
      </c>
      <c r="AR124">
        <f t="shared" si="18"/>
        <v>5503.001153903414</v>
      </c>
      <c r="AS124">
        <f t="shared" si="19"/>
        <v>5542.3405626791828</v>
      </c>
      <c r="AT124">
        <f t="shared" si="20"/>
        <v>8.6130488867459825</v>
      </c>
      <c r="AU124">
        <f t="shared" si="21"/>
        <v>8.6201721747581121</v>
      </c>
    </row>
    <row r="125" spans="1:47" x14ac:dyDescent="0.3">
      <c r="B125" s="38">
        <v>5699.333333333333</v>
      </c>
      <c r="C125" s="70">
        <f t="shared" si="22"/>
        <v>8.6481044879180686</v>
      </c>
      <c r="S125" t="s">
        <v>797</v>
      </c>
      <c r="T125" s="77">
        <v>3.0633687973022461</v>
      </c>
      <c r="U125" s="77">
        <v>2.9851975440979004</v>
      </c>
      <c r="V125" s="38">
        <v>4922</v>
      </c>
      <c r="W125">
        <f t="shared" si="14"/>
        <v>4892.2907729688586</v>
      </c>
      <c r="X125">
        <f t="shared" si="15"/>
        <v>4776.2404491163661</v>
      </c>
      <c r="Y125">
        <f t="shared" si="16"/>
        <v>8.4954159335052744</v>
      </c>
      <c r="Z125">
        <f t="shared" si="17"/>
        <v>8.4714089990975285</v>
      </c>
      <c r="AA125" s="70">
        <f t="shared" si="23"/>
        <v>8.5014702309510017</v>
      </c>
      <c r="AB125" s="65"/>
      <c r="AC125">
        <f t="shared" si="24"/>
        <v>1.1195152245537729</v>
      </c>
      <c r="AD125" s="61"/>
      <c r="AF125" s="61">
        <f t="shared" si="26"/>
        <v>8.474051793443973</v>
      </c>
      <c r="AG125">
        <f t="shared" si="27"/>
        <v>1.0936659235821067</v>
      </c>
      <c r="AH125" s="61"/>
      <c r="AJ125" s="61">
        <f t="shared" si="29"/>
        <v>8.4482024924723067</v>
      </c>
      <c r="AM125" t="s">
        <v>665</v>
      </c>
      <c r="AO125" s="77">
        <v>3.0594785213470459</v>
      </c>
      <c r="AP125" s="77">
        <v>3.3765559196472168</v>
      </c>
      <c r="AR125">
        <f t="shared" si="18"/>
        <v>4886.1427311967418</v>
      </c>
      <c r="AS125">
        <f t="shared" si="19"/>
        <v>5451.1153793556323</v>
      </c>
      <c r="AT125">
        <f t="shared" si="20"/>
        <v>8.4941584636703329</v>
      </c>
      <c r="AU125">
        <f t="shared" si="21"/>
        <v>8.603575523480453</v>
      </c>
    </row>
    <row r="126" spans="1:47" x14ac:dyDescent="0.3">
      <c r="B126" s="38">
        <v>5693.666666666667</v>
      </c>
      <c r="C126" s="70">
        <f t="shared" si="22"/>
        <v>8.6471097249699511</v>
      </c>
      <c r="S126" t="s">
        <v>798</v>
      </c>
      <c r="T126" s="77">
        <v>3.2441091537475586</v>
      </c>
      <c r="U126" s="77">
        <v>3.0720269680023193</v>
      </c>
      <c r="V126" s="38">
        <v>5338.666666666667</v>
      </c>
      <c r="W126">
        <f t="shared" si="14"/>
        <v>5177.9258472230968</v>
      </c>
      <c r="X126">
        <f t="shared" si="15"/>
        <v>4925.9727790248799</v>
      </c>
      <c r="Y126">
        <f t="shared" si="16"/>
        <v>8.5521598394718019</v>
      </c>
      <c r="Z126">
        <f t="shared" si="17"/>
        <v>8.5022770526856934</v>
      </c>
      <c r="AA126" s="70">
        <f t="shared" si="23"/>
        <v>8.5827312128868929</v>
      </c>
      <c r="AB126" s="65"/>
      <c r="AC126">
        <f t="shared" si="24"/>
        <v>1.1768407835747459</v>
      </c>
      <c r="AD126" s="61"/>
      <c r="AF126" s="61">
        <f t="shared" si="26"/>
        <v>8.531377352464947</v>
      </c>
      <c r="AG126">
        <f t="shared" si="27"/>
        <v>1.1223375938934819</v>
      </c>
      <c r="AH126" s="61"/>
      <c r="AJ126" s="61">
        <f t="shared" si="29"/>
        <v>8.4768741627836821</v>
      </c>
      <c r="AM126" t="s">
        <v>666</v>
      </c>
      <c r="AO126" s="77">
        <v>2.8356142044067383</v>
      </c>
      <c r="AP126" s="77">
        <v>3.33034348487854</v>
      </c>
      <c r="AR126">
        <f t="shared" si="18"/>
        <v>4532.3562163877668</v>
      </c>
      <c r="AS126">
        <f t="shared" si="19"/>
        <v>5371.4247028831478</v>
      </c>
      <c r="AT126">
        <f t="shared" si="20"/>
        <v>8.4189972193211435</v>
      </c>
      <c r="AU126">
        <f t="shared" si="21"/>
        <v>8.5888484601144892</v>
      </c>
    </row>
    <row r="127" spans="1:47" x14ac:dyDescent="0.3">
      <c r="B127" s="38">
        <v>5962.666666666667</v>
      </c>
      <c r="C127" s="70">
        <f t="shared" si="22"/>
        <v>8.6932730872867161</v>
      </c>
      <c r="S127" t="s">
        <v>799</v>
      </c>
      <c r="T127" s="77">
        <v>3.4339165687561035</v>
      </c>
      <c r="U127" s="77">
        <v>3.1589722633361816</v>
      </c>
      <c r="V127" s="38">
        <v>5524.666666666667</v>
      </c>
      <c r="W127">
        <f t="shared" ref="W127:W133" si="30">$L$87*T127+$M$87</f>
        <v>5477.8901504160858</v>
      </c>
      <c r="X127">
        <f t="shared" ref="X127:X133" si="31">$I$87*U127+$J$87</f>
        <v>5075.9049225256103</v>
      </c>
      <c r="Y127">
        <f t="shared" ref="Y127:Y133" si="32">LN(W127)</f>
        <v>8.6084752967588898</v>
      </c>
      <c r="Z127">
        <f t="shared" ref="Z127:Z133" si="33">LN(X127)</f>
        <v>8.532260097871939</v>
      </c>
      <c r="AA127" s="70">
        <f t="shared" si="23"/>
        <v>8.6169781927408788</v>
      </c>
      <c r="AB127" s="65"/>
      <c r="AC127">
        <f t="shared" si="24"/>
        <v>1.2337014665354409</v>
      </c>
      <c r="AD127" s="61"/>
      <c r="AF127" s="61">
        <f t="shared" si="26"/>
        <v>8.5882380354256416</v>
      </c>
      <c r="AG127">
        <f t="shared" si="27"/>
        <v>1.1502467415775974</v>
      </c>
      <c r="AH127" s="61"/>
      <c r="AJ127" s="61">
        <f t="shared" si="29"/>
        <v>8.504783310467797</v>
      </c>
      <c r="AM127" t="s">
        <v>667</v>
      </c>
      <c r="AO127" s="77">
        <v>2.5486087799072266</v>
      </c>
      <c r="AP127" s="77">
        <v>3.2926225662231445</v>
      </c>
      <c r="AR127">
        <f t="shared" si="18"/>
        <v>4078.7839354063926</v>
      </c>
      <c r="AS127">
        <f t="shared" si="19"/>
        <v>5306.377155835281</v>
      </c>
      <c r="AT127">
        <f t="shared" si="20"/>
        <v>8.3135541679235203</v>
      </c>
      <c r="AU127">
        <f t="shared" si="21"/>
        <v>8.5766646131808368</v>
      </c>
    </row>
    <row r="128" spans="1:47" x14ac:dyDescent="0.3">
      <c r="B128" s="38">
        <v>5816</v>
      </c>
      <c r="C128" s="70">
        <f t="shared" si="22"/>
        <v>8.6683680192133554</v>
      </c>
      <c r="S128" t="s">
        <v>800</v>
      </c>
      <c r="T128" s="77">
        <v>3.5103225708007813</v>
      </c>
      <c r="U128" s="77">
        <v>3.2456843852996826</v>
      </c>
      <c r="V128" s="38">
        <v>5699.333333333333</v>
      </c>
      <c r="W128">
        <f t="shared" si="30"/>
        <v>5598.6392431849963</v>
      </c>
      <c r="X128">
        <f t="shared" si="31"/>
        <v>5225.434972007436</v>
      </c>
      <c r="Y128">
        <f t="shared" si="32"/>
        <v>8.6302788549074378</v>
      </c>
      <c r="Z128">
        <f t="shared" si="33"/>
        <v>8.5612933215991589</v>
      </c>
      <c r="AA128" s="70">
        <f t="shared" si="23"/>
        <v>8.6481044879180686</v>
      </c>
      <c r="AB128" s="65"/>
      <c r="AC128">
        <f t="shared" si="24"/>
        <v>1.255707933768224</v>
      </c>
      <c r="AD128" s="61"/>
      <c r="AF128" s="61">
        <f t="shared" si="26"/>
        <v>8.6102445026584249</v>
      </c>
      <c r="AG128">
        <f t="shared" si="27"/>
        <v>1.1773262324795781</v>
      </c>
      <c r="AH128" s="61"/>
      <c r="AJ128" s="61">
        <f t="shared" si="29"/>
        <v>8.5318628013697779</v>
      </c>
      <c r="AM128" t="s">
        <v>668</v>
      </c>
      <c r="AO128" s="77">
        <v>2.2386429309844971</v>
      </c>
      <c r="AP128" s="77">
        <v>3.2648859024047852</v>
      </c>
      <c r="AR128">
        <f t="shared" si="18"/>
        <v>3588.9258870180083</v>
      </c>
      <c r="AS128">
        <f t="shared" si="19"/>
        <v>5258.5468799833552</v>
      </c>
      <c r="AT128">
        <f t="shared" si="20"/>
        <v>8.185608240897615</v>
      </c>
      <c r="AU128">
        <f t="shared" si="21"/>
        <v>8.5676100090070335</v>
      </c>
    </row>
    <row r="129" spans="2:57" x14ac:dyDescent="0.3">
      <c r="B129" s="38">
        <v>5875.333333333333</v>
      </c>
      <c r="C129" s="70">
        <f t="shared" si="22"/>
        <v>8.6785180749914961</v>
      </c>
      <c r="S129" t="s">
        <v>801</v>
      </c>
      <c r="T129" s="77">
        <v>3.3736639022827148</v>
      </c>
      <c r="U129" s="77">
        <v>3.3319869041442871</v>
      </c>
      <c r="V129" s="38">
        <v>5693.666666666667</v>
      </c>
      <c r="W129">
        <f t="shared" si="30"/>
        <v>5382.6691649061368</v>
      </c>
      <c r="X129">
        <f t="shared" si="31"/>
        <v>5374.2586845521701</v>
      </c>
      <c r="Y129">
        <f t="shared" si="32"/>
        <v>8.5909396574313419</v>
      </c>
      <c r="Z129">
        <f t="shared" si="33"/>
        <v>8.5893759243310583</v>
      </c>
      <c r="AA129" s="70">
        <f t="shared" si="23"/>
        <v>8.6471097249699511</v>
      </c>
      <c r="AB129" s="65"/>
      <c r="AC129">
        <f t="shared" si="24"/>
        <v>1.2159993651378784</v>
      </c>
      <c r="AD129" s="61"/>
      <c r="AF129" s="61">
        <f t="shared" si="26"/>
        <v>8.5705359340280793</v>
      </c>
      <c r="AG129">
        <f t="shared" si="27"/>
        <v>1.2035687939680271</v>
      </c>
      <c r="AH129" s="61"/>
      <c r="AJ129" s="61">
        <f t="shared" si="29"/>
        <v>8.5581053628582282</v>
      </c>
      <c r="AM129" t="s">
        <v>669</v>
      </c>
      <c r="AO129" s="77">
        <v>2.1640214920043945</v>
      </c>
      <c r="AP129" s="77">
        <v>3.2481625080108643</v>
      </c>
      <c r="AR129">
        <f t="shared" si="18"/>
        <v>3470.9970487483502</v>
      </c>
      <c r="AS129">
        <f t="shared" si="19"/>
        <v>5229.7083515907543</v>
      </c>
      <c r="AT129">
        <f t="shared" si="20"/>
        <v>8.1521971656016579</v>
      </c>
      <c r="AU129">
        <f t="shared" si="21"/>
        <v>8.5621107909898733</v>
      </c>
    </row>
    <row r="130" spans="2:57" x14ac:dyDescent="0.3">
      <c r="B130" s="38">
        <v>5776</v>
      </c>
      <c r="C130" s="70">
        <f t="shared" si="22"/>
        <v>8.6614666805726621</v>
      </c>
      <c r="S130" t="s">
        <v>802</v>
      </c>
      <c r="T130" s="77">
        <v>3.563401460647583</v>
      </c>
      <c r="U130" s="77">
        <v>3.4178681373596191</v>
      </c>
      <c r="V130" s="38">
        <v>5962.666666666667</v>
      </c>
      <c r="W130">
        <f t="shared" si="30"/>
        <v>5682.5230693592084</v>
      </c>
      <c r="X130">
        <f t="shared" si="31"/>
        <v>5522.3559143449584</v>
      </c>
      <c r="Y130">
        <f t="shared" si="32"/>
        <v>8.6451506154385118</v>
      </c>
      <c r="Z130">
        <f t="shared" si="33"/>
        <v>8.6165598442965869</v>
      </c>
      <c r="AA130" s="70">
        <f t="shared" si="23"/>
        <v>8.6932730872867161</v>
      </c>
      <c r="AB130" s="65"/>
      <c r="AC130">
        <f t="shared" si="24"/>
        <v>1.2707155551704332</v>
      </c>
      <c r="AD130" s="61"/>
      <c r="AF130" s="61">
        <f t="shared" si="26"/>
        <v>8.6252521240606335</v>
      </c>
      <c r="AG130">
        <f t="shared" si="27"/>
        <v>1.2290170050608644</v>
      </c>
      <c r="AH130" s="61"/>
      <c r="AJ130" s="61">
        <f t="shared" si="29"/>
        <v>8.5835535739510647</v>
      </c>
      <c r="AM130" t="s">
        <v>670</v>
      </c>
      <c r="AO130" s="77">
        <v>2.2788236141204834</v>
      </c>
      <c r="AP130" s="77">
        <v>3.2428386211395264</v>
      </c>
      <c r="AR130">
        <f t="shared" si="18"/>
        <v>3652.4258857833984</v>
      </c>
      <c r="AS130">
        <f t="shared" si="19"/>
        <v>5220.5276159648647</v>
      </c>
      <c r="AT130">
        <f t="shared" si="20"/>
        <v>8.2031468520523561</v>
      </c>
      <c r="AU130">
        <f t="shared" si="21"/>
        <v>8.5603537516242021</v>
      </c>
    </row>
    <row r="131" spans="2:57" x14ac:dyDescent="0.3">
      <c r="B131" s="38">
        <v>5765</v>
      </c>
      <c r="C131" s="70">
        <f t="shared" si="22"/>
        <v>8.6595604327031594</v>
      </c>
      <c r="S131" t="s">
        <v>803</v>
      </c>
      <c r="T131" s="77">
        <v>3.5925521850585938</v>
      </c>
      <c r="U131" s="77">
        <v>3.5033426284790039</v>
      </c>
      <c r="V131" s="38">
        <v>5816</v>
      </c>
      <c r="W131">
        <f t="shared" si="30"/>
        <v>5728.5917476304239</v>
      </c>
      <c r="X131">
        <f t="shared" si="31"/>
        <v>5669.7517408695967</v>
      </c>
      <c r="Y131">
        <f t="shared" si="32"/>
        <v>8.653225011200961</v>
      </c>
      <c r="Z131">
        <f t="shared" si="33"/>
        <v>8.6429006110841371</v>
      </c>
      <c r="AA131" s="70">
        <f t="shared" si="23"/>
        <v>8.6683680192133554</v>
      </c>
      <c r="AB131" s="65"/>
      <c r="AC131">
        <f t="shared" si="24"/>
        <v>1.2788628649778835</v>
      </c>
      <c r="AD131" s="61"/>
      <c r="AF131" s="61">
        <f t="shared" si="26"/>
        <v>8.6333994338680835</v>
      </c>
      <c r="AG131">
        <f t="shared" si="27"/>
        <v>1.2537175494462514</v>
      </c>
      <c r="AH131" s="61"/>
      <c r="AJ131" s="61">
        <f t="shared" si="29"/>
        <v>8.6082541183364523</v>
      </c>
      <c r="AM131" t="s">
        <v>671</v>
      </c>
      <c r="AO131" s="77">
        <v>2.5084278583526611</v>
      </c>
      <c r="AP131" s="77">
        <v>3.2486238479614258</v>
      </c>
      <c r="AR131">
        <f t="shared" ref="AR131:AR194" si="34">$L$87*AO131+$M$87</f>
        <v>4015.2835598534944</v>
      </c>
      <c r="AS131">
        <f t="shared" ref="AS131:AS194" si="35">$I$87*AP131+$J$87</f>
        <v>5230.5039057079111</v>
      </c>
      <c r="AT131">
        <f t="shared" ref="AT131:AT194" si="36">LN(AR131)</f>
        <v>8.2978632490062019</v>
      </c>
      <c r="AU131">
        <f t="shared" ref="AU131:AU194" si="37">LN(AS131)</f>
        <v>8.5622629015014251</v>
      </c>
    </row>
    <row r="132" spans="2:57" x14ac:dyDescent="0.3">
      <c r="B132" s="38">
        <v>6114.666666666667</v>
      </c>
      <c r="C132" s="70">
        <f t="shared" ref="C132:C142" si="38">LN(B132)</f>
        <v>8.7184455358696304</v>
      </c>
      <c r="S132" t="s">
        <v>804</v>
      </c>
      <c r="T132" s="77">
        <v>3.5541386604309082</v>
      </c>
      <c r="U132" s="77">
        <v>3.5885159969329834</v>
      </c>
      <c r="V132" s="38">
        <v>5875.333333333333</v>
      </c>
      <c r="W132">
        <f t="shared" si="30"/>
        <v>5667.8844978761836</v>
      </c>
      <c r="X132">
        <f t="shared" si="31"/>
        <v>5816.6282987379218</v>
      </c>
      <c r="Y132">
        <f t="shared" si="32"/>
        <v>8.6425712226700142</v>
      </c>
      <c r="Z132">
        <f t="shared" si="33"/>
        <v>8.6684760427351932</v>
      </c>
      <c r="AA132" s="70">
        <f t="shared" si="23"/>
        <v>8.6785180749914961</v>
      </c>
      <c r="AB132" s="65"/>
      <c r="AC132">
        <f t="shared" si="24"/>
        <v>1.2681127442867755</v>
      </c>
      <c r="AD132" s="61"/>
      <c r="AF132" s="61">
        <f t="shared" si="26"/>
        <v>8.622649313176975</v>
      </c>
      <c r="AG132">
        <f t="shared" si="27"/>
        <v>1.277738745710848</v>
      </c>
      <c r="AH132" s="61"/>
      <c r="AJ132" s="61">
        <f t="shared" si="29"/>
        <v>8.6322753146010491</v>
      </c>
      <c r="AM132" t="s">
        <v>672</v>
      </c>
      <c r="AO132" s="77">
        <v>2.7609927654266357</v>
      </c>
      <c r="AP132" s="77">
        <v>3.2646248340606689</v>
      </c>
      <c r="AR132">
        <f t="shared" si="34"/>
        <v>4414.4273781181091</v>
      </c>
      <c r="AS132">
        <f t="shared" si="35"/>
        <v>5258.0966826922513</v>
      </c>
      <c r="AT132">
        <f t="shared" si="36"/>
        <v>8.3926334054458973</v>
      </c>
      <c r="AU132">
        <f t="shared" si="37"/>
        <v>8.5675243928522793</v>
      </c>
    </row>
    <row r="133" spans="2:57" x14ac:dyDescent="0.3">
      <c r="B133" s="38">
        <v>6309.333333333333</v>
      </c>
      <c r="C133" s="70">
        <f t="shared" si="38"/>
        <v>8.7497852975500585</v>
      </c>
      <c r="S133" t="s">
        <v>805</v>
      </c>
      <c r="T133" s="77">
        <v>3.4498405456542969</v>
      </c>
      <c r="U133" s="77">
        <v>3.6735496520996094</v>
      </c>
      <c r="V133" s="38">
        <v>5776</v>
      </c>
      <c r="W133">
        <f t="shared" si="30"/>
        <v>5503.0557880921106</v>
      </c>
      <c r="X133">
        <f t="shared" si="31"/>
        <v>5963.2639291061669</v>
      </c>
      <c r="Y133">
        <f t="shared" si="32"/>
        <v>8.6130588147681593</v>
      </c>
      <c r="Z133">
        <f t="shared" si="33"/>
        <v>8.6933732492715947</v>
      </c>
      <c r="AA133" s="70">
        <f t="shared" si="23"/>
        <v>8.6614666805726621</v>
      </c>
      <c r="AB133" s="65"/>
      <c r="AC133">
        <f t="shared" si="24"/>
        <v>1.2383280113242252</v>
      </c>
      <c r="AD133" s="61"/>
      <c r="AF133" s="61">
        <f t="shared" si="26"/>
        <v>8.5928645802144246</v>
      </c>
      <c r="AG133">
        <f t="shared" si="27"/>
        <v>1.3011584022791087</v>
      </c>
      <c r="AH133" s="61"/>
      <c r="AJ133" s="61">
        <f t="shared" si="29"/>
        <v>8.655694971169309</v>
      </c>
      <c r="AM133" t="s">
        <v>673</v>
      </c>
      <c r="AO133" s="77">
        <v>3.12261962890625</v>
      </c>
      <c r="AP133" s="77">
        <v>3.2894859313964844</v>
      </c>
      <c r="AR133">
        <f t="shared" si="34"/>
        <v>4985.928497369142</v>
      </c>
      <c r="AS133">
        <f t="shared" si="35"/>
        <v>5300.9682101167764</v>
      </c>
      <c r="AT133">
        <f t="shared" si="36"/>
        <v>8.5143749233005988</v>
      </c>
      <c r="AU133">
        <f t="shared" si="37"/>
        <v>8.5756447640101516</v>
      </c>
    </row>
    <row r="134" spans="2:57" x14ac:dyDescent="0.3">
      <c r="B134" s="38">
        <v>6274</v>
      </c>
      <c r="C134" s="70">
        <f t="shared" si="38"/>
        <v>8.744169388750624</v>
      </c>
      <c r="V134" s="38">
        <v>5765</v>
      </c>
      <c r="AA134" s="70">
        <f t="shared" si="23"/>
        <v>8.6595604327031594</v>
      </c>
      <c r="AB134" s="65"/>
      <c r="AD134" s="61"/>
      <c r="AF134" s="61"/>
      <c r="AH134" s="61"/>
      <c r="AJ134" s="61"/>
      <c r="AM134" t="s">
        <v>674</v>
      </c>
      <c r="AO134" s="77">
        <v>3.3809247016906738</v>
      </c>
      <c r="AP134" s="77">
        <v>3.3215360641479492</v>
      </c>
      <c r="AR134">
        <f t="shared" si="34"/>
        <v>5394.1438516823855</v>
      </c>
      <c r="AS134">
        <f t="shared" si="35"/>
        <v>5356.2368141793422</v>
      </c>
      <c r="AT134">
        <f t="shared" si="36"/>
        <v>8.5930691721765466</v>
      </c>
      <c r="AU134">
        <f t="shared" si="37"/>
        <v>8.586016920579576</v>
      </c>
    </row>
    <row r="135" spans="2:57" x14ac:dyDescent="0.3">
      <c r="B135" s="38">
        <v>6695</v>
      </c>
      <c r="C135" s="70">
        <f t="shared" si="38"/>
        <v>8.8091162581252735</v>
      </c>
      <c r="V135" s="38">
        <v>6114.666666666667</v>
      </c>
      <c r="AA135" s="70">
        <f t="shared" ref="AA135:AA145" si="39">LN(V135)</f>
        <v>8.7184455358696304</v>
      </c>
      <c r="AB135" s="65"/>
      <c r="AD135" s="61"/>
      <c r="AF135" s="61"/>
      <c r="AH135" s="61"/>
      <c r="AJ135" s="61"/>
      <c r="AM135" t="s">
        <v>675</v>
      </c>
      <c r="AO135" s="77">
        <v>3.6105289459228516</v>
      </c>
      <c r="AP135" s="77">
        <v>3.3590009212493896</v>
      </c>
      <c r="AR135">
        <f t="shared" si="34"/>
        <v>5757.001525752481</v>
      </c>
      <c r="AS135">
        <f t="shared" si="35"/>
        <v>5420.842797856757</v>
      </c>
      <c r="AT135">
        <f t="shared" si="36"/>
        <v>8.6581720497013919</v>
      </c>
      <c r="AU135">
        <f t="shared" si="37"/>
        <v>8.5980065801047179</v>
      </c>
    </row>
    <row r="136" spans="2:57" x14ac:dyDescent="0.3">
      <c r="B136" s="38">
        <v>7097.666666666667</v>
      </c>
      <c r="C136" s="70">
        <f t="shared" si="38"/>
        <v>8.867521370518288</v>
      </c>
      <c r="V136" s="38">
        <v>6309.333333333333</v>
      </c>
      <c r="AA136" s="70">
        <f t="shared" si="39"/>
        <v>8.7497852975500585</v>
      </c>
      <c r="AB136" s="65"/>
      <c r="AD136" s="61"/>
      <c r="AF136" s="61"/>
      <c r="AH136" s="61"/>
      <c r="AJ136" s="61"/>
      <c r="AM136" t="s">
        <v>676</v>
      </c>
      <c r="AO136" s="77">
        <v>3.6679301261901855</v>
      </c>
      <c r="AP136" s="77">
        <v>3.4001421928405762</v>
      </c>
      <c r="AR136">
        <f t="shared" si="34"/>
        <v>5847.7161326637597</v>
      </c>
      <c r="AS136">
        <f t="shared" si="35"/>
        <v>5491.7885461267024</v>
      </c>
      <c r="AT136">
        <f t="shared" si="36"/>
        <v>8.673806459325295</v>
      </c>
      <c r="AU136">
        <f t="shared" si="37"/>
        <v>8.6110092639847089</v>
      </c>
    </row>
    <row r="137" spans="2:57" x14ac:dyDescent="0.3">
      <c r="B137" s="38">
        <v>7285.666666666667</v>
      </c>
      <c r="C137" s="70">
        <f t="shared" si="38"/>
        <v>8.8936642266820769</v>
      </c>
      <c r="V137" s="38">
        <v>6274</v>
      </c>
      <c r="AA137" s="70">
        <f t="shared" si="39"/>
        <v>8.744169388750624</v>
      </c>
      <c r="AB137" s="65"/>
      <c r="AD137" s="61"/>
      <c r="AF137" s="61"/>
      <c r="AH137" s="61"/>
      <c r="AJ137" s="61"/>
      <c r="AM137" t="s">
        <v>677</v>
      </c>
      <c r="AO137" s="77">
        <v>3.7138509750366211</v>
      </c>
      <c r="AP137" s="77">
        <v>3.4433796405792236</v>
      </c>
      <c r="AR137">
        <f t="shared" si="34"/>
        <v>5920.287667477779</v>
      </c>
      <c r="AS137">
        <f t="shared" si="35"/>
        <v>5566.3490291759954</v>
      </c>
      <c r="AT137">
        <f t="shared" si="36"/>
        <v>8.6861403191768289</v>
      </c>
      <c r="AU137">
        <f t="shared" si="37"/>
        <v>8.6244946474816508</v>
      </c>
    </row>
    <row r="138" spans="2:57" x14ac:dyDescent="0.3">
      <c r="B138" s="38">
        <v>7349.666666666667</v>
      </c>
      <c r="C138" s="70">
        <f t="shared" si="38"/>
        <v>8.902410239704551</v>
      </c>
      <c r="V138" s="38">
        <v>6695</v>
      </c>
      <c r="AA138" s="70">
        <f t="shared" si="39"/>
        <v>8.8091162581252735</v>
      </c>
      <c r="AB138" s="65"/>
      <c r="AD138" s="61"/>
      <c r="AF138" s="61"/>
      <c r="AH138" s="61"/>
      <c r="AJ138" s="61"/>
      <c r="AM138" t="s">
        <v>678</v>
      </c>
      <c r="AO138" s="77">
        <v>3.7253310680389404</v>
      </c>
      <c r="AP138" s="77">
        <v>3.487299919128418</v>
      </c>
      <c r="AR138">
        <f t="shared" si="34"/>
        <v>5938.4303627875297</v>
      </c>
      <c r="AS138">
        <f t="shared" si="35"/>
        <v>5642.0870145464951</v>
      </c>
      <c r="AT138">
        <f t="shared" si="36"/>
        <v>8.6892001287478866</v>
      </c>
      <c r="AU138">
        <f t="shared" si="37"/>
        <v>8.6380093140850729</v>
      </c>
      <c r="AW138" s="69">
        <v>8.5381</v>
      </c>
      <c r="AX138">
        <f>LN(AO138)</f>
        <v>1.3151557252080575</v>
      </c>
      <c r="AY138" s="61">
        <f>AW138-AX138</f>
        <v>7.2229442747919421</v>
      </c>
      <c r="AZ138" s="61">
        <f>AVERAGE(AY138:AY201)</f>
        <v>7.3545365688902002</v>
      </c>
      <c r="BA138" s="61">
        <f>AX138+$AZ$138</f>
        <v>8.6696922940982581</v>
      </c>
      <c r="BB138">
        <f>LN(AP138)</f>
        <v>1.2491277746424783</v>
      </c>
      <c r="BC138" s="61">
        <f>AW138-BB138</f>
        <v>7.2889722253575222</v>
      </c>
      <c r="BD138" s="61">
        <f>AVERAGE(BC138:BC201)</f>
        <v>7.3640787860476102</v>
      </c>
      <c r="BE138" s="61">
        <f>BB138+$AZ$138</f>
        <v>8.6036643435326781</v>
      </c>
    </row>
    <row r="139" spans="2:57" x14ac:dyDescent="0.3">
      <c r="B139" s="38">
        <v>7310.666666666667</v>
      </c>
      <c r="C139" s="70">
        <f t="shared" si="38"/>
        <v>8.89708974785583</v>
      </c>
      <c r="V139" s="38">
        <v>7097.666666666667</v>
      </c>
      <c r="AA139" s="70">
        <f t="shared" si="39"/>
        <v>8.867521370518288</v>
      </c>
      <c r="AB139" s="65"/>
      <c r="AD139" s="61"/>
      <c r="AF139" s="61"/>
      <c r="AH139" s="61"/>
      <c r="AJ139" s="61"/>
      <c r="AM139" t="s">
        <v>679</v>
      </c>
      <c r="AO139" s="77">
        <v>3.742551326751709</v>
      </c>
      <c r="AP139" s="77">
        <v>3.5306587219238281</v>
      </c>
      <c r="AR139">
        <f t="shared" si="34"/>
        <v>5965.6445941459097</v>
      </c>
      <c r="AS139">
        <f t="shared" si="35"/>
        <v>5716.8567673868129</v>
      </c>
      <c r="AT139">
        <f t="shared" si="36"/>
        <v>8.6937723914172</v>
      </c>
      <c r="AU139">
        <f t="shared" si="37"/>
        <v>8.6511744171433698</v>
      </c>
      <c r="AW139" s="69">
        <v>8.5353999999999992</v>
      </c>
      <c r="AX139">
        <f t="shared" ref="AX139:AX202" si="40">LN(AO139)</f>
        <v>1.3197675517805174</v>
      </c>
      <c r="AY139" s="61">
        <f t="shared" ref="AY139:AY202" si="41">AW139-AX139</f>
        <v>7.2156324482194822</v>
      </c>
      <c r="BA139" s="61">
        <f t="shared" ref="BA139:BA202" si="42">AX139+$AZ$138</f>
        <v>8.6743041206707172</v>
      </c>
      <c r="BB139">
        <f t="shared" ref="BB139:BB202" si="43">LN(AP139)</f>
        <v>1.2614844603136148</v>
      </c>
      <c r="BC139" s="61">
        <f t="shared" ref="BC139:BC202" si="44">AW139-BB139</f>
        <v>7.2739155396863842</v>
      </c>
      <c r="BE139" s="61">
        <f t="shared" ref="BE139:BE202" si="45">BB139+$AZ$138</f>
        <v>8.6160210292038144</v>
      </c>
    </row>
    <row r="140" spans="2:57" x14ac:dyDescent="0.3">
      <c r="B140" s="38">
        <v>7256.333333333333</v>
      </c>
      <c r="C140" s="70">
        <f t="shared" si="38"/>
        <v>8.889629929732827</v>
      </c>
      <c r="V140" s="38">
        <v>7285.666666666667</v>
      </c>
      <c r="AA140" s="70">
        <f t="shared" si="39"/>
        <v>8.8936642266820769</v>
      </c>
      <c r="AB140" s="65"/>
      <c r="AD140" s="61"/>
      <c r="AF140" s="61"/>
      <c r="AH140" s="61"/>
      <c r="AJ140" s="61"/>
      <c r="AM140" t="s">
        <v>680</v>
      </c>
      <c r="AO140" s="77">
        <v>3.7655119895935059</v>
      </c>
      <c r="AP140" s="77">
        <v>3.5723609924316406</v>
      </c>
      <c r="AR140">
        <f t="shared" si="34"/>
        <v>6001.9307383404275</v>
      </c>
      <c r="AS140">
        <f t="shared" si="35"/>
        <v>5788.7699259087831</v>
      </c>
      <c r="AT140">
        <f t="shared" si="36"/>
        <v>8.6998364861703887</v>
      </c>
      <c r="AU140">
        <f t="shared" si="37"/>
        <v>8.6636750999671897</v>
      </c>
      <c r="AW140" s="69">
        <v>8.5456000000000003</v>
      </c>
      <c r="AX140">
        <f t="shared" si="40"/>
        <v>1.3258838386183367</v>
      </c>
      <c r="AY140" s="61">
        <f t="shared" si="41"/>
        <v>7.2197161613816636</v>
      </c>
      <c r="BA140" s="61">
        <f t="shared" si="42"/>
        <v>8.6804204075085369</v>
      </c>
      <c r="BB140">
        <f t="shared" si="43"/>
        <v>1.2732267196188476</v>
      </c>
      <c r="BC140" s="61">
        <f t="shared" si="44"/>
        <v>7.2723732803811529</v>
      </c>
      <c r="BE140" s="61">
        <f t="shared" si="45"/>
        <v>8.6277632885090476</v>
      </c>
    </row>
    <row r="141" spans="2:57" x14ac:dyDescent="0.3">
      <c r="B141" s="38">
        <v>7149.333333333333</v>
      </c>
      <c r="C141" s="70">
        <f t="shared" si="38"/>
        <v>8.8747743912476853</v>
      </c>
      <c r="V141" s="38">
        <v>7349.666666666667</v>
      </c>
      <c r="AA141" s="70">
        <f t="shared" si="39"/>
        <v>8.902410239704551</v>
      </c>
      <c r="AB141" s="65"/>
      <c r="AD141" s="61"/>
      <c r="AF141" s="61"/>
      <c r="AH141" s="61"/>
      <c r="AJ141" s="61"/>
      <c r="AM141" t="s">
        <v>681</v>
      </c>
      <c r="AO141" s="77">
        <v>3.7482914924621582</v>
      </c>
      <c r="AP141" s="77">
        <v>3.6114432811737061</v>
      </c>
      <c r="AR141">
        <f t="shared" si="34"/>
        <v>5974.7161301945389</v>
      </c>
      <c r="AS141">
        <f t="shared" si="35"/>
        <v>5856.1650770956485</v>
      </c>
      <c r="AT141">
        <f t="shared" si="36"/>
        <v>8.6952918660802236</v>
      </c>
      <c r="AU141">
        <f t="shared" si="37"/>
        <v>8.6752502446385833</v>
      </c>
      <c r="AW141" s="69">
        <v>8.5512999999999995</v>
      </c>
      <c r="AX141">
        <f t="shared" si="40"/>
        <v>1.3213001341540982</v>
      </c>
      <c r="AY141" s="61">
        <f t="shared" si="41"/>
        <v>7.229999865845901</v>
      </c>
      <c r="BA141" s="61">
        <f t="shared" si="42"/>
        <v>8.6758367030442987</v>
      </c>
      <c r="BB141">
        <f t="shared" si="43"/>
        <v>1.2841074933248562</v>
      </c>
      <c r="BC141" s="61">
        <f t="shared" si="44"/>
        <v>7.2671925066751433</v>
      </c>
      <c r="BE141" s="61">
        <f t="shared" si="45"/>
        <v>8.6386440622150573</v>
      </c>
    </row>
    <row r="142" spans="2:57" x14ac:dyDescent="0.3">
      <c r="B142" s="38">
        <v>6884.666666666667</v>
      </c>
      <c r="C142" s="70">
        <f t="shared" si="38"/>
        <v>8.8370519955632396</v>
      </c>
      <c r="V142" s="38">
        <v>7310.666666666667</v>
      </c>
      <c r="AA142" s="70">
        <f t="shared" si="39"/>
        <v>8.89708974785583</v>
      </c>
      <c r="AB142" s="65"/>
      <c r="AD142" s="61"/>
      <c r="AF142" s="61"/>
      <c r="AH142" s="61"/>
      <c r="AJ142" s="61"/>
      <c r="AM142" t="s">
        <v>682</v>
      </c>
      <c r="AO142" s="77">
        <v>3.6621899604797363</v>
      </c>
      <c r="AP142" s="77">
        <v>3.6470637321472168</v>
      </c>
      <c r="AR142">
        <f t="shared" si="34"/>
        <v>5838.6445966151305</v>
      </c>
      <c r="AS142">
        <f t="shared" si="35"/>
        <v>5917.5904888607538</v>
      </c>
      <c r="AT142">
        <f t="shared" si="36"/>
        <v>8.6722539592646122</v>
      </c>
      <c r="AU142">
        <f t="shared" si="37"/>
        <v>8.685684633009414</v>
      </c>
      <c r="AW142" s="69">
        <v>8.5548999999999999</v>
      </c>
      <c r="AX142">
        <f t="shared" si="40"/>
        <v>1.2980613183312257</v>
      </c>
      <c r="AY142" s="61">
        <f t="shared" si="41"/>
        <v>7.256838681668774</v>
      </c>
      <c r="BA142" s="61">
        <f t="shared" si="42"/>
        <v>8.6525978872214253</v>
      </c>
      <c r="BB142">
        <f t="shared" si="43"/>
        <v>1.2939223868993033</v>
      </c>
      <c r="BC142" s="61">
        <f t="shared" si="44"/>
        <v>7.2609776131006969</v>
      </c>
      <c r="BE142" s="61">
        <f t="shared" si="45"/>
        <v>8.6484589557895042</v>
      </c>
    </row>
    <row r="143" spans="2:57" x14ac:dyDescent="0.3">
      <c r="B143" s="39"/>
      <c r="V143" s="38">
        <v>7256.333333333333</v>
      </c>
      <c r="AA143" s="70">
        <f t="shared" si="39"/>
        <v>8.889629929732827</v>
      </c>
      <c r="AB143" s="65"/>
      <c r="AD143" s="61"/>
      <c r="AF143" s="61"/>
      <c r="AH143" s="61"/>
      <c r="AJ143" s="61"/>
      <c r="AM143" t="s">
        <v>683</v>
      </c>
      <c r="AO143" s="77">
        <v>3.6736700534820557</v>
      </c>
      <c r="AP143" s="77">
        <v>3.6784656047821045</v>
      </c>
      <c r="AR143">
        <f t="shared" si="34"/>
        <v>5856.7872919248812</v>
      </c>
      <c r="AS143">
        <f t="shared" si="35"/>
        <v>5971.7412057685142</v>
      </c>
      <c r="AT143">
        <f t="shared" si="36"/>
        <v>8.6753564885317047</v>
      </c>
      <c r="AU143">
        <f t="shared" si="37"/>
        <v>8.6947938231200617</v>
      </c>
      <c r="AW143" s="69">
        <v>8.5501000000000005</v>
      </c>
      <c r="AX143">
        <f t="shared" si="40"/>
        <v>1.3011911769577713</v>
      </c>
      <c r="AY143" s="61">
        <f t="shared" si="41"/>
        <v>7.2489088230422292</v>
      </c>
      <c r="BA143" s="61">
        <f t="shared" si="42"/>
        <v>8.6557277458479724</v>
      </c>
      <c r="BB143">
        <f t="shared" si="43"/>
        <v>1.3024957100085863</v>
      </c>
      <c r="BC143" s="61">
        <f t="shared" si="44"/>
        <v>7.2476042899914139</v>
      </c>
      <c r="BE143" s="61">
        <f t="shared" si="45"/>
        <v>8.6570322788987859</v>
      </c>
    </row>
    <row r="144" spans="2:57" x14ac:dyDescent="0.3">
      <c r="V144" s="38">
        <v>7149.333333333333</v>
      </c>
      <c r="AA144" s="70">
        <f t="shared" si="39"/>
        <v>8.8747743912476853</v>
      </c>
      <c r="AB144" s="65"/>
      <c r="AD144" s="61"/>
      <c r="AF144" s="61"/>
      <c r="AH144" s="61"/>
      <c r="AJ144" s="61"/>
      <c r="AM144" t="s">
        <v>684</v>
      </c>
      <c r="AO144" s="77">
        <v>3.6679301261901855</v>
      </c>
      <c r="AP144" s="77">
        <v>3.7049012184143066</v>
      </c>
      <c r="AR144">
        <f t="shared" si="34"/>
        <v>5847.7161326637597</v>
      </c>
      <c r="AS144">
        <f t="shared" si="35"/>
        <v>6017.3278956683362</v>
      </c>
      <c r="AT144">
        <f t="shared" si="36"/>
        <v>8.673806459325295</v>
      </c>
      <c r="AU144">
        <f t="shared" si="37"/>
        <v>8.7023985686114678</v>
      </c>
      <c r="AW144" s="69">
        <v>8.5439000000000007</v>
      </c>
      <c r="AX144">
        <f t="shared" si="40"/>
        <v>1.2996275046463024</v>
      </c>
      <c r="AY144" s="61">
        <f t="shared" si="41"/>
        <v>7.2442724953536981</v>
      </c>
      <c r="BA144" s="61">
        <f t="shared" si="42"/>
        <v>8.6541640735365029</v>
      </c>
      <c r="BB144">
        <f t="shared" si="43"/>
        <v>1.3096565966960774</v>
      </c>
      <c r="BC144" s="61">
        <f t="shared" si="44"/>
        <v>7.2342434033039229</v>
      </c>
      <c r="BE144" s="61">
        <f t="shared" si="45"/>
        <v>8.6641931655862781</v>
      </c>
    </row>
    <row r="145" spans="22:57" x14ac:dyDescent="0.3">
      <c r="V145" s="38">
        <v>6884.666666666667</v>
      </c>
      <c r="AA145" s="70">
        <f t="shared" si="39"/>
        <v>8.8370519955632396</v>
      </c>
      <c r="AB145" s="65"/>
      <c r="AD145" s="61"/>
      <c r="AF145" s="61"/>
      <c r="AH145" s="61"/>
      <c r="AJ145" s="61"/>
      <c r="AM145" t="s">
        <v>685</v>
      </c>
      <c r="AO145" s="77">
        <v>3.7195911407470703</v>
      </c>
      <c r="AP145" s="77">
        <v>3.7256207466125488</v>
      </c>
      <c r="AR145">
        <f t="shared" si="34"/>
        <v>5929.3592035264082</v>
      </c>
      <c r="AS145">
        <f t="shared" si="35"/>
        <v>6053.0575261579152</v>
      </c>
      <c r="AT145">
        <f t="shared" si="36"/>
        <v>8.687671426039266</v>
      </c>
      <c r="AU145">
        <f t="shared" si="37"/>
        <v>8.7083187995897813</v>
      </c>
      <c r="AW145" s="69">
        <v>8.5356000000000005</v>
      </c>
      <c r="AX145">
        <f t="shared" si="40"/>
        <v>1.313613753843359</v>
      </c>
      <c r="AY145" s="61">
        <f t="shared" si="41"/>
        <v>7.2219862461566411</v>
      </c>
      <c r="BA145" s="61">
        <f t="shared" si="42"/>
        <v>8.6681503227335597</v>
      </c>
      <c r="BB145">
        <f t="shared" si="43"/>
        <v>1.3152334813339752</v>
      </c>
      <c r="BC145" s="61">
        <f t="shared" si="44"/>
        <v>7.2203665186660251</v>
      </c>
      <c r="BE145" s="61">
        <f t="shared" si="45"/>
        <v>8.6697700502241748</v>
      </c>
    </row>
    <row r="146" spans="22:57" x14ac:dyDescent="0.3">
      <c r="AM146" t="s">
        <v>686</v>
      </c>
      <c r="AO146" s="77">
        <v>3.771251916885376</v>
      </c>
      <c r="AP146" s="77">
        <v>3.7398505210876465</v>
      </c>
      <c r="AR146">
        <f t="shared" si="34"/>
        <v>6011.001897601549</v>
      </c>
      <c r="AS146">
        <f t="shared" si="35"/>
        <v>6077.595950927087</v>
      </c>
      <c r="AT146">
        <f t="shared" si="36"/>
        <v>8.7013467187272759</v>
      </c>
      <c r="AU146">
        <f t="shared" si="37"/>
        <v>8.7123644939598659</v>
      </c>
      <c r="AW146" s="69">
        <v>8.5548000000000002</v>
      </c>
      <c r="AX146">
        <f t="shared" si="40"/>
        <v>1.3274070197801331</v>
      </c>
      <c r="AY146" s="61">
        <f t="shared" si="41"/>
        <v>7.2273929802198671</v>
      </c>
      <c r="BA146" s="61">
        <f t="shared" si="42"/>
        <v>8.6819435886703324</v>
      </c>
      <c r="BB146">
        <f t="shared" si="43"/>
        <v>1.3190456430040898</v>
      </c>
      <c r="BC146" s="61">
        <f t="shared" si="44"/>
        <v>7.2357543569959102</v>
      </c>
      <c r="BE146" s="61">
        <f t="shared" si="45"/>
        <v>8.6735822118942902</v>
      </c>
    </row>
    <row r="147" spans="22:57" x14ac:dyDescent="0.3">
      <c r="AM147" t="s">
        <v>687</v>
      </c>
      <c r="AO147" s="77">
        <v>3.9664156436920166</v>
      </c>
      <c r="AP147" s="77">
        <v>3.7468137741088867</v>
      </c>
      <c r="AR147">
        <f t="shared" si="34"/>
        <v>6319.4311089548846</v>
      </c>
      <c r="AS147">
        <f t="shared" si="35"/>
        <v>6089.6036788576612</v>
      </c>
      <c r="AT147">
        <f t="shared" si="36"/>
        <v>8.7513844686834901</v>
      </c>
      <c r="AU147">
        <f t="shared" si="37"/>
        <v>8.7143382812230445</v>
      </c>
      <c r="AW147" s="69">
        <v>8.5355000000000008</v>
      </c>
      <c r="AX147">
        <f t="shared" si="40"/>
        <v>1.3778628263440611</v>
      </c>
      <c r="AY147" s="61">
        <f t="shared" si="41"/>
        <v>7.1576371736559397</v>
      </c>
      <c r="BA147" s="61">
        <f t="shared" si="42"/>
        <v>8.7323993952342605</v>
      </c>
      <c r="BB147">
        <f t="shared" si="43"/>
        <v>1.3209058185788363</v>
      </c>
      <c r="BC147" s="61">
        <f t="shared" si="44"/>
        <v>7.2145941814211643</v>
      </c>
      <c r="BE147" s="61">
        <f t="shared" si="45"/>
        <v>8.6754423874690367</v>
      </c>
    </row>
    <row r="148" spans="22:57" x14ac:dyDescent="0.3">
      <c r="AM148" t="s">
        <v>688</v>
      </c>
      <c r="AO148" s="77">
        <v>4.1041784286499023</v>
      </c>
      <c r="AP148" s="77">
        <v>3.7457525730133057</v>
      </c>
      <c r="AR148">
        <f t="shared" si="34"/>
        <v>6537.1460901844503</v>
      </c>
      <c r="AS148">
        <f t="shared" si="35"/>
        <v>6087.7736988186625</v>
      </c>
      <c r="AT148">
        <f t="shared" si="36"/>
        <v>8.7852559715631724</v>
      </c>
      <c r="AU148">
        <f t="shared" si="37"/>
        <v>8.7140377271717053</v>
      </c>
      <c r="AW148" s="69">
        <v>8.5396000000000001</v>
      </c>
      <c r="AX148">
        <f t="shared" si="40"/>
        <v>1.4120055836899266</v>
      </c>
      <c r="AY148" s="61">
        <f t="shared" si="41"/>
        <v>7.1275944163100737</v>
      </c>
      <c r="BA148" s="61">
        <f t="shared" si="42"/>
        <v>8.7665421525801275</v>
      </c>
      <c r="BB148">
        <f t="shared" si="43"/>
        <v>1.3206225508562661</v>
      </c>
      <c r="BC148" s="61">
        <f t="shared" si="44"/>
        <v>7.2189774491437344</v>
      </c>
      <c r="BE148" s="61">
        <f t="shared" si="45"/>
        <v>8.6751591197464659</v>
      </c>
    </row>
    <row r="149" spans="22:57" x14ac:dyDescent="0.3">
      <c r="AM149" t="s">
        <v>689</v>
      </c>
      <c r="AO149" s="77">
        <v>4.1558394432067871</v>
      </c>
      <c r="AP149" s="77">
        <v>3.7360467910766602</v>
      </c>
      <c r="AR149">
        <f t="shared" si="34"/>
        <v>6618.7891610470997</v>
      </c>
      <c r="AS149">
        <f t="shared" si="35"/>
        <v>6071.0366380665655</v>
      </c>
      <c r="AT149">
        <f t="shared" si="36"/>
        <v>8.7976677260154386</v>
      </c>
      <c r="AU149">
        <f t="shared" si="37"/>
        <v>8.7112846500433001</v>
      </c>
      <c r="AW149" s="69">
        <v>8.5610999999999997</v>
      </c>
      <c r="AX149">
        <f t="shared" si="40"/>
        <v>1.4245144399610785</v>
      </c>
      <c r="AY149" s="61">
        <f t="shared" si="41"/>
        <v>7.1365855600389212</v>
      </c>
      <c r="BA149" s="61">
        <f t="shared" si="42"/>
        <v>8.7790510088512796</v>
      </c>
      <c r="BB149">
        <f t="shared" si="43"/>
        <v>1.3180280446662878</v>
      </c>
      <c r="BC149" s="61">
        <f t="shared" si="44"/>
        <v>7.2430719553337122</v>
      </c>
      <c r="BE149" s="61">
        <f t="shared" si="45"/>
        <v>8.6725646135564887</v>
      </c>
    </row>
    <row r="150" spans="22:57" x14ac:dyDescent="0.3">
      <c r="AM150" t="s">
        <v>690</v>
      </c>
      <c r="AO150" s="77">
        <v>4.0123367309570313</v>
      </c>
      <c r="AP150" s="77">
        <v>3.7173004150390625</v>
      </c>
      <c r="AR150">
        <f t="shared" si="34"/>
        <v>6392.0030205564126</v>
      </c>
      <c r="AS150">
        <f t="shared" si="35"/>
        <v>6038.7095945917581</v>
      </c>
      <c r="AT150">
        <f t="shared" si="36"/>
        <v>8.7628029599986288</v>
      </c>
      <c r="AU150">
        <f t="shared" si="37"/>
        <v>8.7059456248243734</v>
      </c>
      <c r="AW150" s="69">
        <v>8.5844000000000005</v>
      </c>
      <c r="AX150">
        <f t="shared" si="40"/>
        <v>1.3893737975241029</v>
      </c>
      <c r="AY150" s="61">
        <f t="shared" si="41"/>
        <v>7.1950262024758977</v>
      </c>
      <c r="BA150" s="61">
        <f t="shared" si="42"/>
        <v>8.743910366414303</v>
      </c>
      <c r="BB150">
        <f t="shared" si="43"/>
        <v>1.3129977099590908</v>
      </c>
      <c r="BC150" s="61">
        <f t="shared" si="44"/>
        <v>7.2714022900409097</v>
      </c>
      <c r="BE150" s="61">
        <f t="shared" si="45"/>
        <v>8.667534278849292</v>
      </c>
    </row>
    <row r="151" spans="22:57" x14ac:dyDescent="0.3">
      <c r="AM151" t="s">
        <v>691</v>
      </c>
      <c r="AO151" s="77">
        <v>4.0812177658081055</v>
      </c>
      <c r="AP151" s="77">
        <v>3.6893792152404785</v>
      </c>
      <c r="AR151">
        <f t="shared" si="34"/>
        <v>6500.8599459899324</v>
      </c>
      <c r="AS151">
        <f t="shared" si="35"/>
        <v>5990.5610970929702</v>
      </c>
      <c r="AT151">
        <f t="shared" si="36"/>
        <v>8.779689746516004</v>
      </c>
      <c r="AU151">
        <f t="shared" si="37"/>
        <v>8.6979403590251856</v>
      </c>
      <c r="AW151" s="69">
        <v>8.5708000000000002</v>
      </c>
      <c r="AX151">
        <f t="shared" si="40"/>
        <v>1.4063954158939511</v>
      </c>
      <c r="AY151" s="61">
        <f t="shared" si="41"/>
        <v>7.1644045841060491</v>
      </c>
      <c r="BA151" s="61">
        <f t="shared" si="42"/>
        <v>8.7609319847841505</v>
      </c>
      <c r="BB151">
        <f t="shared" si="43"/>
        <v>1.305458209547276</v>
      </c>
      <c r="BC151" s="61">
        <f t="shared" si="44"/>
        <v>7.265341790452724</v>
      </c>
      <c r="BE151" s="61">
        <f t="shared" si="45"/>
        <v>8.6599947784374756</v>
      </c>
    </row>
    <row r="152" spans="22:57" x14ac:dyDescent="0.3">
      <c r="AM152" t="s">
        <v>692</v>
      </c>
      <c r="AO152" s="77">
        <v>4.0410370826721191</v>
      </c>
      <c r="AP152" s="77">
        <v>3.6523337364196777</v>
      </c>
      <c r="AR152">
        <f t="shared" si="34"/>
        <v>6437.3599472245432</v>
      </c>
      <c r="AS152">
        <f t="shared" si="35"/>
        <v>5926.6783070548718</v>
      </c>
      <c r="AT152">
        <f t="shared" si="36"/>
        <v>8.7698737889643859</v>
      </c>
      <c r="AU152">
        <f t="shared" si="37"/>
        <v>8.6872191844678586</v>
      </c>
      <c r="AW152" s="69">
        <v>8.5786999999999995</v>
      </c>
      <c r="AX152">
        <f t="shared" si="40"/>
        <v>1.3965013626620317</v>
      </c>
      <c r="AY152" s="61">
        <f t="shared" si="41"/>
        <v>7.1821986373379678</v>
      </c>
      <c r="BA152" s="61">
        <f t="shared" si="42"/>
        <v>8.7510379315522329</v>
      </c>
      <c r="BB152">
        <f t="shared" si="43"/>
        <v>1.2953663431192031</v>
      </c>
      <c r="BC152" s="61">
        <f t="shared" si="44"/>
        <v>7.2833336568807967</v>
      </c>
      <c r="BE152" s="61">
        <f t="shared" si="45"/>
        <v>8.649902912009404</v>
      </c>
    </row>
    <row r="153" spans="22:57" x14ac:dyDescent="0.3">
      <c r="AM153" t="s">
        <v>693</v>
      </c>
      <c r="AO153" s="77">
        <v>4.069737434387207</v>
      </c>
      <c r="AP153" s="77">
        <v>3.6064596176147461</v>
      </c>
      <c r="AR153">
        <f t="shared" si="34"/>
        <v>6482.7168738926739</v>
      </c>
      <c r="AS153">
        <f t="shared" si="35"/>
        <v>5847.571036934969</v>
      </c>
      <c r="AT153">
        <f t="shared" si="36"/>
        <v>8.7768949721393863</v>
      </c>
      <c r="AU153">
        <f t="shared" si="37"/>
        <v>8.6737816466419151</v>
      </c>
      <c r="AW153" s="69">
        <v>8.5662000000000003</v>
      </c>
      <c r="AX153">
        <f t="shared" si="40"/>
        <v>1.4035784849379114</v>
      </c>
      <c r="AY153" s="61">
        <f t="shared" si="41"/>
        <v>7.1626215150620887</v>
      </c>
      <c r="BA153" s="61">
        <f t="shared" si="42"/>
        <v>8.7581150538281118</v>
      </c>
      <c r="BB153">
        <f t="shared" si="43"/>
        <v>1.282726575786673</v>
      </c>
      <c r="BC153" s="61">
        <f t="shared" si="44"/>
        <v>7.2834734242133274</v>
      </c>
      <c r="BE153" s="61">
        <f t="shared" si="45"/>
        <v>8.6372631446768739</v>
      </c>
    </row>
    <row r="154" spans="22:57" x14ac:dyDescent="0.3">
      <c r="AM154" t="s">
        <v>694</v>
      </c>
      <c r="AO154" s="77">
        <v>3.9090147018432617</v>
      </c>
      <c r="AP154" s="77">
        <v>3.5522952079772949</v>
      </c>
      <c r="AR154">
        <f t="shared" si="34"/>
        <v>6228.7168788311146</v>
      </c>
      <c r="AS154">
        <f t="shared" si="35"/>
        <v>5754.1676387728176</v>
      </c>
      <c r="AT154">
        <f t="shared" si="36"/>
        <v>8.736925632115069</v>
      </c>
      <c r="AU154">
        <f t="shared" si="37"/>
        <v>8.6576796779889431</v>
      </c>
      <c r="AW154" s="69">
        <v>8.5791000000000004</v>
      </c>
      <c r="AX154">
        <f t="shared" si="40"/>
        <v>1.363285347827859</v>
      </c>
      <c r="AY154" s="61">
        <f t="shared" si="41"/>
        <v>7.2158146521721411</v>
      </c>
      <c r="BA154" s="61">
        <f t="shared" si="42"/>
        <v>8.7178219167180586</v>
      </c>
      <c r="BB154">
        <f t="shared" si="43"/>
        <v>1.2675939320304177</v>
      </c>
      <c r="BC154" s="61">
        <f t="shared" si="44"/>
        <v>7.3115060679695825</v>
      </c>
      <c r="BE154" s="61">
        <f t="shared" si="45"/>
        <v>8.6221305009206173</v>
      </c>
    </row>
    <row r="155" spans="22:57" x14ac:dyDescent="0.3">
      <c r="AM155" t="s">
        <v>695</v>
      </c>
      <c r="AO155" s="77">
        <v>3.857353687286377</v>
      </c>
      <c r="AP155" s="77">
        <v>3.4906682968139648</v>
      </c>
      <c r="AR155">
        <f t="shared" si="34"/>
        <v>6147.0738079684661</v>
      </c>
      <c r="AS155">
        <f t="shared" si="35"/>
        <v>5647.8955874494313</v>
      </c>
      <c r="AT155">
        <f t="shared" si="36"/>
        <v>8.7237314439877576</v>
      </c>
      <c r="AU155">
        <f t="shared" si="37"/>
        <v>8.6390382923608087</v>
      </c>
      <c r="AW155" s="69">
        <v>8.5877999999999997</v>
      </c>
      <c r="AX155">
        <f t="shared" si="40"/>
        <v>1.3499813751220691</v>
      </c>
      <c r="AY155" s="61">
        <f t="shared" si="41"/>
        <v>7.2378186248779306</v>
      </c>
      <c r="BA155" s="61">
        <f t="shared" si="42"/>
        <v>8.7045179440122702</v>
      </c>
      <c r="BB155">
        <f t="shared" si="43"/>
        <v>1.2500932069410888</v>
      </c>
      <c r="BC155" s="61">
        <f t="shared" si="44"/>
        <v>7.3377067930589108</v>
      </c>
      <c r="BE155" s="61">
        <f t="shared" si="45"/>
        <v>8.6046297758312882</v>
      </c>
    </row>
    <row r="156" spans="22:57" x14ac:dyDescent="0.3">
      <c r="AM156" t="s">
        <v>696</v>
      </c>
      <c r="AO156" s="77">
        <v>3.7253310680389404</v>
      </c>
      <c r="AP156" s="77">
        <v>3.4226298332214355</v>
      </c>
      <c r="AR156">
        <f t="shared" si="34"/>
        <v>5938.4303627875297</v>
      </c>
      <c r="AS156">
        <f t="shared" si="35"/>
        <v>5530.567184023429</v>
      </c>
      <c r="AT156">
        <f t="shared" si="36"/>
        <v>8.6892001287478866</v>
      </c>
      <c r="AU156">
        <f t="shared" si="37"/>
        <v>8.61804565417982</v>
      </c>
      <c r="AW156" s="69">
        <v>8.5963999999999992</v>
      </c>
      <c r="AX156">
        <f t="shared" si="40"/>
        <v>1.3151557252080575</v>
      </c>
      <c r="AY156" s="61">
        <f t="shared" si="41"/>
        <v>7.2812442747919413</v>
      </c>
      <c r="BA156" s="61">
        <f t="shared" si="42"/>
        <v>8.6696922940982581</v>
      </c>
      <c r="BB156">
        <f t="shared" si="43"/>
        <v>1.2304092126607804</v>
      </c>
      <c r="BC156" s="61">
        <f t="shared" si="44"/>
        <v>7.3659907873392187</v>
      </c>
      <c r="BE156" s="61">
        <f t="shared" si="45"/>
        <v>8.5849457815509815</v>
      </c>
    </row>
    <row r="157" spans="22:57" x14ac:dyDescent="0.3">
      <c r="AM157" t="s">
        <v>697</v>
      </c>
      <c r="AO157" s="77">
        <v>3.7253310680389404</v>
      </c>
      <c r="AP157" s="77">
        <v>3.3494596481323242</v>
      </c>
      <c r="AR157">
        <f t="shared" si="34"/>
        <v>5938.4303627875297</v>
      </c>
      <c r="AS157">
        <f t="shared" si="35"/>
        <v>5404.3894230689166</v>
      </c>
      <c r="AT157">
        <f t="shared" si="36"/>
        <v>8.6892001287478866</v>
      </c>
      <c r="AU157">
        <f t="shared" si="37"/>
        <v>8.5949667584876188</v>
      </c>
      <c r="AW157" s="69">
        <v>8.5489999999999995</v>
      </c>
      <c r="AX157">
        <f t="shared" si="40"/>
        <v>1.3151557252080575</v>
      </c>
      <c r="AY157" s="61">
        <f t="shared" si="41"/>
        <v>7.2338442747919416</v>
      </c>
      <c r="BA157" s="61">
        <f t="shared" si="42"/>
        <v>8.6696922940982581</v>
      </c>
      <c r="BB157">
        <f t="shared" si="43"/>
        <v>1.2087990337619041</v>
      </c>
      <c r="BC157" s="61">
        <f t="shared" si="44"/>
        <v>7.3402009662380951</v>
      </c>
      <c r="BE157" s="61">
        <f t="shared" si="45"/>
        <v>8.5633356026521046</v>
      </c>
    </row>
    <row r="158" spans="22:57" x14ac:dyDescent="0.3">
      <c r="AM158" t="s">
        <v>698</v>
      </c>
      <c r="AO158" s="77">
        <v>3.5588679313659668</v>
      </c>
      <c r="AP158" s="77">
        <v>3.2726271152496338</v>
      </c>
      <c r="AR158">
        <f t="shared" si="34"/>
        <v>5675.3584548898325</v>
      </c>
      <c r="AS158">
        <f t="shared" si="35"/>
        <v>5271.8961547275121</v>
      </c>
      <c r="AT158">
        <f t="shared" si="36"/>
        <v>8.6438890042120899</v>
      </c>
      <c r="AU158">
        <f t="shared" si="37"/>
        <v>8.5701453784783883</v>
      </c>
      <c r="AW158" s="69">
        <v>8.5668000000000006</v>
      </c>
      <c r="AX158">
        <f t="shared" si="40"/>
        <v>1.2694424974849203</v>
      </c>
      <c r="AY158" s="61">
        <f t="shared" si="41"/>
        <v>7.2973575025150801</v>
      </c>
      <c r="BA158" s="61">
        <f t="shared" si="42"/>
        <v>8.6239790663751208</v>
      </c>
      <c r="BB158">
        <f t="shared" si="43"/>
        <v>1.1855930615157144</v>
      </c>
      <c r="BC158" s="61">
        <f t="shared" si="44"/>
        <v>7.3812069384842864</v>
      </c>
      <c r="BE158" s="61">
        <f t="shared" si="45"/>
        <v>8.5401296304059144</v>
      </c>
    </row>
    <row r="159" spans="22:57" x14ac:dyDescent="0.3">
      <c r="AM159" t="s">
        <v>699</v>
      </c>
      <c r="AO159" s="77">
        <v>3.3751845359802246</v>
      </c>
      <c r="AP159" s="77">
        <v>3.1938364505767822</v>
      </c>
      <c r="AR159">
        <f t="shared" si="34"/>
        <v>5385.0723156337554</v>
      </c>
      <c r="AS159">
        <f t="shared" si="35"/>
        <v>5136.0262011332889</v>
      </c>
      <c r="AT159">
        <f t="shared" si="36"/>
        <v>8.5913860185873681</v>
      </c>
      <c r="AU159">
        <f t="shared" si="37"/>
        <v>8.5440349468235457</v>
      </c>
      <c r="AW159" s="69">
        <v>8.5890000000000004</v>
      </c>
      <c r="AX159">
        <f t="shared" si="40"/>
        <v>1.2164500001572165</v>
      </c>
      <c r="AY159" s="61">
        <f t="shared" si="41"/>
        <v>7.3725499998427839</v>
      </c>
      <c r="BA159" s="61">
        <f t="shared" si="42"/>
        <v>8.5709865690474167</v>
      </c>
      <c r="BB159">
        <f t="shared" si="43"/>
        <v>1.1612228432772755</v>
      </c>
      <c r="BC159" s="61">
        <f t="shared" si="44"/>
        <v>7.4277771567227244</v>
      </c>
      <c r="BE159" s="61">
        <f t="shared" si="45"/>
        <v>8.5157594121674762</v>
      </c>
    </row>
    <row r="160" spans="22:57" x14ac:dyDescent="0.3">
      <c r="AM160" t="s">
        <v>700</v>
      </c>
      <c r="AO160" s="77">
        <v>3.1915009021759033</v>
      </c>
      <c r="AP160" s="77">
        <v>3.1149704456329346</v>
      </c>
      <c r="AR160">
        <f t="shared" si="34"/>
        <v>5094.7857995901704</v>
      </c>
      <c r="AS160">
        <f t="shared" si="35"/>
        <v>5000.026327590218</v>
      </c>
      <c r="AT160">
        <f t="shared" si="36"/>
        <v>8.5359729034757486</v>
      </c>
      <c r="AU160">
        <f t="shared" si="37"/>
        <v>8.5171984569204184</v>
      </c>
      <c r="AW160" s="69">
        <v>8.5503</v>
      </c>
      <c r="AX160">
        <f t="shared" si="40"/>
        <v>1.1604913083947759</v>
      </c>
      <c r="AY160" s="61">
        <f t="shared" si="41"/>
        <v>7.3898086916052241</v>
      </c>
      <c r="BA160" s="61">
        <f t="shared" si="42"/>
        <v>8.5150278772849752</v>
      </c>
      <c r="BB160">
        <f t="shared" si="43"/>
        <v>1.13621966443612</v>
      </c>
      <c r="BC160" s="61">
        <f t="shared" si="44"/>
        <v>7.41408033556388</v>
      </c>
      <c r="BE160" s="61">
        <f t="shared" si="45"/>
        <v>8.4907562333263193</v>
      </c>
    </row>
    <row r="161" spans="39:57" x14ac:dyDescent="0.3">
      <c r="AM161" t="s">
        <v>701</v>
      </c>
      <c r="AO161" s="77">
        <v>2.7724728584289551</v>
      </c>
      <c r="AP161" s="77">
        <v>3.0380258560180664</v>
      </c>
      <c r="AR161">
        <f t="shared" si="34"/>
        <v>4432.5700734278598</v>
      </c>
      <c r="AS161">
        <f t="shared" si="35"/>
        <v>4867.3398238818554</v>
      </c>
      <c r="AT161">
        <f t="shared" si="36"/>
        <v>8.3967348468313787</v>
      </c>
      <c r="AU161">
        <f t="shared" si="37"/>
        <v>8.4903028294387166</v>
      </c>
      <c r="AW161" s="69">
        <v>8.6023999999999994</v>
      </c>
      <c r="AX161">
        <f t="shared" si="40"/>
        <v>1.0197396506287157</v>
      </c>
      <c r="AY161" s="61">
        <f t="shared" si="41"/>
        <v>7.5826603493712836</v>
      </c>
      <c r="BA161" s="61">
        <f t="shared" si="42"/>
        <v>8.3742762195189151</v>
      </c>
      <c r="BB161">
        <f t="shared" si="43"/>
        <v>1.1112079150057201</v>
      </c>
      <c r="BC161" s="61">
        <f t="shared" si="44"/>
        <v>7.491192084994279</v>
      </c>
      <c r="BE161" s="61">
        <f t="shared" si="45"/>
        <v>8.4657444838959197</v>
      </c>
    </row>
    <row r="162" spans="39:57" x14ac:dyDescent="0.3">
      <c r="AM162" t="s">
        <v>702</v>
      </c>
      <c r="AO162" s="77">
        <v>2.4395465850830078</v>
      </c>
      <c r="AP162" s="77">
        <v>2.9650464057922363</v>
      </c>
      <c r="AR162">
        <f t="shared" si="34"/>
        <v>3906.4262576324659</v>
      </c>
      <c r="AS162">
        <f t="shared" si="35"/>
        <v>4741.4909741902493</v>
      </c>
      <c r="AT162">
        <f t="shared" si="36"/>
        <v>8.270378234420658</v>
      </c>
      <c r="AU162">
        <f t="shared" si="37"/>
        <v>8.4641069167450951</v>
      </c>
      <c r="AW162" s="69">
        <v>8.5733999999999995</v>
      </c>
      <c r="AX162">
        <f t="shared" si="40"/>
        <v>0.89181219625170738</v>
      </c>
      <c r="AY162" s="61">
        <f t="shared" si="41"/>
        <v>7.6815878037482923</v>
      </c>
      <c r="BA162" s="61">
        <f t="shared" si="42"/>
        <v>8.2463487651419083</v>
      </c>
      <c r="BB162">
        <f t="shared" si="43"/>
        <v>1.0868926835218935</v>
      </c>
      <c r="BC162" s="61">
        <f t="shared" si="44"/>
        <v>7.4865073164781055</v>
      </c>
      <c r="BE162" s="61">
        <f t="shared" si="45"/>
        <v>8.4414292524120942</v>
      </c>
    </row>
    <row r="163" spans="39:57" x14ac:dyDescent="0.3">
      <c r="AM163" t="s">
        <v>703</v>
      </c>
      <c r="AO163" s="77">
        <v>2.3706653118133545</v>
      </c>
      <c r="AP163" s="77">
        <v>2.8979108333587646</v>
      </c>
      <c r="AR163">
        <f t="shared" si="34"/>
        <v>3797.5689554114369</v>
      </c>
      <c r="AS163">
        <f t="shared" si="35"/>
        <v>4625.7195544550332</v>
      </c>
      <c r="AT163">
        <f t="shared" si="36"/>
        <v>8.2421163924120986</v>
      </c>
      <c r="AU163">
        <f t="shared" si="37"/>
        <v>8.439387217186944</v>
      </c>
      <c r="AW163" s="69">
        <v>8.4862000000000002</v>
      </c>
      <c r="AX163">
        <f t="shared" si="40"/>
        <v>0.86317063803602778</v>
      </c>
      <c r="AY163" s="61">
        <f t="shared" si="41"/>
        <v>7.6230293619639724</v>
      </c>
      <c r="BA163" s="61">
        <f t="shared" si="42"/>
        <v>8.217707206926228</v>
      </c>
      <c r="BB163">
        <f t="shared" si="43"/>
        <v>1.0639900750879254</v>
      </c>
      <c r="BC163" s="61">
        <f t="shared" si="44"/>
        <v>7.4222099249120745</v>
      </c>
      <c r="BE163" s="61">
        <f t="shared" si="45"/>
        <v>8.4185266439781259</v>
      </c>
    </row>
    <row r="164" spans="39:57" x14ac:dyDescent="0.3">
      <c r="AM164" t="s">
        <v>704</v>
      </c>
      <c r="AO164" s="77">
        <v>2.2903037071228027</v>
      </c>
      <c r="AP164" s="77">
        <v>2.8381686210632324</v>
      </c>
      <c r="AR164">
        <f t="shared" si="34"/>
        <v>3670.5685810931491</v>
      </c>
      <c r="AS164">
        <f t="shared" si="35"/>
        <v>4522.6975575482466</v>
      </c>
      <c r="AT164">
        <f t="shared" si="36"/>
        <v>8.2081018557770875</v>
      </c>
      <c r="AU164">
        <f t="shared" si="37"/>
        <v>8.4168638995764464</v>
      </c>
      <c r="AW164" s="69">
        <v>8.4763999999999999</v>
      </c>
      <c r="AX164">
        <f t="shared" si="40"/>
        <v>0.82868443197019992</v>
      </c>
      <c r="AY164" s="61">
        <f t="shared" si="41"/>
        <v>7.6477155680297999</v>
      </c>
      <c r="BA164" s="61">
        <f t="shared" si="42"/>
        <v>8.1832210008603994</v>
      </c>
      <c r="BB164">
        <f t="shared" si="43"/>
        <v>1.0431589924285072</v>
      </c>
      <c r="BC164" s="61">
        <f t="shared" si="44"/>
        <v>7.4332410075714925</v>
      </c>
      <c r="BE164" s="61">
        <f t="shared" si="45"/>
        <v>8.3976955613187076</v>
      </c>
    </row>
    <row r="165" spans="39:57" x14ac:dyDescent="0.3">
      <c r="AM165" t="s">
        <v>705</v>
      </c>
      <c r="AO165" s="77">
        <v>2.2156822681427002</v>
      </c>
      <c r="AP165" s="77">
        <v>2.7870402336120605</v>
      </c>
      <c r="AR165">
        <f t="shared" si="34"/>
        <v>3552.6397428234905</v>
      </c>
      <c r="AS165">
        <f t="shared" si="35"/>
        <v>4434.5296044134147</v>
      </c>
      <c r="AT165">
        <f t="shared" si="36"/>
        <v>8.1754461956714852</v>
      </c>
      <c r="AU165">
        <f t="shared" si="37"/>
        <v>8.3971768247246352</v>
      </c>
      <c r="AW165" s="69">
        <v>8.4781999999999993</v>
      </c>
      <c r="AX165">
        <f t="shared" si="40"/>
        <v>0.79556037780299693</v>
      </c>
      <c r="AY165" s="61">
        <f t="shared" si="41"/>
        <v>7.6826396221970024</v>
      </c>
      <c r="BA165" s="61">
        <f t="shared" si="42"/>
        <v>8.1500969466931963</v>
      </c>
      <c r="BB165">
        <f t="shared" si="43"/>
        <v>1.0249801845678606</v>
      </c>
      <c r="BC165" s="61">
        <f t="shared" si="44"/>
        <v>7.4532198154321385</v>
      </c>
      <c r="BE165" s="61">
        <f t="shared" si="45"/>
        <v>8.379516753458061</v>
      </c>
    </row>
    <row r="166" spans="39:57" x14ac:dyDescent="0.3">
      <c r="AM166" t="s">
        <v>706</v>
      </c>
      <c r="AO166" s="77">
        <v>2.209942102432251</v>
      </c>
      <c r="AP166" s="77">
        <v>2.745403528213501</v>
      </c>
      <c r="AR166">
        <f t="shared" si="34"/>
        <v>3543.5682067748612</v>
      </c>
      <c r="AS166">
        <f t="shared" si="35"/>
        <v>4362.7295091380684</v>
      </c>
      <c r="AT166">
        <f t="shared" si="36"/>
        <v>8.1728894664846639</v>
      </c>
      <c r="AU166">
        <f t="shared" si="37"/>
        <v>8.3808531746713921</v>
      </c>
      <c r="AW166" s="69">
        <v>8.4324999999999992</v>
      </c>
      <c r="AX166">
        <f t="shared" si="40"/>
        <v>0.79296631719203148</v>
      </c>
      <c r="AY166" s="61">
        <f t="shared" si="41"/>
        <v>7.6395336828079676</v>
      </c>
      <c r="BA166" s="61">
        <f t="shared" si="42"/>
        <v>8.1475028860822309</v>
      </c>
      <c r="BB166">
        <f t="shared" si="43"/>
        <v>1.0099280689710066</v>
      </c>
      <c r="BC166" s="61">
        <f t="shared" si="44"/>
        <v>7.4225719310289922</v>
      </c>
      <c r="BE166" s="61">
        <f t="shared" si="45"/>
        <v>8.3644646378612073</v>
      </c>
    </row>
    <row r="167" spans="39:57" x14ac:dyDescent="0.3">
      <c r="AM167" t="s">
        <v>707</v>
      </c>
      <c r="AO167" s="77">
        <v>2.2558631896972656</v>
      </c>
      <c r="AP167" s="77">
        <v>2.7137792110443115</v>
      </c>
      <c r="AR167">
        <f t="shared" si="34"/>
        <v>3616.1401183763887</v>
      </c>
      <c r="AS167">
        <f t="shared" si="35"/>
        <v>4308.195199469943</v>
      </c>
      <c r="AT167">
        <f t="shared" si="36"/>
        <v>8.1931624703123145</v>
      </c>
      <c r="AU167">
        <f t="shared" si="37"/>
        <v>8.368274348175941</v>
      </c>
      <c r="AW167" s="69">
        <v>8.4426000000000005</v>
      </c>
      <c r="AX167">
        <f t="shared" si="40"/>
        <v>0.81353268893227237</v>
      </c>
      <c r="AY167" s="61">
        <f t="shared" si="41"/>
        <v>7.6290673110677281</v>
      </c>
      <c r="BA167" s="61">
        <f t="shared" si="42"/>
        <v>8.1680692578224718</v>
      </c>
      <c r="BB167">
        <f t="shared" si="43"/>
        <v>0.99834220624061698</v>
      </c>
      <c r="BC167" s="61">
        <f t="shared" si="44"/>
        <v>7.4442577937593839</v>
      </c>
      <c r="BE167" s="61">
        <f t="shared" si="45"/>
        <v>8.3528787751308169</v>
      </c>
    </row>
    <row r="168" spans="39:57" x14ac:dyDescent="0.3">
      <c r="AM168" t="s">
        <v>708</v>
      </c>
      <c r="AO168" s="77">
        <v>2.2501230239868164</v>
      </c>
      <c r="AP168" s="77">
        <v>2.6923532485961914</v>
      </c>
      <c r="AR168">
        <f t="shared" si="34"/>
        <v>3607.068582327759</v>
      </c>
      <c r="AS168">
        <f t="shared" si="35"/>
        <v>4271.2473638903712</v>
      </c>
      <c r="AT168">
        <f t="shared" si="36"/>
        <v>8.1906506943983448</v>
      </c>
      <c r="AU168">
        <f t="shared" si="37"/>
        <v>8.3596611862540975</v>
      </c>
      <c r="AW168" s="69">
        <v>8.4730000000000008</v>
      </c>
      <c r="AX168">
        <f t="shared" si="40"/>
        <v>0.81098489204905211</v>
      </c>
      <c r="AY168" s="61">
        <f t="shared" si="41"/>
        <v>7.6620151079509489</v>
      </c>
      <c r="BA168" s="61">
        <f t="shared" si="42"/>
        <v>8.165521460939253</v>
      </c>
      <c r="BB168">
        <f t="shared" si="43"/>
        <v>0.99041562479187684</v>
      </c>
      <c r="BC168" s="61">
        <f t="shared" si="44"/>
        <v>7.4825843752081242</v>
      </c>
      <c r="BE168" s="61">
        <f t="shared" si="45"/>
        <v>8.3449521936820776</v>
      </c>
    </row>
    <row r="169" spans="39:57" x14ac:dyDescent="0.3">
      <c r="AM169" t="s">
        <v>709</v>
      </c>
      <c r="AO169" s="77">
        <v>2.3190042972564697</v>
      </c>
      <c r="AP169" s="77">
        <v>2.6810259819030762</v>
      </c>
      <c r="AR169">
        <f t="shared" si="34"/>
        <v>3715.925884548788</v>
      </c>
      <c r="AS169">
        <f t="shared" si="35"/>
        <v>4251.7141462644868</v>
      </c>
      <c r="AT169">
        <f t="shared" si="36"/>
        <v>8.2203831547802473</v>
      </c>
      <c r="AU169">
        <f t="shared" si="37"/>
        <v>8.3550775091361942</v>
      </c>
      <c r="AW169" s="69">
        <v>8.4380000000000006</v>
      </c>
      <c r="AX169">
        <f t="shared" si="40"/>
        <v>0.84113791133613203</v>
      </c>
      <c r="AY169" s="61">
        <f t="shared" si="41"/>
        <v>7.5968620886638689</v>
      </c>
      <c r="BA169" s="61">
        <f t="shared" si="42"/>
        <v>8.1956744802263319</v>
      </c>
      <c r="BB169">
        <f t="shared" si="43"/>
        <v>0.98619955033072637</v>
      </c>
      <c r="BC169" s="61">
        <f t="shared" si="44"/>
        <v>7.4518004496692747</v>
      </c>
      <c r="BE169" s="61">
        <f t="shared" si="45"/>
        <v>8.3407361192209262</v>
      </c>
    </row>
    <row r="170" spans="39:57" x14ac:dyDescent="0.3">
      <c r="AM170" t="s">
        <v>710</v>
      </c>
      <c r="AO170" s="77">
        <v>2.3419647216796875</v>
      </c>
      <c r="AP170" s="77">
        <v>2.6794202327728271</v>
      </c>
      <c r="AR170">
        <f t="shared" si="34"/>
        <v>3752.2116519557976</v>
      </c>
      <c r="AS170">
        <f t="shared" si="35"/>
        <v>4248.9451245698883</v>
      </c>
      <c r="AT170">
        <f t="shared" si="36"/>
        <v>8.2301007189710873</v>
      </c>
      <c r="AU170">
        <f t="shared" si="37"/>
        <v>8.3544260251267044</v>
      </c>
      <c r="AW170" s="69">
        <v>8.4456000000000007</v>
      </c>
      <c r="AX170">
        <f t="shared" si="40"/>
        <v>0.85099020173145234</v>
      </c>
      <c r="AY170" s="61">
        <f t="shared" si="41"/>
        <v>7.5946097982685483</v>
      </c>
      <c r="BA170" s="61">
        <f t="shared" si="42"/>
        <v>8.2055267706216526</v>
      </c>
      <c r="BB170">
        <f t="shared" si="43"/>
        <v>0.98560044006491221</v>
      </c>
      <c r="BC170" s="61">
        <f t="shared" si="44"/>
        <v>7.4599995599350883</v>
      </c>
      <c r="BE170" s="61">
        <f t="shared" si="45"/>
        <v>8.3401370089551126</v>
      </c>
    </row>
    <row r="171" spans="39:57" x14ac:dyDescent="0.3">
      <c r="AM171" t="s">
        <v>711</v>
      </c>
      <c r="AO171" s="77">
        <v>2.3936257362365723</v>
      </c>
      <c r="AP171" s="77">
        <v>2.6869337558746338</v>
      </c>
      <c r="AR171">
        <f t="shared" si="34"/>
        <v>3833.8547228184466</v>
      </c>
      <c r="AS171">
        <f t="shared" si="35"/>
        <v>4261.9017614939494</v>
      </c>
      <c r="AT171">
        <f t="shared" si="36"/>
        <v>8.2516260310823686</v>
      </c>
      <c r="AU171">
        <f t="shared" si="37"/>
        <v>8.3574707625322695</v>
      </c>
      <c r="AW171" s="69">
        <v>8.4826999999999995</v>
      </c>
      <c r="AX171">
        <f t="shared" si="40"/>
        <v>0.87280926084440058</v>
      </c>
      <c r="AY171" s="61">
        <f t="shared" si="41"/>
        <v>7.609890739155599</v>
      </c>
      <c r="BA171" s="61">
        <f t="shared" si="42"/>
        <v>8.2273458297346007</v>
      </c>
      <c r="BB171">
        <f t="shared" si="43"/>
        <v>0.9884006757658601</v>
      </c>
      <c r="BC171" s="61">
        <f t="shared" si="44"/>
        <v>7.4942993242341398</v>
      </c>
      <c r="BE171" s="61">
        <f t="shared" si="45"/>
        <v>8.3429372446560599</v>
      </c>
    </row>
    <row r="172" spans="39:57" x14ac:dyDescent="0.3">
      <c r="AM172" t="s">
        <v>712</v>
      </c>
      <c r="AO172" s="77">
        <v>2.4797272682189941</v>
      </c>
      <c r="AP172" s="77">
        <v>2.7027528285980225</v>
      </c>
      <c r="AR172">
        <f t="shared" si="34"/>
        <v>3969.9262563978555</v>
      </c>
      <c r="AS172">
        <f t="shared" si="35"/>
        <v>4289.1808393612928</v>
      </c>
      <c r="AT172">
        <f t="shared" si="36"/>
        <v>8.2865027982940695</v>
      </c>
      <c r="AU172">
        <f t="shared" si="37"/>
        <v>8.3638510471536218</v>
      </c>
      <c r="AW172" s="69">
        <v>8.4529999999999994</v>
      </c>
      <c r="AX172">
        <f t="shared" si="40"/>
        <v>0.90814858163713186</v>
      </c>
      <c r="AY172" s="61">
        <f t="shared" si="41"/>
        <v>7.5448514183628674</v>
      </c>
      <c r="BA172" s="61">
        <f t="shared" si="42"/>
        <v>8.2626851505273322</v>
      </c>
      <c r="BB172">
        <f t="shared" si="43"/>
        <v>0.99427081975314957</v>
      </c>
      <c r="BC172" s="61">
        <f t="shared" si="44"/>
        <v>7.4587291802468503</v>
      </c>
      <c r="BE172" s="61">
        <f t="shared" si="45"/>
        <v>8.3488073886433494</v>
      </c>
    </row>
    <row r="173" spans="39:57" x14ac:dyDescent="0.3">
      <c r="AM173" t="s">
        <v>713</v>
      </c>
      <c r="AO173" s="77">
        <v>2.6174900531768799</v>
      </c>
      <c r="AP173" s="77">
        <v>2.7258803844451904</v>
      </c>
      <c r="AR173">
        <f t="shared" si="34"/>
        <v>4187.6412376274211</v>
      </c>
      <c r="AS173">
        <f t="shared" si="35"/>
        <v>4329.0629745450724</v>
      </c>
      <c r="AT173">
        <f t="shared" si="36"/>
        <v>8.3398929039531708</v>
      </c>
      <c r="AU173">
        <f t="shared" si="37"/>
        <v>8.3731063944706303</v>
      </c>
      <c r="AW173" s="69">
        <v>8.4537999999999993</v>
      </c>
      <c r="AX173">
        <f t="shared" si="40"/>
        <v>0.96221586363188827</v>
      </c>
      <c r="AY173" s="61">
        <f t="shared" si="41"/>
        <v>7.491584136368111</v>
      </c>
      <c r="BA173" s="61">
        <f t="shared" si="42"/>
        <v>8.3167524325220885</v>
      </c>
      <c r="BB173">
        <f t="shared" si="43"/>
        <v>1.0027914527977368</v>
      </c>
      <c r="BC173" s="61">
        <f t="shared" si="44"/>
        <v>7.451008547202262</v>
      </c>
      <c r="BE173" s="61">
        <f t="shared" si="45"/>
        <v>8.3573280216879375</v>
      </c>
    </row>
    <row r="174" spans="39:57" x14ac:dyDescent="0.3">
      <c r="AM174" t="s">
        <v>714</v>
      </c>
      <c r="AO174" s="77">
        <v>2.8414306640625</v>
      </c>
      <c r="AP174" s="77">
        <v>2.7551801204681396</v>
      </c>
      <c r="AR174">
        <f t="shared" si="34"/>
        <v>4541.5483244390362</v>
      </c>
      <c r="AS174">
        <f t="shared" si="35"/>
        <v>4379.58867819652</v>
      </c>
      <c r="AT174">
        <f t="shared" si="36"/>
        <v>8.4210232735195962</v>
      </c>
      <c r="AU174">
        <f t="shared" si="37"/>
        <v>8.3847100898732041</v>
      </c>
      <c r="AW174" s="69">
        <v>8.4700000000000006</v>
      </c>
      <c r="AX174">
        <f t="shared" si="40"/>
        <v>1.04430768028277</v>
      </c>
      <c r="AY174" s="61">
        <f t="shared" si="41"/>
        <v>7.4256923197172302</v>
      </c>
      <c r="BA174" s="61">
        <f t="shared" si="42"/>
        <v>8.3988442491729707</v>
      </c>
      <c r="BB174">
        <f t="shared" si="43"/>
        <v>1.0134828199480013</v>
      </c>
      <c r="BC174" s="61">
        <f t="shared" si="44"/>
        <v>7.4565171800519998</v>
      </c>
      <c r="BE174" s="61">
        <f t="shared" si="45"/>
        <v>8.3680193888382011</v>
      </c>
    </row>
    <row r="175" spans="39:57" x14ac:dyDescent="0.3">
      <c r="AM175" t="s">
        <v>715</v>
      </c>
      <c r="AO175" s="77">
        <v>2.9552075862884521</v>
      </c>
      <c r="AP175" s="77">
        <v>2.7894477844238281</v>
      </c>
      <c r="AR175">
        <f t="shared" si="34"/>
        <v>4721.3569751886089</v>
      </c>
      <c r="AS175">
        <f t="shared" si="35"/>
        <v>4438.6812868294573</v>
      </c>
      <c r="AT175">
        <f t="shared" si="36"/>
        <v>8.4598515320042562</v>
      </c>
      <c r="AU175">
        <f t="shared" si="37"/>
        <v>8.3981126038399729</v>
      </c>
      <c r="AW175" s="69">
        <v>8.4903999999999993</v>
      </c>
      <c r="AX175">
        <f t="shared" si="40"/>
        <v>1.0835688975576931</v>
      </c>
      <c r="AY175" s="61">
        <f t="shared" si="41"/>
        <v>7.4068311024423057</v>
      </c>
      <c r="BA175" s="61">
        <f t="shared" si="42"/>
        <v>8.4381054664478938</v>
      </c>
      <c r="BB175">
        <f t="shared" si="43"/>
        <v>1.0258436495133834</v>
      </c>
      <c r="BC175" s="61">
        <f t="shared" si="44"/>
        <v>7.4645563504866157</v>
      </c>
      <c r="BE175" s="61">
        <f t="shared" si="45"/>
        <v>8.3803802184035838</v>
      </c>
    </row>
    <row r="176" spans="39:57" x14ac:dyDescent="0.3">
      <c r="AM176" t="s">
        <v>716</v>
      </c>
      <c r="AO176" s="77">
        <v>3.0215556621551514</v>
      </c>
      <c r="AP176" s="77">
        <v>2.827533483505249</v>
      </c>
      <c r="AR176">
        <f t="shared" si="34"/>
        <v>4826.2109101344804</v>
      </c>
      <c r="AS176">
        <f t="shared" si="35"/>
        <v>4504.3578766676346</v>
      </c>
      <c r="AT176">
        <f t="shared" si="36"/>
        <v>8.4818169481174106</v>
      </c>
      <c r="AU176">
        <f t="shared" si="37"/>
        <v>8.4128006241824025</v>
      </c>
      <c r="AW176" s="69">
        <v>8.5167000000000002</v>
      </c>
      <c r="AX176">
        <f t="shared" si="40"/>
        <v>1.1057718186769816</v>
      </c>
      <c r="AY176" s="61">
        <f t="shared" si="41"/>
        <v>7.410928181323019</v>
      </c>
      <c r="BA176" s="61">
        <f t="shared" si="42"/>
        <v>8.4603083875671814</v>
      </c>
      <c r="BB176">
        <f t="shared" si="43"/>
        <v>1.0394047710265268</v>
      </c>
      <c r="BC176" s="61">
        <f t="shared" si="44"/>
        <v>7.4772952289734729</v>
      </c>
      <c r="BE176" s="61">
        <f t="shared" si="45"/>
        <v>8.3939413399167275</v>
      </c>
    </row>
    <row r="177" spans="39:57" x14ac:dyDescent="0.3">
      <c r="AM177" t="s">
        <v>717</v>
      </c>
      <c r="AO177" s="77">
        <v>3.195791482925415</v>
      </c>
      <c r="AP177" s="77">
        <v>2.8683900833129883</v>
      </c>
      <c r="AR177">
        <f t="shared" si="34"/>
        <v>5101.5664675886392</v>
      </c>
      <c r="AS177">
        <f t="shared" si="35"/>
        <v>4574.8127248776918</v>
      </c>
      <c r="AT177">
        <f t="shared" si="36"/>
        <v>8.5373029220589327</v>
      </c>
      <c r="AU177">
        <f t="shared" si="37"/>
        <v>8.4283210424188209</v>
      </c>
      <c r="AW177" s="69">
        <v>8.4776000000000007</v>
      </c>
      <c r="AX177">
        <f t="shared" si="40"/>
        <v>1.1618347826358695</v>
      </c>
      <c r="AY177" s="61">
        <f t="shared" si="41"/>
        <v>7.315765217364131</v>
      </c>
      <c r="BA177" s="61">
        <f t="shared" si="42"/>
        <v>8.5163713515260699</v>
      </c>
      <c r="BB177">
        <f t="shared" si="43"/>
        <v>1.0537509258012954</v>
      </c>
      <c r="BC177" s="61">
        <f t="shared" si="44"/>
        <v>7.4238490741987055</v>
      </c>
      <c r="BE177" s="61">
        <f t="shared" si="45"/>
        <v>8.4082874946914963</v>
      </c>
    </row>
    <row r="178" spans="39:57" x14ac:dyDescent="0.3">
      <c r="AM178" t="s">
        <v>718</v>
      </c>
      <c r="AO178" s="77">
        <v>3.1195311546325684</v>
      </c>
      <c r="AP178" s="77">
        <v>2.9110927581787109</v>
      </c>
      <c r="AR178">
        <f t="shared" si="34"/>
        <v>4981.0475919872697</v>
      </c>
      <c r="AS178">
        <f t="shared" si="35"/>
        <v>4648.4510229736088</v>
      </c>
      <c r="AT178">
        <f t="shared" si="36"/>
        <v>8.5133955077329713</v>
      </c>
      <c r="AU178">
        <f t="shared" si="37"/>
        <v>8.4442893297478197</v>
      </c>
      <c r="AW178" s="69">
        <v>8.5480999999999998</v>
      </c>
      <c r="AX178">
        <f t="shared" si="40"/>
        <v>1.1376827195784804</v>
      </c>
      <c r="AY178" s="61">
        <f t="shared" si="41"/>
        <v>7.4104172804215196</v>
      </c>
      <c r="BA178" s="61">
        <f t="shared" si="42"/>
        <v>8.4922192884686805</v>
      </c>
      <c r="BB178">
        <f t="shared" si="43"/>
        <v>1.0685285289685311</v>
      </c>
      <c r="BC178" s="61">
        <f t="shared" si="44"/>
        <v>7.4795714710314689</v>
      </c>
      <c r="BE178" s="61">
        <f t="shared" si="45"/>
        <v>8.423065097858732</v>
      </c>
    </row>
    <row r="179" spans="39:57" x14ac:dyDescent="0.3">
      <c r="AM179" t="s">
        <v>719</v>
      </c>
      <c r="AO179" s="77">
        <v>2.984123706817627</v>
      </c>
      <c r="AP179" s="77">
        <v>2.9549205303192139</v>
      </c>
      <c r="AR179">
        <f t="shared" si="34"/>
        <v>4767.0548945517066</v>
      </c>
      <c r="AS179">
        <f t="shared" si="35"/>
        <v>4724.0294863815989</v>
      </c>
      <c r="AT179">
        <f t="shared" si="36"/>
        <v>8.4694839706727585</v>
      </c>
      <c r="AU179">
        <f t="shared" si="37"/>
        <v>8.4604174191228356</v>
      </c>
      <c r="AW179" s="69">
        <v>8.5780999999999992</v>
      </c>
      <c r="AX179">
        <f t="shared" si="40"/>
        <v>1.0933061381905289</v>
      </c>
      <c r="AY179" s="61">
        <f t="shared" si="41"/>
        <v>7.4847938618094698</v>
      </c>
      <c r="BA179" s="61">
        <f t="shared" si="42"/>
        <v>8.4478427070807296</v>
      </c>
      <c r="BB179">
        <f t="shared" si="43"/>
        <v>1.0834717572034402</v>
      </c>
      <c r="BC179" s="61">
        <f t="shared" si="44"/>
        <v>7.4946282427965585</v>
      </c>
      <c r="BE179" s="61">
        <f t="shared" si="45"/>
        <v>8.4380083260936409</v>
      </c>
    </row>
    <row r="180" spans="39:57" x14ac:dyDescent="0.3">
      <c r="AM180" t="s">
        <v>720</v>
      </c>
      <c r="AO180" s="77">
        <v>3.0757489204406738</v>
      </c>
      <c r="AP180" s="77">
        <v>2.9992828369140625</v>
      </c>
      <c r="AR180">
        <f t="shared" si="34"/>
        <v>4911.8558411222539</v>
      </c>
      <c r="AS180">
        <f t="shared" si="35"/>
        <v>4800.5297236038859</v>
      </c>
      <c r="AT180">
        <f t="shared" si="36"/>
        <v>8.4994071210905791</v>
      </c>
      <c r="AU180">
        <f t="shared" si="37"/>
        <v>8.4764815498910089</v>
      </c>
      <c r="AW180" s="69">
        <v>8.5092999999999996</v>
      </c>
      <c r="AX180">
        <f t="shared" si="40"/>
        <v>1.1235484229674835</v>
      </c>
      <c r="AY180" s="61">
        <f t="shared" si="41"/>
        <v>7.3857515770325159</v>
      </c>
      <c r="BA180" s="61">
        <f t="shared" si="42"/>
        <v>8.4780849918576831</v>
      </c>
      <c r="BB180">
        <f t="shared" si="43"/>
        <v>1.0983732057280819</v>
      </c>
      <c r="BC180" s="61">
        <f t="shared" si="44"/>
        <v>7.4109267942719175</v>
      </c>
      <c r="BE180" s="61">
        <f t="shared" si="45"/>
        <v>8.4529097746182824</v>
      </c>
    </row>
    <row r="181" spans="39:57" x14ac:dyDescent="0.3">
      <c r="AM181" t="s">
        <v>721</v>
      </c>
      <c r="AO181" s="77">
        <v>3.1335666179656982</v>
      </c>
      <c r="AP181" s="77">
        <v>3.0436079502105713</v>
      </c>
      <c r="AR181">
        <f t="shared" si="34"/>
        <v>5003.2286958104451</v>
      </c>
      <c r="AS181">
        <f t="shared" si="35"/>
        <v>4876.9658231299054</v>
      </c>
      <c r="AT181">
        <f t="shared" si="36"/>
        <v>8.517838722178503</v>
      </c>
      <c r="AU181">
        <f t="shared" si="37"/>
        <v>8.4922785479204599</v>
      </c>
      <c r="AW181" s="69">
        <v>8.5161999999999995</v>
      </c>
      <c r="AX181">
        <f t="shared" si="40"/>
        <v>1.1421718503786398</v>
      </c>
      <c r="AY181" s="61">
        <f t="shared" si="41"/>
        <v>7.3740281496213598</v>
      </c>
      <c r="BA181" s="61">
        <f t="shared" si="42"/>
        <v>8.49670841926884</v>
      </c>
      <c r="BB181">
        <f t="shared" si="43"/>
        <v>1.1130436374243797</v>
      </c>
      <c r="BC181" s="61">
        <f t="shared" si="44"/>
        <v>7.4031563625756203</v>
      </c>
      <c r="BE181" s="61">
        <f t="shared" si="45"/>
        <v>8.4675802063145795</v>
      </c>
    </row>
    <row r="182" spans="39:57" x14ac:dyDescent="0.3">
      <c r="AM182" t="s">
        <v>722</v>
      </c>
      <c r="AO182" s="77">
        <v>3.0716564655303955</v>
      </c>
      <c r="AP182" s="77">
        <v>3.0873708724975586</v>
      </c>
      <c r="AR182">
        <f t="shared" si="34"/>
        <v>4905.3882835431405</v>
      </c>
      <c r="AS182">
        <f t="shared" si="35"/>
        <v>4952.4324567085068</v>
      </c>
      <c r="AT182">
        <f t="shared" si="36"/>
        <v>8.4980895296295422</v>
      </c>
      <c r="AU182">
        <f t="shared" si="37"/>
        <v>8.5076341402583022</v>
      </c>
      <c r="AW182" s="69">
        <v>8.5488999999999997</v>
      </c>
      <c r="AX182">
        <f t="shared" si="40"/>
        <v>1.1222169814054261</v>
      </c>
      <c r="AY182" s="61">
        <f t="shared" si="41"/>
        <v>7.4266830185945736</v>
      </c>
      <c r="BA182" s="61">
        <f t="shared" si="42"/>
        <v>8.4767535502956264</v>
      </c>
      <c r="BB182">
        <f t="shared" si="43"/>
        <v>1.1273198784066476</v>
      </c>
      <c r="BC182" s="61">
        <f t="shared" si="44"/>
        <v>7.4215801215933519</v>
      </c>
      <c r="BE182" s="61">
        <f t="shared" si="45"/>
        <v>8.4818564472968472</v>
      </c>
    </row>
    <row r="183" spans="39:57" x14ac:dyDescent="0.3">
      <c r="AM183" t="s">
        <v>723</v>
      </c>
      <c r="AO183" s="77">
        <v>3.0411436557769775</v>
      </c>
      <c r="AP183" s="77">
        <v>3.1301038265228271</v>
      </c>
      <c r="AR183">
        <f t="shared" si="34"/>
        <v>4857.1670182372927</v>
      </c>
      <c r="AS183">
        <f t="shared" si="35"/>
        <v>5026.1229694674103</v>
      </c>
      <c r="AT183">
        <f t="shared" si="36"/>
        <v>8.4882106288735848</v>
      </c>
      <c r="AU183">
        <f t="shared" si="37"/>
        <v>8.5224041844710481</v>
      </c>
      <c r="AW183" s="69">
        <v>8.5373000000000001</v>
      </c>
      <c r="AX183">
        <f t="shared" si="40"/>
        <v>1.112233647229907</v>
      </c>
      <c r="AY183" s="61">
        <f t="shared" si="41"/>
        <v>7.4250663527700933</v>
      </c>
      <c r="BA183" s="61">
        <f t="shared" si="42"/>
        <v>8.4667702161201071</v>
      </c>
      <c r="BB183">
        <f t="shared" si="43"/>
        <v>1.1410661754149465</v>
      </c>
      <c r="BC183" s="61">
        <f t="shared" si="44"/>
        <v>7.3962338245850532</v>
      </c>
      <c r="BE183" s="61">
        <f t="shared" si="45"/>
        <v>8.4956027443051472</v>
      </c>
    </row>
    <row r="184" spans="39:57" x14ac:dyDescent="0.3">
      <c r="AM184" t="s">
        <v>724</v>
      </c>
      <c r="AO184" s="77">
        <v>3.0509486198425293</v>
      </c>
      <c r="AP184" s="77">
        <v>3.1713287830352783</v>
      </c>
      <c r="AR184">
        <f t="shared" si="34"/>
        <v>4872.6624045140779</v>
      </c>
      <c r="AS184">
        <f t="shared" si="35"/>
        <v>5097.2130275539566</v>
      </c>
      <c r="AT184">
        <f t="shared" si="36"/>
        <v>8.4913957616654709</v>
      </c>
      <c r="AU184">
        <f t="shared" si="37"/>
        <v>8.5364492041603999</v>
      </c>
      <c r="AW184" s="69">
        <v>8.5314999999999994</v>
      </c>
      <c r="AX184">
        <f t="shared" si="40"/>
        <v>1.1154525651609148</v>
      </c>
      <c r="AY184" s="61">
        <f t="shared" si="41"/>
        <v>7.4160474348390846</v>
      </c>
      <c r="BA184" s="61">
        <f t="shared" si="42"/>
        <v>8.4699891340511151</v>
      </c>
      <c r="BB184">
        <f t="shared" si="43"/>
        <v>1.154150674519197</v>
      </c>
      <c r="BC184" s="61">
        <f t="shared" si="44"/>
        <v>7.377349325480802</v>
      </c>
      <c r="BE184" s="61">
        <f t="shared" si="45"/>
        <v>8.5086872434093976</v>
      </c>
    </row>
    <row r="185" spans="39:57" x14ac:dyDescent="0.3">
      <c r="AM185" t="s">
        <v>725</v>
      </c>
      <c r="AO185" s="77">
        <v>3.1544806957244873</v>
      </c>
      <c r="AP185" s="77">
        <v>3.2105119228363037</v>
      </c>
      <c r="AR185">
        <f t="shared" si="34"/>
        <v>5036.2804960341437</v>
      </c>
      <c r="AS185">
        <f t="shared" si="35"/>
        <v>5164.7820905710842</v>
      </c>
      <c r="AT185">
        <f t="shared" si="36"/>
        <v>8.5244230917930857</v>
      </c>
      <c r="AU185">
        <f t="shared" si="37"/>
        <v>8.549618191035675</v>
      </c>
      <c r="AW185" s="69">
        <v>8.5088000000000008</v>
      </c>
      <c r="AX185">
        <f t="shared" si="40"/>
        <v>1.1488238852108541</v>
      </c>
      <c r="AY185" s="61">
        <f t="shared" si="41"/>
        <v>7.3599761147891467</v>
      </c>
      <c r="BA185" s="61">
        <f t="shared" si="42"/>
        <v>8.5033604541010543</v>
      </c>
      <c r="BB185">
        <f t="shared" si="43"/>
        <v>1.1664304019458345</v>
      </c>
      <c r="BC185" s="61">
        <f t="shared" si="44"/>
        <v>7.3423695980541659</v>
      </c>
      <c r="BE185" s="61">
        <f t="shared" si="45"/>
        <v>8.5209669708360352</v>
      </c>
    </row>
    <row r="186" spans="39:57" x14ac:dyDescent="0.3">
      <c r="AM186" t="s">
        <v>726</v>
      </c>
      <c r="AO186" s="77">
        <v>3.2510569095611572</v>
      </c>
      <c r="AP186" s="77">
        <v>3.247044563293457</v>
      </c>
      <c r="AR186">
        <f t="shared" si="34"/>
        <v>5188.9058120010131</v>
      </c>
      <c r="AS186">
        <f t="shared" si="35"/>
        <v>5227.7805204510414</v>
      </c>
      <c r="AT186">
        <f t="shared" si="36"/>
        <v>8.5542781277289226</v>
      </c>
      <c r="AU186">
        <f t="shared" si="37"/>
        <v>8.5617420923117997</v>
      </c>
      <c r="AW186" s="69">
        <v>8.5091000000000001</v>
      </c>
      <c r="AX186">
        <f t="shared" si="40"/>
        <v>1.1789801464165253</v>
      </c>
      <c r="AY186" s="61">
        <f t="shared" si="41"/>
        <v>7.3301198535834748</v>
      </c>
      <c r="BA186" s="61">
        <f t="shared" si="42"/>
        <v>8.5335167153067246</v>
      </c>
      <c r="BB186">
        <f t="shared" si="43"/>
        <v>1.177745217477856</v>
      </c>
      <c r="BC186" s="61">
        <f t="shared" si="44"/>
        <v>7.3313547825221441</v>
      </c>
      <c r="BE186" s="61">
        <f t="shared" si="45"/>
        <v>8.5322817863680562</v>
      </c>
    </row>
    <row r="187" spans="39:57" x14ac:dyDescent="0.3">
      <c r="AM187" t="s">
        <v>727</v>
      </c>
      <c r="AO187" s="77">
        <v>3.2041585445404053</v>
      </c>
      <c r="AP187" s="77">
        <v>3.2802829742431641</v>
      </c>
      <c r="AR187">
        <f t="shared" si="34"/>
        <v>5114.7894484031685</v>
      </c>
      <c r="AS187">
        <f t="shared" si="35"/>
        <v>5285.0982416815168</v>
      </c>
      <c r="AT187">
        <f t="shared" si="36"/>
        <v>8.5398915139809422</v>
      </c>
      <c r="AU187">
        <f t="shared" si="37"/>
        <v>8.5726464869076366</v>
      </c>
      <c r="AW187" s="69">
        <v>8.5571000000000002</v>
      </c>
      <c r="AX187">
        <f t="shared" si="40"/>
        <v>1.1644495112965871</v>
      </c>
      <c r="AY187" s="61">
        <f t="shared" si="41"/>
        <v>7.3926504887034135</v>
      </c>
      <c r="BA187" s="61">
        <f t="shared" si="42"/>
        <v>8.5189860801867869</v>
      </c>
      <c r="BB187">
        <f t="shared" si="43"/>
        <v>1.1879296913098936</v>
      </c>
      <c r="BC187" s="61">
        <f t="shared" si="44"/>
        <v>7.3691703086901068</v>
      </c>
      <c r="BE187" s="61">
        <f t="shared" si="45"/>
        <v>8.5424662602000936</v>
      </c>
    </row>
    <row r="188" spans="39:57" x14ac:dyDescent="0.3">
      <c r="AM188" t="s">
        <v>728</v>
      </c>
      <c r="AO188" s="77">
        <v>3.3085770606994629</v>
      </c>
      <c r="AP188" s="77">
        <v>3.3095855712890625</v>
      </c>
      <c r="AR188">
        <f t="shared" si="34"/>
        <v>5279.8084358789083</v>
      </c>
      <c r="AS188">
        <f t="shared" si="35"/>
        <v>5335.6288790019089</v>
      </c>
      <c r="AT188">
        <f t="shared" si="36"/>
        <v>8.5716450949585923</v>
      </c>
      <c r="AU188">
        <f t="shared" si="37"/>
        <v>8.5821620347647816</v>
      </c>
      <c r="AW188" s="69">
        <v>8.5203000000000007</v>
      </c>
      <c r="AX188">
        <f t="shared" si="40"/>
        <v>1.1965182059319805</v>
      </c>
      <c r="AY188" s="61">
        <f t="shared" si="41"/>
        <v>7.3237817940680205</v>
      </c>
      <c r="BA188" s="61">
        <f t="shared" si="42"/>
        <v>8.5510547748221803</v>
      </c>
      <c r="BB188">
        <f t="shared" si="43"/>
        <v>1.1968229765015435</v>
      </c>
      <c r="BC188" s="61">
        <f t="shared" si="44"/>
        <v>7.323477023498457</v>
      </c>
      <c r="BE188" s="61">
        <f t="shared" si="45"/>
        <v>8.5513595453917439</v>
      </c>
    </row>
    <row r="189" spans="39:57" x14ac:dyDescent="0.3">
      <c r="AM189" t="s">
        <v>729</v>
      </c>
      <c r="AO189" s="77">
        <v>3.4338645935058594</v>
      </c>
      <c r="AP189" s="77">
        <v>3.3342633247375488</v>
      </c>
      <c r="AR189">
        <f t="shared" si="34"/>
        <v>5477.8080107392871</v>
      </c>
      <c r="AS189">
        <f t="shared" si="35"/>
        <v>5378.1842404749641</v>
      </c>
      <c r="AT189">
        <f t="shared" si="36"/>
        <v>8.6084603018812302</v>
      </c>
      <c r="AU189">
        <f t="shared" si="37"/>
        <v>8.5901060944188377</v>
      </c>
      <c r="AW189" s="69">
        <v>8.5212000000000003</v>
      </c>
      <c r="AX189">
        <f t="shared" si="40"/>
        <v>1.233686330569685</v>
      </c>
      <c r="AY189" s="61">
        <f t="shared" si="41"/>
        <v>7.2875136694303153</v>
      </c>
      <c r="BA189" s="61">
        <f t="shared" si="42"/>
        <v>8.5882228994598862</v>
      </c>
      <c r="BB189">
        <f t="shared" si="43"/>
        <v>1.2042517628346576</v>
      </c>
      <c r="BC189" s="61">
        <f t="shared" si="44"/>
        <v>7.3169482371653425</v>
      </c>
      <c r="BE189" s="61">
        <f t="shared" si="45"/>
        <v>8.5587883317248572</v>
      </c>
    </row>
    <row r="190" spans="39:57" x14ac:dyDescent="0.3">
      <c r="AM190" t="s">
        <v>730</v>
      </c>
      <c r="AO190" s="77">
        <v>3.5390362739562988</v>
      </c>
      <c r="AP190" s="77">
        <v>3.3536272048950195</v>
      </c>
      <c r="AR190">
        <f t="shared" si="34"/>
        <v>5644.0172699535888</v>
      </c>
      <c r="AS190">
        <f t="shared" si="35"/>
        <v>5411.5761341634325</v>
      </c>
      <c r="AT190">
        <f t="shared" si="36"/>
        <v>8.6383513728464045</v>
      </c>
      <c r="AU190">
        <f t="shared" si="37"/>
        <v>8.5962956665937202</v>
      </c>
      <c r="AW190" s="69">
        <v>8.5274999999999999</v>
      </c>
      <c r="AX190">
        <f t="shared" si="40"/>
        <v>1.2638544510865251</v>
      </c>
      <c r="AY190" s="61">
        <f t="shared" si="41"/>
        <v>7.263645548913475</v>
      </c>
      <c r="BA190" s="61">
        <f t="shared" si="42"/>
        <v>8.6183910199767251</v>
      </c>
      <c r="BB190">
        <f t="shared" si="43"/>
        <v>1.2100425078182822</v>
      </c>
      <c r="BC190" s="61">
        <f t="shared" si="44"/>
        <v>7.3174574921817177</v>
      </c>
      <c r="BE190" s="61">
        <f t="shared" si="45"/>
        <v>8.5645790767084833</v>
      </c>
    </row>
    <row r="191" spans="39:57" x14ac:dyDescent="0.3">
      <c r="AM191" t="s">
        <v>731</v>
      </c>
      <c r="AO191" s="77">
        <v>3.5519328117370605</v>
      </c>
      <c r="AP191" s="77">
        <v>3.3670494556427002</v>
      </c>
      <c r="AR191">
        <f t="shared" si="34"/>
        <v>5664.3984598498537</v>
      </c>
      <c r="AS191">
        <f t="shared" si="35"/>
        <v>5434.7220308732722</v>
      </c>
      <c r="AT191">
        <f t="shared" si="36"/>
        <v>8.6419559824489038</v>
      </c>
      <c r="AU191">
        <f t="shared" si="37"/>
        <v>8.6005636539738504</v>
      </c>
      <c r="AW191" s="69">
        <v>8.5484000000000009</v>
      </c>
      <c r="AX191">
        <f t="shared" si="40"/>
        <v>1.2674919093364549</v>
      </c>
      <c r="AY191" s="61">
        <f t="shared" si="41"/>
        <v>7.2809080906635462</v>
      </c>
      <c r="BA191" s="61">
        <f t="shared" si="42"/>
        <v>8.622028478226655</v>
      </c>
      <c r="BB191">
        <f t="shared" si="43"/>
        <v>1.2140368284116352</v>
      </c>
      <c r="BC191" s="61">
        <f t="shared" si="44"/>
        <v>7.3343631715883655</v>
      </c>
      <c r="BE191" s="61">
        <f t="shared" si="45"/>
        <v>8.5685733973018348</v>
      </c>
    </row>
    <row r="192" spans="39:57" x14ac:dyDescent="0.3">
      <c r="AM192" t="s">
        <v>732</v>
      </c>
      <c r="AO192" s="77">
        <v>3.5022768974304199</v>
      </c>
      <c r="AP192" s="77">
        <v>3.374018669128418</v>
      </c>
      <c r="AR192">
        <f t="shared" si="34"/>
        <v>5585.9241719315887</v>
      </c>
      <c r="AS192">
        <f t="shared" si="35"/>
        <v>5446.7400372808124</v>
      </c>
      <c r="AT192">
        <f t="shared" si="36"/>
        <v>8.628005171749825</v>
      </c>
      <c r="AU192">
        <f t="shared" si="37"/>
        <v>8.6027725503921459</v>
      </c>
      <c r="AW192" s="69">
        <v>8.56</v>
      </c>
      <c r="AX192">
        <f t="shared" si="40"/>
        <v>1.2534132991075444</v>
      </c>
      <c r="AY192" s="61">
        <f t="shared" si="41"/>
        <v>7.3065867008924563</v>
      </c>
      <c r="BA192" s="61">
        <f t="shared" si="42"/>
        <v>8.6079498679977444</v>
      </c>
      <c r="BB192">
        <f t="shared" si="43"/>
        <v>1.2161045173415501</v>
      </c>
      <c r="BC192" s="61">
        <f t="shared" si="44"/>
        <v>7.3438954826584499</v>
      </c>
      <c r="BE192" s="61">
        <f t="shared" si="45"/>
        <v>8.5706410862317508</v>
      </c>
    </row>
    <row r="193" spans="39:57" x14ac:dyDescent="0.3">
      <c r="AM193" t="s">
        <v>733</v>
      </c>
      <c r="AO193" s="77">
        <v>3.4791624546051025</v>
      </c>
      <c r="AP193" s="77">
        <v>3.3741393089294434</v>
      </c>
      <c r="AR193">
        <f t="shared" si="34"/>
        <v>5549.3949997942491</v>
      </c>
      <c r="AS193">
        <f t="shared" si="35"/>
        <v>5446.9480736546011</v>
      </c>
      <c r="AT193">
        <f t="shared" si="36"/>
        <v>8.6214441917524809</v>
      </c>
      <c r="AU193">
        <f t="shared" si="37"/>
        <v>8.6028107443209052</v>
      </c>
      <c r="AW193" s="69">
        <v>8.5637000000000008</v>
      </c>
      <c r="AX193">
        <f t="shared" si="40"/>
        <v>1.2467915908557057</v>
      </c>
      <c r="AY193" s="61">
        <f t="shared" si="41"/>
        <v>7.3169084091442951</v>
      </c>
      <c r="BA193" s="61">
        <f t="shared" si="42"/>
        <v>8.6013281597459059</v>
      </c>
      <c r="BB193">
        <f t="shared" si="43"/>
        <v>1.2161402722250103</v>
      </c>
      <c r="BC193" s="61">
        <f t="shared" si="44"/>
        <v>7.3475597277749909</v>
      </c>
      <c r="BE193" s="61">
        <f t="shared" si="45"/>
        <v>8.5706768411152101</v>
      </c>
    </row>
    <row r="194" spans="39:57" x14ac:dyDescent="0.3">
      <c r="AM194" t="s">
        <v>734</v>
      </c>
      <c r="AO194" s="77">
        <v>3.7063758373260498</v>
      </c>
      <c r="AP194" s="77">
        <v>3.3670952320098877</v>
      </c>
      <c r="AR194">
        <f t="shared" si="34"/>
        <v>5908.4742487316134</v>
      </c>
      <c r="AS194">
        <f t="shared" si="35"/>
        <v>5434.8009695763694</v>
      </c>
      <c r="AT194">
        <f t="shared" si="36"/>
        <v>8.6841429127267808</v>
      </c>
      <c r="AU194">
        <f t="shared" si="37"/>
        <v>8.6005781787516344</v>
      </c>
      <c r="AW194" s="69">
        <v>8.4899000000000004</v>
      </c>
      <c r="AX194">
        <f t="shared" si="40"/>
        <v>1.3100545359230453</v>
      </c>
      <c r="AY194" s="61">
        <f t="shared" si="41"/>
        <v>7.1798454640769549</v>
      </c>
      <c r="BA194" s="61">
        <f t="shared" si="42"/>
        <v>8.6645911048132458</v>
      </c>
      <c r="BB194">
        <f t="shared" si="43"/>
        <v>1.2140504237141752</v>
      </c>
      <c r="BC194" s="61">
        <f t="shared" si="44"/>
        <v>7.2758495762858253</v>
      </c>
      <c r="BE194" s="61">
        <f t="shared" si="45"/>
        <v>8.5685869926043754</v>
      </c>
    </row>
    <row r="195" spans="39:57" x14ac:dyDescent="0.3">
      <c r="AM195" t="s">
        <v>735</v>
      </c>
      <c r="AO195" s="77">
        <v>3.5838403701782227</v>
      </c>
      <c r="AP195" s="77">
        <v>3.3526365756988525</v>
      </c>
      <c r="AR195">
        <f t="shared" ref="AR195:AR258" si="46">$L$87*AO195+$M$87</f>
        <v>5714.8239320789653</v>
      </c>
      <c r="AS195">
        <f t="shared" ref="AS195:AS258" si="47">$I$87*AP195+$J$87</f>
        <v>5409.8678512917095</v>
      </c>
      <c r="AT195">
        <f t="shared" ref="AT195:AT258" si="48">LN(AR195)</f>
        <v>8.6508187677191568</v>
      </c>
      <c r="AU195">
        <f t="shared" ref="AU195:AU258" si="49">LN(AS195)</f>
        <v>8.5959799447938909</v>
      </c>
      <c r="AW195" s="69">
        <v>8.5771999999999995</v>
      </c>
      <c r="AX195">
        <f t="shared" si="40"/>
        <v>1.2764349545499596</v>
      </c>
      <c r="AY195" s="61">
        <f t="shared" si="41"/>
        <v>7.3007650454500403</v>
      </c>
      <c r="BA195" s="61">
        <f t="shared" si="42"/>
        <v>8.6309715234401594</v>
      </c>
      <c r="BB195">
        <f t="shared" si="43"/>
        <v>1.2097470738073985</v>
      </c>
      <c r="BC195" s="61">
        <f t="shared" si="44"/>
        <v>7.3674529261926009</v>
      </c>
      <c r="BE195" s="61">
        <f t="shared" si="45"/>
        <v>8.5642836426975997</v>
      </c>
    </row>
    <row r="196" spans="39:57" x14ac:dyDescent="0.3">
      <c r="AM196" t="s">
        <v>736</v>
      </c>
      <c r="AO196" s="77">
        <v>3.5305845737457275</v>
      </c>
      <c r="AP196" s="77">
        <v>3.3307254314422607</v>
      </c>
      <c r="AR196">
        <f t="shared" si="46"/>
        <v>5630.6605295736308</v>
      </c>
      <c r="AS196">
        <f t="shared" si="47"/>
        <v>5372.0833476871194</v>
      </c>
      <c r="AT196">
        <f t="shared" si="48"/>
        <v>8.6359820374443821</v>
      </c>
      <c r="AU196">
        <f t="shared" si="49"/>
        <v>8.5889710727288602</v>
      </c>
      <c r="AW196" s="69">
        <v>8.5611999999999995</v>
      </c>
      <c r="AX196">
        <f t="shared" si="40"/>
        <v>1.2614634588624543</v>
      </c>
      <c r="AY196" s="61">
        <f t="shared" si="41"/>
        <v>7.2997365411375448</v>
      </c>
      <c r="BA196" s="61">
        <f t="shared" si="42"/>
        <v>8.6160000277526549</v>
      </c>
      <c r="BB196">
        <f t="shared" si="43"/>
        <v>1.2031901275470376</v>
      </c>
      <c r="BC196" s="61">
        <f t="shared" si="44"/>
        <v>7.3580098724529623</v>
      </c>
      <c r="BE196" s="61">
        <f t="shared" si="45"/>
        <v>8.5577266964372374</v>
      </c>
    </row>
    <row r="197" spans="39:57" x14ac:dyDescent="0.3">
      <c r="AM197" t="s">
        <v>737</v>
      </c>
      <c r="AO197" s="77">
        <v>3.6098458766937256</v>
      </c>
      <c r="AP197" s="77">
        <v>3.3014681339263916</v>
      </c>
      <c r="AR197">
        <f t="shared" si="46"/>
        <v>5755.9220295413452</v>
      </c>
      <c r="AS197">
        <f t="shared" si="47"/>
        <v>5321.6308267916684</v>
      </c>
      <c r="AT197">
        <f t="shared" si="48"/>
        <v>8.6579845219706435</v>
      </c>
      <c r="AU197">
        <f t="shared" si="49"/>
        <v>8.5795350817493574</v>
      </c>
      <c r="AW197" s="69">
        <v>8.5373999999999999</v>
      </c>
      <c r="AX197">
        <f t="shared" si="40"/>
        <v>1.2836650779967578</v>
      </c>
      <c r="AY197" s="61">
        <f t="shared" si="41"/>
        <v>7.2537349220032423</v>
      </c>
      <c r="BA197" s="61">
        <f t="shared" si="42"/>
        <v>8.6382016468869587</v>
      </c>
      <c r="BB197">
        <f t="shared" si="43"/>
        <v>1.1943672586072382</v>
      </c>
      <c r="BC197" s="61">
        <f t="shared" si="44"/>
        <v>7.3430327413927614</v>
      </c>
      <c r="BE197" s="61">
        <f t="shared" si="45"/>
        <v>8.5489038274974387</v>
      </c>
    </row>
    <row r="198" spans="39:57" x14ac:dyDescent="0.3">
      <c r="AM198" t="s">
        <v>738</v>
      </c>
      <c r="AO198" s="77">
        <v>3.8065409660339355</v>
      </c>
      <c r="AP198" s="77">
        <v>3.2650959491729736</v>
      </c>
      <c r="AR198">
        <f t="shared" si="46"/>
        <v>6066.7713470601711</v>
      </c>
      <c r="AS198">
        <f t="shared" si="47"/>
        <v>5258.9090935116319</v>
      </c>
      <c r="AT198">
        <f t="shared" si="48"/>
        <v>8.7105818392578289</v>
      </c>
      <c r="AU198">
        <f t="shared" si="49"/>
        <v>8.567678887551299</v>
      </c>
      <c r="AW198" s="69">
        <v>8.4812999999999992</v>
      </c>
      <c r="AX198">
        <f t="shared" si="40"/>
        <v>1.3367208938325648</v>
      </c>
      <c r="AY198" s="61">
        <f t="shared" si="41"/>
        <v>7.1445791061674342</v>
      </c>
      <c r="BA198" s="61">
        <f t="shared" si="42"/>
        <v>8.6912574627227652</v>
      </c>
      <c r="BB198">
        <f t="shared" si="43"/>
        <v>1.1832891494858715</v>
      </c>
      <c r="BC198" s="61">
        <f t="shared" si="44"/>
        <v>7.2980108505141281</v>
      </c>
      <c r="BE198" s="61">
        <f t="shared" si="45"/>
        <v>8.5378257183760713</v>
      </c>
    </row>
    <row r="199" spans="39:57" x14ac:dyDescent="0.3">
      <c r="AM199" t="s">
        <v>739</v>
      </c>
      <c r="AO199" s="77">
        <v>3.6154778003692627</v>
      </c>
      <c r="AP199" s="77">
        <v>3.2220332622528076</v>
      </c>
      <c r="AR199">
        <f t="shared" si="46"/>
        <v>5764.8225040612288</v>
      </c>
      <c r="AS199">
        <f t="shared" si="47"/>
        <v>5184.6499754069773</v>
      </c>
      <c r="AT199">
        <f t="shared" si="48"/>
        <v>8.6595296436881988</v>
      </c>
      <c r="AU199">
        <f t="shared" si="49"/>
        <v>8.553457611231007</v>
      </c>
      <c r="AW199" s="69">
        <v>8.5817999999999994</v>
      </c>
      <c r="AX199">
        <f t="shared" si="40"/>
        <v>1.2852240184865849</v>
      </c>
      <c r="AY199" s="61">
        <f t="shared" si="41"/>
        <v>7.2965759815134144</v>
      </c>
      <c r="BA199" s="61">
        <f t="shared" si="42"/>
        <v>8.6397605873767844</v>
      </c>
      <c r="BB199">
        <f t="shared" si="43"/>
        <v>1.1700126081815727</v>
      </c>
      <c r="BC199" s="61">
        <f t="shared" si="44"/>
        <v>7.4117873918184269</v>
      </c>
      <c r="BE199" s="61">
        <f t="shared" si="45"/>
        <v>8.5245491770717727</v>
      </c>
    </row>
    <row r="200" spans="39:57" x14ac:dyDescent="0.3">
      <c r="AM200" t="s">
        <v>740</v>
      </c>
      <c r="AO200" s="77">
        <v>3.4612135887145996</v>
      </c>
      <c r="AP200" s="77">
        <v>3.1730425357818604</v>
      </c>
      <c r="AR200">
        <f t="shared" si="46"/>
        <v>5521.0293058106563</v>
      </c>
      <c r="AS200">
        <f t="shared" si="47"/>
        <v>5100.1682952511756</v>
      </c>
      <c r="AT200">
        <f t="shared" si="48"/>
        <v>8.6163195903320204</v>
      </c>
      <c r="AU200">
        <f t="shared" si="49"/>
        <v>8.5370288172368181</v>
      </c>
      <c r="AW200" s="69">
        <v>8.5709999999999997</v>
      </c>
      <c r="AX200">
        <f t="shared" si="40"/>
        <v>1.2416192757552789</v>
      </c>
      <c r="AY200" s="61">
        <f t="shared" si="41"/>
        <v>7.3293807242447206</v>
      </c>
      <c r="BA200" s="61">
        <f t="shared" si="42"/>
        <v>8.5961558446454784</v>
      </c>
      <c r="BB200">
        <f t="shared" si="43"/>
        <v>1.1546909180522893</v>
      </c>
      <c r="BC200" s="61">
        <f t="shared" si="44"/>
        <v>7.4163090819477109</v>
      </c>
      <c r="BE200" s="61">
        <f t="shared" si="45"/>
        <v>8.5092274869424891</v>
      </c>
    </row>
    <row r="201" spans="39:57" x14ac:dyDescent="0.3">
      <c r="AM201" t="s">
        <v>741</v>
      </c>
      <c r="AO201" s="77">
        <v>3.3562276363372803</v>
      </c>
      <c r="AP201" s="77">
        <v>3.1191320419311523</v>
      </c>
      <c r="AR201">
        <f t="shared" si="46"/>
        <v>5355.1135640652819</v>
      </c>
      <c r="AS201">
        <f t="shared" si="47"/>
        <v>5007.2027602077687</v>
      </c>
      <c r="AT201">
        <f t="shared" si="48"/>
        <v>8.5858071897653438</v>
      </c>
      <c r="AU201">
        <f t="shared" si="49"/>
        <v>8.5186327068580976</v>
      </c>
      <c r="AW201" s="69">
        <v>8.5242000000000004</v>
      </c>
      <c r="AX201">
        <f t="shared" si="40"/>
        <v>1.210817615964132</v>
      </c>
      <c r="AY201" s="61">
        <f t="shared" si="41"/>
        <v>7.3133823840358687</v>
      </c>
      <c r="BA201" s="61">
        <f t="shared" si="42"/>
        <v>8.565354184854332</v>
      </c>
      <c r="BB201">
        <f t="shared" si="43"/>
        <v>1.1375547714301719</v>
      </c>
      <c r="BC201" s="61">
        <f t="shared" si="44"/>
        <v>7.3866452285698285</v>
      </c>
      <c r="BE201" s="61">
        <f t="shared" si="45"/>
        <v>8.4920913403203713</v>
      </c>
    </row>
    <row r="202" spans="39:57" x14ac:dyDescent="0.3">
      <c r="AM202" t="s">
        <v>742</v>
      </c>
      <c r="AO202" s="77">
        <v>3.3945448398590088</v>
      </c>
      <c r="AP202" s="77">
        <v>3.061490535736084</v>
      </c>
      <c r="AQ202" s="38">
        <v>5022.666666666667</v>
      </c>
      <c r="AR202">
        <f t="shared" si="46"/>
        <v>5415.6685916661891</v>
      </c>
      <c r="AS202">
        <f t="shared" si="47"/>
        <v>4907.8033097228226</v>
      </c>
      <c r="AT202">
        <f t="shared" si="48"/>
        <v>8.5970516221117261</v>
      </c>
      <c r="AU202">
        <f t="shared" si="49"/>
        <v>8.4985817295841617</v>
      </c>
      <c r="AV202" s="70">
        <f>LN(AQ202)</f>
        <v>8.5217162801438224</v>
      </c>
      <c r="AW202" s="69">
        <v>8.4943000000000008</v>
      </c>
      <c r="AX202">
        <f t="shared" si="40"/>
        <v>1.2221696842345549</v>
      </c>
      <c r="AY202" s="61">
        <f t="shared" si="41"/>
        <v>7.2721303157654464</v>
      </c>
      <c r="BA202" s="61">
        <f t="shared" si="42"/>
        <v>8.5767062531247547</v>
      </c>
      <c r="BB202">
        <f t="shared" si="43"/>
        <v>1.1189019005497722</v>
      </c>
      <c r="BC202" s="61">
        <f t="shared" si="44"/>
        <v>7.3753980994502282</v>
      </c>
      <c r="BE202" s="61">
        <f t="shared" si="45"/>
        <v>8.4734384694399729</v>
      </c>
    </row>
    <row r="203" spans="39:57" x14ac:dyDescent="0.3">
      <c r="AM203" t="s">
        <v>743</v>
      </c>
      <c r="AO203" s="77">
        <v>3.1855254173278809</v>
      </c>
      <c r="AP203" s="77">
        <v>3.0014545917510986</v>
      </c>
      <c r="AQ203" s="38">
        <v>4544.333333333333</v>
      </c>
      <c r="AR203">
        <f t="shared" si="46"/>
        <v>5085.3423742708983</v>
      </c>
      <c r="AS203">
        <f t="shared" si="47"/>
        <v>4804.2747894711592</v>
      </c>
      <c r="AT203">
        <f t="shared" si="48"/>
        <v>8.5341176364561786</v>
      </c>
      <c r="AU203">
        <f t="shared" si="49"/>
        <v>8.4772613817037161</v>
      </c>
      <c r="AV203" s="70">
        <f t="shared" ref="AV203:AV266" si="50">LN(AQ203)</f>
        <v>8.42163631451802</v>
      </c>
      <c r="AW203" s="69">
        <v>8.4076000000000004</v>
      </c>
      <c r="AX203">
        <f t="shared" ref="AX203:AX265" si="51">LN(AO203)</f>
        <v>1.1586172416126974</v>
      </c>
      <c r="AY203" s="61">
        <f t="shared" ref="AY203:AY251" si="52">AW203-AX203</f>
        <v>7.248982758387303</v>
      </c>
      <c r="BA203" s="61">
        <f t="shared" ref="BA203:BA234" si="53">AX203+$AZ$138</f>
        <v>8.5131538105028977</v>
      </c>
      <c r="BB203">
        <f t="shared" ref="BB203:BB265" si="54">LN(AP203)</f>
        <v>1.0990970350766158</v>
      </c>
      <c r="BC203" s="61">
        <f t="shared" ref="BC203:BC251" si="55">AW203-BB203</f>
        <v>7.3085029649233846</v>
      </c>
      <c r="BE203" s="61">
        <f t="shared" ref="BE203:BE265" si="56">BB203+$AZ$138</f>
        <v>8.4536336039668161</v>
      </c>
    </row>
    <row r="204" spans="39:57" x14ac:dyDescent="0.3">
      <c r="AM204" t="s">
        <v>744</v>
      </c>
      <c r="AO204" s="77">
        <v>2.9018456935882568</v>
      </c>
      <c r="AP204" s="77">
        <v>2.9405694007873535</v>
      </c>
      <c r="AQ204" s="38">
        <v>4221.666666666667</v>
      </c>
      <c r="AR204">
        <f t="shared" si="46"/>
        <v>4637.0259022421042</v>
      </c>
      <c r="AS204">
        <f t="shared" si="47"/>
        <v>4699.2817918214032</v>
      </c>
      <c r="AT204">
        <f t="shared" si="48"/>
        <v>8.4418284703672555</v>
      </c>
      <c r="AU204">
        <f t="shared" si="49"/>
        <v>8.4551649657707095</v>
      </c>
      <c r="AV204" s="70">
        <f t="shared" si="50"/>
        <v>8.3479852737676659</v>
      </c>
      <c r="AW204" s="69">
        <v>8.3247999999999998</v>
      </c>
      <c r="AX204">
        <f t="shared" si="51"/>
        <v>1.0653469806114404</v>
      </c>
      <c r="AY204" s="61">
        <f t="shared" si="52"/>
        <v>7.2594530193885589</v>
      </c>
      <c r="BA204" s="61">
        <f t="shared" si="53"/>
        <v>8.4198835495016411</v>
      </c>
      <c r="BB204">
        <f t="shared" si="54"/>
        <v>1.0786032363354483</v>
      </c>
      <c r="BC204" s="61">
        <f t="shared" si="55"/>
        <v>7.2461967636645515</v>
      </c>
      <c r="BE204" s="61">
        <f t="shared" si="56"/>
        <v>8.4331398052256485</v>
      </c>
    </row>
    <row r="205" spans="39:57" x14ac:dyDescent="0.3">
      <c r="AM205" t="s">
        <v>745</v>
      </c>
      <c r="AO205" s="77">
        <v>2.3440227508544922</v>
      </c>
      <c r="AP205" s="77">
        <v>2.8804943561553955</v>
      </c>
      <c r="AQ205" s="38">
        <v>3633.6666666666665</v>
      </c>
      <c r="AR205">
        <f t="shared" si="46"/>
        <v>3755.4640817270124</v>
      </c>
      <c r="AS205">
        <f t="shared" si="47"/>
        <v>4595.6858447608438</v>
      </c>
      <c r="AT205">
        <f t="shared" si="48"/>
        <v>8.2309671469016621</v>
      </c>
      <c r="AU205">
        <f t="shared" si="49"/>
        <v>8.4328732825768835</v>
      </c>
      <c r="AV205" s="70">
        <f t="shared" si="50"/>
        <v>8.197997518460248</v>
      </c>
      <c r="AW205" s="69">
        <v>8.1775000000000002</v>
      </c>
      <c r="AX205">
        <f t="shared" si="51"/>
        <v>0.85186857766360713</v>
      </c>
      <c r="AY205" s="61">
        <f t="shared" si="52"/>
        <v>7.325631422336393</v>
      </c>
      <c r="BA205" s="61">
        <f t="shared" si="53"/>
        <v>8.2064051465538075</v>
      </c>
      <c r="BB205">
        <f t="shared" si="54"/>
        <v>1.057961930860277</v>
      </c>
      <c r="BC205" s="61">
        <f t="shared" si="55"/>
        <v>7.1195380691397236</v>
      </c>
      <c r="BE205" s="61">
        <f t="shared" si="56"/>
        <v>8.4124984997504768</v>
      </c>
    </row>
    <row r="206" spans="39:57" x14ac:dyDescent="0.3">
      <c r="AM206" t="s">
        <v>746</v>
      </c>
      <c r="AO206" s="77">
        <v>2.4161248207092285</v>
      </c>
      <c r="AP206" s="77">
        <v>2.8228654861450195</v>
      </c>
      <c r="AQ206" s="38">
        <v>3577.3333333333335</v>
      </c>
      <c r="AR206">
        <f t="shared" si="46"/>
        <v>3869.4114063969923</v>
      </c>
      <c r="AS206">
        <f t="shared" si="47"/>
        <v>4496.3081846470659</v>
      </c>
      <c r="AT206">
        <f t="shared" si="48"/>
        <v>8.2608576830864759</v>
      </c>
      <c r="AU206">
        <f t="shared" si="49"/>
        <v>8.4110119356315955</v>
      </c>
      <c r="AV206" s="70">
        <f t="shared" si="50"/>
        <v>8.1823729228774056</v>
      </c>
      <c r="AW206" s="69">
        <v>8.1608000000000001</v>
      </c>
      <c r="AX206">
        <f t="shared" si="51"/>
        <v>0.88216494293885928</v>
      </c>
      <c r="AY206" s="61">
        <f t="shared" si="52"/>
        <v>7.2786350570611411</v>
      </c>
      <c r="BA206" s="61">
        <f t="shared" si="53"/>
        <v>8.2367015118290592</v>
      </c>
      <c r="BB206">
        <f t="shared" si="54"/>
        <v>1.0377524988782156</v>
      </c>
      <c r="BC206" s="61">
        <f t="shared" si="55"/>
        <v>7.1230475011217846</v>
      </c>
      <c r="BE206" s="61">
        <f t="shared" si="56"/>
        <v>8.3922890677684165</v>
      </c>
    </row>
    <row r="207" spans="39:57" x14ac:dyDescent="0.3">
      <c r="AM207" t="s">
        <v>747</v>
      </c>
      <c r="AO207" s="77">
        <v>2.3468031883239746</v>
      </c>
      <c r="AP207" s="77">
        <v>2.7689833641052246</v>
      </c>
      <c r="AQ207" s="38">
        <v>3499.6666666666665</v>
      </c>
      <c r="AR207">
        <f t="shared" si="46"/>
        <v>3759.8581776482251</v>
      </c>
      <c r="AS207">
        <f t="shared" si="47"/>
        <v>4403.3915751540162</v>
      </c>
      <c r="AT207">
        <f t="shared" si="48"/>
        <v>8.2321365169619938</v>
      </c>
      <c r="AU207">
        <f t="shared" si="49"/>
        <v>8.3901303355179451</v>
      </c>
      <c r="AV207" s="70">
        <f t="shared" si="50"/>
        <v>8.160423004846832</v>
      </c>
      <c r="AW207" s="69">
        <v>8.1224000000000007</v>
      </c>
      <c r="AX207">
        <f t="shared" si="51"/>
        <v>0.85305405665223732</v>
      </c>
      <c r="AY207" s="61">
        <f t="shared" si="52"/>
        <v>7.2693459433477638</v>
      </c>
      <c r="BA207" s="61">
        <f t="shared" si="53"/>
        <v>8.2075906255424371</v>
      </c>
      <c r="BB207">
        <f t="shared" si="54"/>
        <v>1.0184802362636716</v>
      </c>
      <c r="BC207" s="61">
        <f t="shared" si="55"/>
        <v>7.1039197637363287</v>
      </c>
      <c r="BE207" s="61">
        <f t="shared" si="56"/>
        <v>8.3730168051538723</v>
      </c>
    </row>
    <row r="208" spans="39:57" x14ac:dyDescent="0.3">
      <c r="AM208" t="s">
        <v>748</v>
      </c>
      <c r="AO208" s="77">
        <v>2.2877869606018066</v>
      </c>
      <c r="AP208" s="77">
        <v>2.7198939323425293</v>
      </c>
      <c r="AQ208" s="38">
        <v>3427.3333333333335</v>
      </c>
      <c r="AR208">
        <f t="shared" si="46"/>
        <v>3666.5912121560609</v>
      </c>
      <c r="AS208">
        <f t="shared" si="47"/>
        <v>4318.7396834196597</v>
      </c>
      <c r="AT208">
        <f t="shared" si="48"/>
        <v>8.2070176843977656</v>
      </c>
      <c r="AU208">
        <f t="shared" si="49"/>
        <v>8.3707188987246255</v>
      </c>
      <c r="AV208" s="70">
        <f t="shared" si="50"/>
        <v>8.1395377839473397</v>
      </c>
      <c r="AW208" s="69">
        <v>8.1224000000000007</v>
      </c>
      <c r="AX208">
        <f t="shared" si="51"/>
        <v>0.82758495755731054</v>
      </c>
      <c r="AY208" s="61">
        <f t="shared" si="52"/>
        <v>7.2948150424426901</v>
      </c>
      <c r="BA208" s="61">
        <f t="shared" si="53"/>
        <v>8.18212152644751</v>
      </c>
      <c r="BB208">
        <f t="shared" si="54"/>
        <v>1.0005928840852578</v>
      </c>
      <c r="BC208" s="61">
        <f t="shared" si="55"/>
        <v>7.1218071159147431</v>
      </c>
      <c r="BE208" s="61">
        <f t="shared" si="56"/>
        <v>8.3551294529754578</v>
      </c>
    </row>
    <row r="209" spans="39:57" x14ac:dyDescent="0.3">
      <c r="AM209" t="s">
        <v>749</v>
      </c>
      <c r="AO209" s="77">
        <v>2.2118039131164551</v>
      </c>
      <c r="AP209" s="77">
        <v>2.6763796806335449</v>
      </c>
      <c r="AQ209" s="38">
        <v>3315.3333333333335</v>
      </c>
      <c r="AR209">
        <f t="shared" si="46"/>
        <v>3546.5105404267861</v>
      </c>
      <c r="AS209">
        <f t="shared" si="47"/>
        <v>4243.7018679000739</v>
      </c>
      <c r="AT209">
        <f t="shared" si="48"/>
        <v>8.173719452702235</v>
      </c>
      <c r="AU209">
        <f t="shared" si="49"/>
        <v>8.3531912493634692</v>
      </c>
      <c r="AV209" s="70">
        <f t="shared" si="50"/>
        <v>8.1063134506065744</v>
      </c>
      <c r="AW209" s="69">
        <v>8.1243999999999996</v>
      </c>
      <c r="AX209">
        <f t="shared" si="51"/>
        <v>0.79380843285751013</v>
      </c>
      <c r="AY209" s="61">
        <f t="shared" si="52"/>
        <v>7.3305915671424895</v>
      </c>
      <c r="BA209" s="61">
        <f t="shared" si="53"/>
        <v>8.1483450017477104</v>
      </c>
      <c r="BB209">
        <f t="shared" si="54"/>
        <v>0.98446501584627211</v>
      </c>
      <c r="BC209" s="61">
        <f t="shared" si="55"/>
        <v>7.1399349841537276</v>
      </c>
      <c r="BE209" s="61">
        <f t="shared" si="56"/>
        <v>8.3390015847364722</v>
      </c>
    </row>
    <row r="210" spans="39:57" x14ac:dyDescent="0.3">
      <c r="AM210" t="s">
        <v>750</v>
      </c>
      <c r="AO210" s="77">
        <v>2.2848484516143799</v>
      </c>
      <c r="AP210" s="77">
        <v>2.6389529705047607</v>
      </c>
      <c r="AQ210" s="38">
        <v>3247.3333333333335</v>
      </c>
      <c r="AR210">
        <f t="shared" si="46"/>
        <v>3661.9473061168783</v>
      </c>
      <c r="AS210">
        <f t="shared" si="47"/>
        <v>4179.1616664752401</v>
      </c>
      <c r="AT210">
        <f t="shared" si="48"/>
        <v>8.2057503357581485</v>
      </c>
      <c r="AU210">
        <f t="shared" si="49"/>
        <v>8.3378659471447936</v>
      </c>
      <c r="AV210" s="70">
        <f t="shared" si="50"/>
        <v>8.0855894256983785</v>
      </c>
      <c r="AW210" s="69">
        <v>8.1170000000000009</v>
      </c>
      <c r="AX210">
        <f t="shared" si="51"/>
        <v>0.82629969900199951</v>
      </c>
      <c r="AY210" s="61">
        <f t="shared" si="52"/>
        <v>7.2907003009980009</v>
      </c>
      <c r="BA210" s="61">
        <f t="shared" si="53"/>
        <v>8.1808362678922002</v>
      </c>
      <c r="BB210">
        <f t="shared" si="54"/>
        <v>0.97038223640928878</v>
      </c>
      <c r="BC210" s="61">
        <f t="shared" si="55"/>
        <v>7.1466177635907124</v>
      </c>
      <c r="BE210" s="61">
        <f t="shared" si="56"/>
        <v>8.3249188052994896</v>
      </c>
    </row>
    <row r="211" spans="39:57" x14ac:dyDescent="0.3">
      <c r="AM211" t="s">
        <v>751</v>
      </c>
      <c r="AO211" s="77">
        <v>2.1898164749145508</v>
      </c>
      <c r="AP211" s="77">
        <v>2.6078357696533203</v>
      </c>
      <c r="AQ211" s="38">
        <v>3314</v>
      </c>
      <c r="AR211">
        <f t="shared" si="46"/>
        <v>3511.7624428409454</v>
      </c>
      <c r="AS211">
        <f t="shared" si="47"/>
        <v>4125.5018496273678</v>
      </c>
      <c r="AT211">
        <f t="shared" si="48"/>
        <v>8.1638733109071193</v>
      </c>
      <c r="AU211">
        <f t="shared" si="49"/>
        <v>8.3249429518844664</v>
      </c>
      <c r="AV211" s="70">
        <f t="shared" si="50"/>
        <v>8.1059111979865079</v>
      </c>
      <c r="AW211" s="69">
        <v>8.0510000000000002</v>
      </c>
      <c r="AX211">
        <f t="shared" si="51"/>
        <v>0.78381773890799433</v>
      </c>
      <c r="AY211" s="61">
        <f t="shared" si="52"/>
        <v>7.2671822610920058</v>
      </c>
      <c r="BA211" s="61">
        <f t="shared" si="53"/>
        <v>8.1383543077981955</v>
      </c>
      <c r="BB211">
        <f t="shared" si="54"/>
        <v>0.95852067032290589</v>
      </c>
      <c r="BC211" s="61">
        <f t="shared" si="55"/>
        <v>7.0924793296770945</v>
      </c>
      <c r="BE211" s="61">
        <f t="shared" si="56"/>
        <v>8.3130572392131068</v>
      </c>
    </row>
    <row r="212" spans="39:57" x14ac:dyDescent="0.3">
      <c r="AM212" t="s">
        <v>752</v>
      </c>
      <c r="AO212" s="77">
        <v>2.126478910446167</v>
      </c>
      <c r="AP212" s="77">
        <v>2.5830283164978027</v>
      </c>
      <c r="AQ212" s="38">
        <v>3119.6666666666665</v>
      </c>
      <c r="AR212">
        <f t="shared" si="46"/>
        <v>3411.666203761748</v>
      </c>
      <c r="AS212">
        <f t="shared" si="47"/>
        <v>4082.7228284955354</v>
      </c>
      <c r="AT212">
        <f t="shared" si="48"/>
        <v>8.1349560737443447</v>
      </c>
      <c r="AU212">
        <f t="shared" si="49"/>
        <v>8.3145194047379736</v>
      </c>
      <c r="AV212" s="70">
        <f t="shared" si="50"/>
        <v>8.0454814374891459</v>
      </c>
      <c r="AW212" s="69">
        <v>8.0433000000000003</v>
      </c>
      <c r="AX212">
        <f t="shared" si="51"/>
        <v>0.75446751816703606</v>
      </c>
      <c r="AY212" s="61">
        <f t="shared" si="52"/>
        <v>7.2888324818329639</v>
      </c>
      <c r="BA212" s="61">
        <f t="shared" si="53"/>
        <v>8.1090040870572366</v>
      </c>
      <c r="BB212">
        <f t="shared" si="54"/>
        <v>0.94896247669310418</v>
      </c>
      <c r="BC212" s="61">
        <f t="shared" si="55"/>
        <v>7.0943375233068959</v>
      </c>
      <c r="BE212" s="61">
        <f t="shared" si="56"/>
        <v>8.3034990455833046</v>
      </c>
    </row>
    <row r="213" spans="39:57" x14ac:dyDescent="0.3">
      <c r="AM213" t="s">
        <v>753</v>
      </c>
      <c r="AO213" s="77">
        <v>2.1092431545257568</v>
      </c>
      <c r="AP213" s="77">
        <v>2.5642704963684082</v>
      </c>
      <c r="AQ213" s="38">
        <v>3276.3333333333335</v>
      </c>
      <c r="AR213">
        <f t="shared" si="46"/>
        <v>3384.4274812153312</v>
      </c>
      <c r="AS213">
        <f t="shared" si="47"/>
        <v>4050.3760503449539</v>
      </c>
      <c r="AT213">
        <f t="shared" si="48"/>
        <v>8.1269400369840881</v>
      </c>
      <c r="AU213">
        <f t="shared" si="49"/>
        <v>8.3065650077271354</v>
      </c>
      <c r="AV213" s="70">
        <f t="shared" si="50"/>
        <v>8.094480189898519</v>
      </c>
      <c r="AW213" s="69">
        <v>8.0792999999999999</v>
      </c>
      <c r="AX213">
        <f t="shared" si="51"/>
        <v>0.74632918860414588</v>
      </c>
      <c r="AY213" s="61">
        <f t="shared" si="52"/>
        <v>7.332970811395854</v>
      </c>
      <c r="BA213" s="61">
        <f t="shared" si="53"/>
        <v>8.100865757494347</v>
      </c>
      <c r="BB213">
        <f t="shared" si="54"/>
        <v>0.94167403129751304</v>
      </c>
      <c r="BC213" s="61">
        <f t="shared" si="55"/>
        <v>7.137625968702487</v>
      </c>
      <c r="BE213" s="61">
        <f t="shared" si="56"/>
        <v>8.2962106001877132</v>
      </c>
    </row>
    <row r="214" spans="39:57" x14ac:dyDescent="0.3">
      <c r="AM214" t="s">
        <v>754</v>
      </c>
      <c r="AO214" s="77">
        <v>2.2666547298431396</v>
      </c>
      <c r="AP214" s="77">
        <v>2.5510158538818359</v>
      </c>
      <c r="AQ214" s="38">
        <v>3477.3333333333335</v>
      </c>
      <c r="AR214">
        <f t="shared" si="46"/>
        <v>3633.1946513623129</v>
      </c>
      <c r="AS214">
        <f t="shared" si="47"/>
        <v>4027.5191844073943</v>
      </c>
      <c r="AT214">
        <f t="shared" si="48"/>
        <v>8.1978676094708351</v>
      </c>
      <c r="AU214">
        <f t="shared" si="49"/>
        <v>8.3009058783935767</v>
      </c>
      <c r="AV214" s="70">
        <f t="shared" si="50"/>
        <v>8.1540209954983247</v>
      </c>
      <c r="AW214" s="69">
        <v>8.1247000000000007</v>
      </c>
      <c r="AX214">
        <f t="shared" si="51"/>
        <v>0.81830505725441094</v>
      </c>
      <c r="AY214" s="61">
        <f t="shared" si="52"/>
        <v>7.3063949427455901</v>
      </c>
      <c r="BA214" s="61">
        <f t="shared" si="53"/>
        <v>8.1728416261446117</v>
      </c>
      <c r="BB214">
        <f t="shared" si="54"/>
        <v>0.93649165391176059</v>
      </c>
      <c r="BC214" s="61">
        <f t="shared" si="55"/>
        <v>7.1882083460882402</v>
      </c>
      <c r="BE214" s="61">
        <f t="shared" si="56"/>
        <v>8.2910282228019607</v>
      </c>
    </row>
    <row r="215" spans="39:57" x14ac:dyDescent="0.3">
      <c r="AM215" t="s">
        <v>755</v>
      </c>
      <c r="AO215" s="77">
        <v>2.3741500377655029</v>
      </c>
      <c r="AP215" s="77">
        <v>2.5424342155456543</v>
      </c>
      <c r="AQ215" s="38">
        <v>3572.6666666666665</v>
      </c>
      <c r="AR215">
        <f t="shared" si="46"/>
        <v>3803.0760816320203</v>
      </c>
      <c r="AS215">
        <f t="shared" si="47"/>
        <v>4012.7206444110543</v>
      </c>
      <c r="AT215">
        <f t="shared" si="48"/>
        <v>8.2435655134162946</v>
      </c>
      <c r="AU215">
        <f t="shared" si="49"/>
        <v>8.2972247551877398</v>
      </c>
      <c r="AV215" s="70">
        <f t="shared" si="50"/>
        <v>8.1810675613866852</v>
      </c>
      <c r="AW215" s="69">
        <v>8.1668000000000003</v>
      </c>
      <c r="AX215">
        <f t="shared" si="51"/>
        <v>0.86463949459711353</v>
      </c>
      <c r="AY215" s="61">
        <f t="shared" si="52"/>
        <v>7.3021605054028864</v>
      </c>
      <c r="BA215" s="61">
        <f t="shared" si="53"/>
        <v>8.2191760634873141</v>
      </c>
      <c r="BB215">
        <f t="shared" si="54"/>
        <v>0.93312197468082914</v>
      </c>
      <c r="BC215" s="61">
        <f t="shared" si="55"/>
        <v>7.233678025319171</v>
      </c>
      <c r="BE215" s="61">
        <f t="shared" si="56"/>
        <v>8.2876585435710286</v>
      </c>
    </row>
    <row r="216" spans="39:57" x14ac:dyDescent="0.3">
      <c r="AM216" t="s">
        <v>756</v>
      </c>
      <c r="AO216" s="77">
        <v>2.5049018859863281</v>
      </c>
      <c r="AP216" s="77">
        <v>2.5375173091888428</v>
      </c>
      <c r="AQ216" s="38">
        <v>3761.6666666666665</v>
      </c>
      <c r="AR216">
        <f t="shared" si="46"/>
        <v>4009.711249393984</v>
      </c>
      <c r="AS216">
        <f t="shared" si="47"/>
        <v>4004.2417231923928</v>
      </c>
      <c r="AT216">
        <f t="shared" si="48"/>
        <v>8.2964745100755177</v>
      </c>
      <c r="AU216">
        <f t="shared" si="49"/>
        <v>8.2951095090405609</v>
      </c>
      <c r="AV216" s="70">
        <f t="shared" si="50"/>
        <v>8.2326174005835266</v>
      </c>
      <c r="AW216" s="69">
        <v>8.2235999999999994</v>
      </c>
      <c r="AX216">
        <f t="shared" si="51"/>
        <v>0.91824956649884359</v>
      </c>
      <c r="AY216" s="61">
        <f t="shared" si="52"/>
        <v>7.3053504335011556</v>
      </c>
      <c r="BA216" s="61">
        <f t="shared" si="53"/>
        <v>8.2727861353890439</v>
      </c>
      <c r="BB216">
        <f t="shared" si="54"/>
        <v>0.93118616569984936</v>
      </c>
      <c r="BC216" s="61">
        <f t="shared" si="55"/>
        <v>7.2924138343001497</v>
      </c>
      <c r="BE216" s="61">
        <f t="shared" si="56"/>
        <v>8.285722734590049</v>
      </c>
    </row>
    <row r="217" spans="39:57" x14ac:dyDescent="0.3">
      <c r="AM217" t="s">
        <v>757</v>
      </c>
      <c r="AO217" s="77">
        <v>2.3515520095825195</v>
      </c>
      <c r="AP217" s="77">
        <v>2.5351521968841553</v>
      </c>
      <c r="AQ217" s="38">
        <v>3755</v>
      </c>
      <c r="AR217">
        <f t="shared" si="46"/>
        <v>3767.3630312375508</v>
      </c>
      <c r="AS217">
        <f t="shared" si="47"/>
        <v>4000.1632235323468</v>
      </c>
      <c r="AT217">
        <f t="shared" si="48"/>
        <v>8.2341305744947366</v>
      </c>
      <c r="AU217">
        <f t="shared" si="49"/>
        <v>8.2940904451525768</v>
      </c>
      <c r="AV217" s="70">
        <f t="shared" si="50"/>
        <v>8.2308435641982349</v>
      </c>
      <c r="AW217" s="69">
        <v>8.2096</v>
      </c>
      <c r="AX217">
        <f t="shared" si="51"/>
        <v>0.85507553977798745</v>
      </c>
      <c r="AY217" s="61">
        <f t="shared" si="52"/>
        <v>7.354524460222013</v>
      </c>
      <c r="BA217" s="61">
        <f t="shared" si="53"/>
        <v>8.2096121086681872</v>
      </c>
      <c r="BB217">
        <f t="shared" si="54"/>
        <v>0.93025367345952648</v>
      </c>
      <c r="BC217" s="61">
        <f t="shared" si="55"/>
        <v>7.2793463265404732</v>
      </c>
      <c r="BE217" s="61">
        <f t="shared" si="56"/>
        <v>8.2847902423497271</v>
      </c>
    </row>
    <row r="218" spans="39:57" x14ac:dyDescent="0.3">
      <c r="AM218" t="s">
        <v>758</v>
      </c>
      <c r="AO218" s="77">
        <v>2.5040979385375977</v>
      </c>
      <c r="AP218" s="77">
        <v>2.5342049598693848</v>
      </c>
      <c r="AQ218" s="38">
        <v>3915.6666666666665</v>
      </c>
      <c r="AR218">
        <f t="shared" si="46"/>
        <v>4008.4407219161644</v>
      </c>
      <c r="AS218">
        <f t="shared" si="47"/>
        <v>3998.5297679729347</v>
      </c>
      <c r="AT218">
        <f t="shared" si="48"/>
        <v>8.2961575972774071</v>
      </c>
      <c r="AU218">
        <f t="shared" si="49"/>
        <v>8.29368201452926</v>
      </c>
      <c r="AV218" s="70">
        <f t="shared" si="50"/>
        <v>8.2727408791557764</v>
      </c>
      <c r="AW218" s="69">
        <v>8.2347999999999999</v>
      </c>
      <c r="AX218">
        <f t="shared" si="51"/>
        <v>0.91792856530746902</v>
      </c>
      <c r="AY218" s="61">
        <f t="shared" si="52"/>
        <v>7.3168714346925308</v>
      </c>
      <c r="BA218" s="61">
        <f t="shared" si="53"/>
        <v>8.2724651341976685</v>
      </c>
      <c r="BB218">
        <f t="shared" si="54"/>
        <v>0.92987996255437444</v>
      </c>
      <c r="BC218" s="61">
        <f t="shared" si="55"/>
        <v>7.3049200374456253</v>
      </c>
      <c r="BE218" s="61">
        <f t="shared" si="56"/>
        <v>8.2844165314445739</v>
      </c>
    </row>
    <row r="219" spans="39:57" x14ac:dyDescent="0.3">
      <c r="AM219" t="s">
        <v>759</v>
      </c>
      <c r="AO219" s="77">
        <v>2.6781272888183594</v>
      </c>
      <c r="AP219" s="77">
        <v>2.5334272384643555</v>
      </c>
      <c r="AQ219" s="38">
        <v>4062</v>
      </c>
      <c r="AR219">
        <f t="shared" si="46"/>
        <v>4283.469981388178</v>
      </c>
      <c r="AS219">
        <f t="shared" si="47"/>
        <v>3997.1886322984319</v>
      </c>
      <c r="AT219">
        <f t="shared" si="48"/>
        <v>8.3625187034160025</v>
      </c>
      <c r="AU219">
        <f t="shared" si="49"/>
        <v>8.2933465510674562</v>
      </c>
      <c r="AV219" s="70">
        <f t="shared" si="50"/>
        <v>8.3094307421403304</v>
      </c>
      <c r="AW219" s="69">
        <v>8.2937999999999992</v>
      </c>
      <c r="AX219">
        <f t="shared" si="51"/>
        <v>0.985117777438269</v>
      </c>
      <c r="AY219" s="61">
        <f t="shared" si="52"/>
        <v>7.3086822225617301</v>
      </c>
      <c r="BA219" s="61">
        <f t="shared" si="53"/>
        <v>8.3396543463284694</v>
      </c>
      <c r="BB219">
        <f t="shared" si="54"/>
        <v>0.92957302575205836</v>
      </c>
      <c r="BC219" s="61">
        <f t="shared" si="55"/>
        <v>7.3642269742479405</v>
      </c>
      <c r="BE219" s="61">
        <f t="shared" si="56"/>
        <v>8.284109594642258</v>
      </c>
    </row>
    <row r="220" spans="39:57" x14ac:dyDescent="0.3">
      <c r="AM220" t="s">
        <v>760</v>
      </c>
      <c r="AO220" s="77">
        <v>2.7801742553710938</v>
      </c>
      <c r="AP220" s="77">
        <v>2.5315518379211426</v>
      </c>
      <c r="AQ220" s="38">
        <v>4291</v>
      </c>
      <c r="AR220">
        <f t="shared" si="46"/>
        <v>4444.7410635193546</v>
      </c>
      <c r="AS220">
        <f t="shared" si="47"/>
        <v>3993.9546123058999</v>
      </c>
      <c r="AT220">
        <f t="shared" si="48"/>
        <v>8.3994768928247421</v>
      </c>
      <c r="AU220">
        <f t="shared" si="49"/>
        <v>8.2925371499417118</v>
      </c>
      <c r="AV220" s="70">
        <f t="shared" si="50"/>
        <v>8.3642750849915242</v>
      </c>
      <c r="AW220" s="69">
        <v>8.3373000000000008</v>
      </c>
      <c r="AX220">
        <f t="shared" si="51"/>
        <v>1.0225136075262877</v>
      </c>
      <c r="AY220" s="61">
        <f t="shared" si="52"/>
        <v>7.3147863924737129</v>
      </c>
      <c r="BA220" s="61">
        <f t="shared" si="53"/>
        <v>8.3770501764164873</v>
      </c>
      <c r="BB220">
        <f t="shared" si="54"/>
        <v>0.9288324893744605</v>
      </c>
      <c r="BC220" s="61">
        <f t="shared" si="55"/>
        <v>7.40846751062554</v>
      </c>
      <c r="BE220" s="61">
        <f t="shared" si="56"/>
        <v>8.2833690582646611</v>
      </c>
    </row>
    <row r="221" spans="39:57" x14ac:dyDescent="0.3">
      <c r="AM221" t="s">
        <v>761</v>
      </c>
      <c r="AO221" s="77">
        <v>2.7578802108764648</v>
      </c>
      <c r="AP221" s="77">
        <v>2.5274016857147217</v>
      </c>
      <c r="AQ221" s="38">
        <v>4160.666666666667</v>
      </c>
      <c r="AR221">
        <f t="shared" si="46"/>
        <v>4409.5084171979033</v>
      </c>
      <c r="AS221">
        <f t="shared" si="47"/>
        <v>3986.7979143641232</v>
      </c>
      <c r="AT221">
        <f t="shared" si="48"/>
        <v>8.3915184922044954</v>
      </c>
      <c r="AU221">
        <f t="shared" si="49"/>
        <v>8.2907436599578492</v>
      </c>
      <c r="AV221" s="70">
        <f t="shared" si="50"/>
        <v>8.3334305968258793</v>
      </c>
      <c r="AW221" s="69">
        <v>8.3691999999999993</v>
      </c>
      <c r="AX221">
        <f t="shared" si="51"/>
        <v>1.014462345098075</v>
      </c>
      <c r="AY221" s="61">
        <f t="shared" si="52"/>
        <v>7.3547376549019248</v>
      </c>
      <c r="BA221" s="61">
        <f t="shared" si="53"/>
        <v>8.3689989139882748</v>
      </c>
      <c r="BB221">
        <f t="shared" si="54"/>
        <v>0.92719177331805447</v>
      </c>
      <c r="BC221" s="61">
        <f t="shared" si="55"/>
        <v>7.4420082266819447</v>
      </c>
      <c r="BE221" s="61">
        <f t="shared" si="56"/>
        <v>8.2817283422082539</v>
      </c>
    </row>
    <row r="222" spans="39:57" x14ac:dyDescent="0.3">
      <c r="AM222" t="s">
        <v>762</v>
      </c>
      <c r="AO222" s="77">
        <v>2.8555057048797607</v>
      </c>
      <c r="AP222" s="77">
        <v>2.5199558734893799</v>
      </c>
      <c r="AQ222" s="38">
        <v>4456.666666666667</v>
      </c>
      <c r="AR222">
        <f t="shared" si="46"/>
        <v>4563.7919749885814</v>
      </c>
      <c r="AS222">
        <f t="shared" si="47"/>
        <v>3973.9580409383943</v>
      </c>
      <c r="AT222">
        <f t="shared" si="48"/>
        <v>8.4259091304051896</v>
      </c>
      <c r="AU222">
        <f t="shared" si="49"/>
        <v>8.2875178646610532</v>
      </c>
      <c r="AV222" s="70">
        <f t="shared" si="50"/>
        <v>8.4021563814278792</v>
      </c>
      <c r="AW222" s="69">
        <v>8.3779000000000003</v>
      </c>
      <c r="AX222">
        <f t="shared" si="51"/>
        <v>1.0492489569774688</v>
      </c>
      <c r="AY222" s="61">
        <f t="shared" si="52"/>
        <v>7.328651043022532</v>
      </c>
      <c r="BA222" s="61">
        <f t="shared" si="53"/>
        <v>8.4037855258676686</v>
      </c>
      <c r="BB222">
        <f t="shared" si="54"/>
        <v>0.92424139084993362</v>
      </c>
      <c r="BC222" s="61">
        <f t="shared" si="55"/>
        <v>7.4536586091500663</v>
      </c>
      <c r="BE222" s="61">
        <f t="shared" si="56"/>
        <v>8.2787779597401343</v>
      </c>
    </row>
    <row r="223" spans="39:57" x14ac:dyDescent="0.3">
      <c r="AM223" t="s">
        <v>763</v>
      </c>
      <c r="AO223" s="77">
        <v>2.9381716251373291</v>
      </c>
      <c r="AP223" s="77">
        <v>2.5083365440368652</v>
      </c>
      <c r="AQ223" s="38">
        <v>4681.666666666667</v>
      </c>
      <c r="AR223">
        <f t="shared" si="46"/>
        <v>4694.434000574106</v>
      </c>
      <c r="AS223">
        <f t="shared" si="47"/>
        <v>3953.9211779411826</v>
      </c>
      <c r="AT223">
        <f t="shared" si="48"/>
        <v>8.4541328307168495</v>
      </c>
      <c r="AU223">
        <f t="shared" si="49"/>
        <v>8.2824630687673668</v>
      </c>
      <c r="AV223" s="70">
        <f t="shared" si="50"/>
        <v>8.4514094508702335</v>
      </c>
      <c r="AW223" s="69">
        <v>8.3937000000000008</v>
      </c>
      <c r="AX223">
        <f t="shared" si="51"/>
        <v>1.0777874916811372</v>
      </c>
      <c r="AY223" s="61">
        <f t="shared" si="52"/>
        <v>7.3159125083188634</v>
      </c>
      <c r="BA223" s="61">
        <f t="shared" si="53"/>
        <v>8.4323240605713377</v>
      </c>
      <c r="BB223">
        <f t="shared" si="54"/>
        <v>0.91961980198070759</v>
      </c>
      <c r="BC223" s="61">
        <f t="shared" si="55"/>
        <v>7.4740801980192932</v>
      </c>
      <c r="BE223" s="61">
        <f t="shared" si="56"/>
        <v>8.2741563708709087</v>
      </c>
    </row>
    <row r="224" spans="39:57" x14ac:dyDescent="0.3">
      <c r="AM224" t="s">
        <v>764</v>
      </c>
      <c r="AO224" s="77">
        <v>2.8838810920715332</v>
      </c>
      <c r="AP224" s="77">
        <v>2.4918761253356934</v>
      </c>
      <c r="AQ224" s="38">
        <v>4661.333333333333</v>
      </c>
      <c r="AR224">
        <f t="shared" si="46"/>
        <v>4608.6353402829673</v>
      </c>
      <c r="AS224">
        <f t="shared" si="47"/>
        <v>3925.5361359523149</v>
      </c>
      <c r="AT224">
        <f t="shared" si="48"/>
        <v>8.4356870705370497</v>
      </c>
      <c r="AU224">
        <f t="shared" si="49"/>
        <v>8.2752582160353274</v>
      </c>
      <c r="AV224" s="70">
        <f t="shared" si="50"/>
        <v>8.4470568092272078</v>
      </c>
      <c r="AW224" s="69">
        <v>8.3846000000000007</v>
      </c>
      <c r="AX224">
        <f t="shared" si="51"/>
        <v>1.0591369883617339</v>
      </c>
      <c r="AY224" s="61">
        <f t="shared" si="52"/>
        <v>7.3254630116382664</v>
      </c>
      <c r="BA224" s="61">
        <f t="shared" si="53"/>
        <v>8.4136735572519346</v>
      </c>
      <c r="BB224">
        <f t="shared" si="54"/>
        <v>0.91303589075536429</v>
      </c>
      <c r="BC224" s="61">
        <f t="shared" si="55"/>
        <v>7.4715641092446363</v>
      </c>
      <c r="BE224" s="61">
        <f t="shared" si="56"/>
        <v>8.2675724596455638</v>
      </c>
    </row>
    <row r="225" spans="39:57" x14ac:dyDescent="0.3">
      <c r="AM225" t="s">
        <v>765</v>
      </c>
      <c r="AO225" s="77">
        <v>2.8352158069610596</v>
      </c>
      <c r="AP225" s="77">
        <v>2.4701759815216064</v>
      </c>
      <c r="AQ225" s="38">
        <v>4547.333333333333</v>
      </c>
      <c r="AR225">
        <f t="shared" si="46"/>
        <v>4531.7266044614807</v>
      </c>
      <c r="AS225">
        <f t="shared" si="47"/>
        <v>3888.1154904323148</v>
      </c>
      <c r="AT225">
        <f t="shared" si="48"/>
        <v>8.4188582947460375</v>
      </c>
      <c r="AU225">
        <f t="shared" si="49"/>
        <v>8.2656798694684639</v>
      </c>
      <c r="AV225" s="70">
        <f t="shared" si="50"/>
        <v>8.4222962595465543</v>
      </c>
      <c r="AW225" s="69">
        <v>8.4281000000000006</v>
      </c>
      <c r="AX225">
        <f t="shared" si="51"/>
        <v>1.0421180566674071</v>
      </c>
      <c r="AY225" s="61">
        <f t="shared" si="52"/>
        <v>7.3859819433325935</v>
      </c>
      <c r="BA225" s="61">
        <f t="shared" si="53"/>
        <v>8.3966546255576073</v>
      </c>
      <c r="BB225">
        <f t="shared" si="54"/>
        <v>0.90428939568149536</v>
      </c>
      <c r="BC225" s="61">
        <f t="shared" si="55"/>
        <v>7.5238106043185056</v>
      </c>
      <c r="BE225" s="61">
        <f t="shared" si="56"/>
        <v>8.2588259645716953</v>
      </c>
    </row>
    <row r="226" spans="39:57" x14ac:dyDescent="0.3">
      <c r="AM226" t="s">
        <v>766</v>
      </c>
      <c r="AO226" s="77">
        <v>2.9772124290466309</v>
      </c>
      <c r="AP226" s="77">
        <v>2.4430818557739258</v>
      </c>
      <c r="AQ226" s="38">
        <v>4764.666666666667</v>
      </c>
      <c r="AR226">
        <f t="shared" si="46"/>
        <v>4756.1325782625527</v>
      </c>
      <c r="AS226">
        <f t="shared" si="47"/>
        <v>3841.3932343973074</v>
      </c>
      <c r="AT226">
        <f t="shared" si="48"/>
        <v>8.4671901334235216</v>
      </c>
      <c r="AU226">
        <f t="shared" si="49"/>
        <v>8.2535904012356163</v>
      </c>
      <c r="AV226" s="70">
        <f t="shared" si="50"/>
        <v>8.468982859111815</v>
      </c>
      <c r="AW226" s="69">
        <v>8.4331999999999994</v>
      </c>
      <c r="AX226">
        <f t="shared" si="51"/>
        <v>1.0909874362384993</v>
      </c>
      <c r="AY226" s="61">
        <f t="shared" si="52"/>
        <v>7.3422125637614997</v>
      </c>
      <c r="BA226" s="61">
        <f t="shared" si="53"/>
        <v>8.4455240051286999</v>
      </c>
      <c r="BB226">
        <f t="shared" si="54"/>
        <v>0.89326029796640005</v>
      </c>
      <c r="BC226" s="61">
        <f t="shared" si="55"/>
        <v>7.5399397020335996</v>
      </c>
      <c r="BE226" s="61">
        <f t="shared" si="56"/>
        <v>8.2477968668566</v>
      </c>
    </row>
    <row r="227" spans="39:57" x14ac:dyDescent="0.3">
      <c r="AM227" t="s">
        <v>767</v>
      </c>
      <c r="AO227" s="77">
        <v>3.0360770225524902</v>
      </c>
      <c r="AP227" s="77">
        <v>2.410667896270752</v>
      </c>
      <c r="AQ227" s="38">
        <v>4800.333333333333</v>
      </c>
      <c r="AR227">
        <f t="shared" si="46"/>
        <v>4849.1599068994701</v>
      </c>
      <c r="AS227">
        <f t="shared" si="47"/>
        <v>3785.4972321007472</v>
      </c>
      <c r="AT227">
        <f t="shared" si="48"/>
        <v>8.486560753855791</v>
      </c>
      <c r="AU227">
        <f t="shared" si="49"/>
        <v>8.2389325263585071</v>
      </c>
      <c r="AV227" s="70">
        <f t="shared" si="50"/>
        <v>8.4764406389292724</v>
      </c>
      <c r="AW227" s="69">
        <v>8.4242000000000008</v>
      </c>
      <c r="AX227">
        <f t="shared" si="51"/>
        <v>1.1105662289587739</v>
      </c>
      <c r="AY227" s="61">
        <f t="shared" si="52"/>
        <v>7.3136337710412267</v>
      </c>
      <c r="BA227" s="61">
        <f t="shared" si="53"/>
        <v>8.4651027978489743</v>
      </c>
      <c r="BB227">
        <f t="shared" si="54"/>
        <v>0.87990384448970194</v>
      </c>
      <c r="BC227" s="61">
        <f t="shared" si="55"/>
        <v>7.544296155510299</v>
      </c>
      <c r="BE227" s="61">
        <f t="shared" si="56"/>
        <v>8.2344404133799021</v>
      </c>
    </row>
    <row r="228" spans="39:57" x14ac:dyDescent="0.3">
      <c r="AM228" t="s">
        <v>768</v>
      </c>
      <c r="AO228" s="77">
        <v>2.9321370124816895</v>
      </c>
      <c r="AP228" s="77">
        <v>2.3733420372009277</v>
      </c>
      <c r="AQ228" s="38">
        <v>4645.333333333333</v>
      </c>
      <c r="AR228">
        <f t="shared" si="46"/>
        <v>4684.8971319527882</v>
      </c>
      <c r="AS228">
        <f t="shared" si="47"/>
        <v>3721.1309425061754</v>
      </c>
      <c r="AT228">
        <f t="shared" si="48"/>
        <v>8.452099237537718</v>
      </c>
      <c r="AU228">
        <f t="shared" si="49"/>
        <v>8.2217829178661841</v>
      </c>
      <c r="AV228" s="70">
        <f t="shared" si="50"/>
        <v>8.4436184104241736</v>
      </c>
      <c r="AW228" s="69">
        <v>8.4067000000000007</v>
      </c>
      <c r="AX228">
        <f t="shared" si="51"/>
        <v>1.0757315129740945</v>
      </c>
      <c r="AY228" s="61">
        <f t="shared" si="52"/>
        <v>7.3309684870259062</v>
      </c>
      <c r="BA228" s="61">
        <f t="shared" si="53"/>
        <v>8.4302680818642948</v>
      </c>
      <c r="BB228">
        <f t="shared" si="54"/>
        <v>0.86429910410899147</v>
      </c>
      <c r="BC228" s="61">
        <f t="shared" si="55"/>
        <v>7.5424008958910091</v>
      </c>
      <c r="BE228" s="61">
        <f t="shared" si="56"/>
        <v>8.2188356729991909</v>
      </c>
    </row>
    <row r="229" spans="39:57" x14ac:dyDescent="0.3">
      <c r="AM229" t="s">
        <v>769</v>
      </c>
      <c r="AO229" s="77">
        <v>2.6925482749938965</v>
      </c>
      <c r="AP229" s="77">
        <v>2.3319034576416016</v>
      </c>
      <c r="AQ229" s="38">
        <v>4537.666666666667</v>
      </c>
      <c r="AR229">
        <f t="shared" si="46"/>
        <v>4306.2603506121941</v>
      </c>
      <c r="AS229">
        <f t="shared" si="47"/>
        <v>3649.6725038051736</v>
      </c>
      <c r="AT229">
        <f t="shared" si="48"/>
        <v>8.3678251383845534</v>
      </c>
      <c r="AU229">
        <f t="shared" si="49"/>
        <v>8.2023927175661253</v>
      </c>
      <c r="AV229" s="70">
        <f t="shared" si="50"/>
        <v>8.4201682088443643</v>
      </c>
      <c r="AW229" s="69">
        <v>8.3684999999999992</v>
      </c>
      <c r="AX229">
        <f t="shared" si="51"/>
        <v>0.99048805931902129</v>
      </c>
      <c r="AY229" s="61">
        <f t="shared" si="52"/>
        <v>7.3780119406809774</v>
      </c>
      <c r="BA229" s="61">
        <f t="shared" si="53"/>
        <v>8.345024628209222</v>
      </c>
      <c r="BB229">
        <f t="shared" si="54"/>
        <v>0.84668486867828463</v>
      </c>
      <c r="BC229" s="61">
        <f t="shared" si="55"/>
        <v>7.5218151313217145</v>
      </c>
      <c r="BE229" s="61">
        <f t="shared" si="56"/>
        <v>8.2012214375684849</v>
      </c>
    </row>
    <row r="230" spans="39:57" x14ac:dyDescent="0.3">
      <c r="AM230" t="s">
        <v>770</v>
      </c>
      <c r="AO230" s="77">
        <v>2.6247966289520264</v>
      </c>
      <c r="AP230" s="77">
        <v>2.2874999046325684</v>
      </c>
      <c r="AQ230" s="38">
        <v>4347.333333333333</v>
      </c>
      <c r="AR230">
        <f t="shared" si="46"/>
        <v>4199.1882676052537</v>
      </c>
      <c r="AS230">
        <f t="shared" si="47"/>
        <v>3573.1011395222836</v>
      </c>
      <c r="AT230">
        <f t="shared" si="48"/>
        <v>8.3426465159746837</v>
      </c>
      <c r="AU230">
        <f t="shared" si="49"/>
        <v>8.1811891642341159</v>
      </c>
      <c r="AV230" s="70">
        <f t="shared" si="50"/>
        <v>8.3773179092850381</v>
      </c>
      <c r="AW230" s="69">
        <v>8.3148</v>
      </c>
      <c r="AX230">
        <f t="shared" si="51"/>
        <v>0.96500341835732628</v>
      </c>
      <c r="AY230" s="61">
        <f t="shared" si="52"/>
        <v>7.349796581642674</v>
      </c>
      <c r="BA230" s="61">
        <f t="shared" si="53"/>
        <v>8.3195399872475271</v>
      </c>
      <c r="BB230">
        <f t="shared" si="54"/>
        <v>0.82745947647685791</v>
      </c>
      <c r="BC230" s="61">
        <f t="shared" si="55"/>
        <v>7.4873405235231418</v>
      </c>
      <c r="BE230" s="61">
        <f t="shared" si="56"/>
        <v>8.1819960453670575</v>
      </c>
    </row>
    <row r="231" spans="39:57" x14ac:dyDescent="0.3">
      <c r="AM231" t="s">
        <v>771</v>
      </c>
      <c r="AO231" s="77">
        <v>2.511235237121582</v>
      </c>
      <c r="AP231" s="77">
        <v>2.2415051460266113</v>
      </c>
      <c r="AQ231" s="38">
        <v>4070</v>
      </c>
      <c r="AR231">
        <f t="shared" si="46"/>
        <v>4019.7202327631394</v>
      </c>
      <c r="AS231">
        <f t="shared" si="47"/>
        <v>3493.7858330285922</v>
      </c>
      <c r="AT231">
        <f t="shared" si="48"/>
        <v>8.2989675853512885</v>
      </c>
      <c r="AU231">
        <f t="shared" si="49"/>
        <v>8.1587411931738458</v>
      </c>
      <c r="AV231" s="70">
        <f t="shared" si="50"/>
        <v>8.3113982784366414</v>
      </c>
      <c r="AW231" s="69">
        <v>8.2628000000000004</v>
      </c>
      <c r="AX231">
        <f t="shared" si="51"/>
        <v>0.9207747584324979</v>
      </c>
      <c r="AY231" s="61">
        <f t="shared" si="52"/>
        <v>7.3420252415675025</v>
      </c>
      <c r="BA231" s="61">
        <f t="shared" si="53"/>
        <v>8.2753113273226973</v>
      </c>
      <c r="BB231">
        <f t="shared" si="54"/>
        <v>0.80714758040666712</v>
      </c>
      <c r="BC231" s="61">
        <f t="shared" si="55"/>
        <v>7.4556524195933331</v>
      </c>
      <c r="BE231" s="61">
        <f t="shared" si="56"/>
        <v>8.1616841492968675</v>
      </c>
    </row>
    <row r="232" spans="39:57" x14ac:dyDescent="0.3">
      <c r="AM232" t="s">
        <v>772</v>
      </c>
      <c r="AO232" s="77">
        <v>2.2602806091308594</v>
      </c>
      <c r="AP232" s="77">
        <v>2.1955032348632813</v>
      </c>
      <c r="AQ232" s="38">
        <v>3583</v>
      </c>
      <c r="AR232">
        <f t="shared" si="46"/>
        <v>3623.1212373292465</v>
      </c>
      <c r="AS232">
        <f t="shared" si="47"/>
        <v>3414.4581923625419</v>
      </c>
      <c r="AT232">
        <f t="shared" si="48"/>
        <v>8.1950911535781561</v>
      </c>
      <c r="AU232">
        <f t="shared" si="49"/>
        <v>8.1357741041799088</v>
      </c>
      <c r="AV232" s="70">
        <f t="shared" si="50"/>
        <v>8.1839557173049542</v>
      </c>
      <c r="AW232" s="69">
        <v>8.1754999999999995</v>
      </c>
      <c r="AX232">
        <f t="shared" si="51"/>
        <v>0.81548896890880462</v>
      </c>
      <c r="AY232" s="61">
        <f t="shared" si="52"/>
        <v>7.3600110310911946</v>
      </c>
      <c r="BA232" s="61">
        <f t="shared" si="53"/>
        <v>8.1700255377990043</v>
      </c>
      <c r="BB232">
        <f t="shared" si="54"/>
        <v>0.78641128442473562</v>
      </c>
      <c r="BC232" s="61">
        <f t="shared" si="55"/>
        <v>7.389088715575264</v>
      </c>
      <c r="BE232" s="61">
        <f t="shared" si="56"/>
        <v>8.1409478533149358</v>
      </c>
    </row>
    <row r="233" spans="39:57" x14ac:dyDescent="0.3">
      <c r="AM233" t="s">
        <v>773</v>
      </c>
      <c r="AO233" s="77">
        <v>1.8827424049377441</v>
      </c>
      <c r="AP233" s="77">
        <v>2.151247501373291</v>
      </c>
      <c r="AQ233" s="38">
        <v>3206.6666666666665</v>
      </c>
      <c r="AR233">
        <f t="shared" si="46"/>
        <v>3026.4744501401269</v>
      </c>
      <c r="AS233">
        <f t="shared" si="47"/>
        <v>3338.1417343084049</v>
      </c>
      <c r="AT233">
        <f t="shared" si="48"/>
        <v>8.0151536732475783</v>
      </c>
      <c r="AU233">
        <f t="shared" si="49"/>
        <v>8.1131695641676789</v>
      </c>
      <c r="AV233" s="70">
        <f t="shared" si="50"/>
        <v>8.0729872549916433</v>
      </c>
      <c r="AW233" s="69">
        <v>8.0655999999999999</v>
      </c>
      <c r="AX233">
        <f t="shared" si="51"/>
        <v>0.6327294399652913</v>
      </c>
      <c r="AY233" s="61">
        <f t="shared" si="52"/>
        <v>7.4328705600347087</v>
      </c>
      <c r="BA233" s="61">
        <f t="shared" si="53"/>
        <v>7.9872660088554914</v>
      </c>
      <c r="BB233">
        <f t="shared" si="54"/>
        <v>0.76604790706625703</v>
      </c>
      <c r="BC233" s="61">
        <f t="shared" si="55"/>
        <v>7.2995520929337427</v>
      </c>
      <c r="BE233" s="61">
        <f t="shared" si="56"/>
        <v>8.1205844759564574</v>
      </c>
    </row>
    <row r="234" spans="39:57" x14ac:dyDescent="0.3">
      <c r="AM234" t="s">
        <v>774</v>
      </c>
      <c r="AO234" s="77">
        <v>1.6593928337097168</v>
      </c>
      <c r="AP234" s="77">
        <v>2.1105308532714844</v>
      </c>
      <c r="AQ234" s="38">
        <v>2696.6666666666665</v>
      </c>
      <c r="AR234">
        <f t="shared" si="46"/>
        <v>2673.5014195614635</v>
      </c>
      <c r="AS234">
        <f t="shared" si="47"/>
        <v>3267.9282247375058</v>
      </c>
      <c r="AT234">
        <f t="shared" si="48"/>
        <v>7.8911442853635707</v>
      </c>
      <c r="AU234">
        <f t="shared" si="49"/>
        <v>8.0919114926840834</v>
      </c>
      <c r="AV234" s="70">
        <f t="shared" si="50"/>
        <v>7.8997717213844281</v>
      </c>
      <c r="AW234" s="69">
        <v>7.9146000000000001</v>
      </c>
      <c r="AX234">
        <f t="shared" si="51"/>
        <v>0.5064517726354425</v>
      </c>
      <c r="AY234" s="61">
        <f t="shared" si="52"/>
        <v>7.408148227364558</v>
      </c>
      <c r="BA234" s="61">
        <f t="shared" si="53"/>
        <v>7.8609883415256423</v>
      </c>
      <c r="BB234">
        <f t="shared" si="54"/>
        <v>0.74693950507290419</v>
      </c>
      <c r="BC234" s="61">
        <f t="shared" si="55"/>
        <v>7.1676604949270963</v>
      </c>
      <c r="BE234" s="61">
        <f t="shared" si="56"/>
        <v>8.101476073963104</v>
      </c>
    </row>
    <row r="235" spans="39:57" x14ac:dyDescent="0.3">
      <c r="AM235" t="s">
        <v>775</v>
      </c>
      <c r="AO235" s="77">
        <v>1.470994234085083</v>
      </c>
      <c r="AP235" s="77">
        <v>2.074979305267334</v>
      </c>
      <c r="AQ235" s="38">
        <v>2478</v>
      </c>
      <c r="AR235">
        <f t="shared" si="46"/>
        <v>2375.7635537547244</v>
      </c>
      <c r="AS235">
        <f t="shared" si="47"/>
        <v>3206.6216321661259</v>
      </c>
      <c r="AT235">
        <f t="shared" si="48"/>
        <v>7.7730741611176528</v>
      </c>
      <c r="AU235">
        <f t="shared" si="49"/>
        <v>8.0729732108699874</v>
      </c>
      <c r="AV235" s="70">
        <f t="shared" si="50"/>
        <v>7.8152070621890877</v>
      </c>
      <c r="AW235" s="69">
        <v>7.7667999999999999</v>
      </c>
      <c r="AX235">
        <f t="shared" si="51"/>
        <v>0.38593852188699768</v>
      </c>
      <c r="AY235" s="61">
        <f t="shared" si="52"/>
        <v>7.380861478113002</v>
      </c>
      <c r="BA235" s="61">
        <f t="shared" ref="BA235:BA265" si="57">AX235+$AZ$138</f>
        <v>7.7404750907771982</v>
      </c>
      <c r="BB235">
        <f t="shared" si="54"/>
        <v>0.72995118026778705</v>
      </c>
      <c r="BC235" s="61">
        <f t="shared" si="55"/>
        <v>7.0368488197322128</v>
      </c>
      <c r="BE235" s="61">
        <f t="shared" si="56"/>
        <v>8.0844877491579865</v>
      </c>
    </row>
    <row r="236" spans="39:57" x14ac:dyDescent="0.3">
      <c r="AM236" t="s">
        <v>776</v>
      </c>
      <c r="AO236" s="77">
        <v>1.4249430894851685</v>
      </c>
      <c r="AP236" s="77">
        <v>2.045936107635498</v>
      </c>
      <c r="AQ236" s="38">
        <v>2370</v>
      </c>
      <c r="AR236">
        <f t="shared" si="46"/>
        <v>2302.9861045674465</v>
      </c>
      <c r="AS236">
        <f t="shared" si="47"/>
        <v>3156.5383141632883</v>
      </c>
      <c r="AT236">
        <f t="shared" si="48"/>
        <v>7.7419618661800103</v>
      </c>
      <c r="AU236">
        <f t="shared" si="49"/>
        <v>8.0572312359134166</v>
      </c>
      <c r="AV236" s="70">
        <f t="shared" si="50"/>
        <v>7.7706452341291765</v>
      </c>
      <c r="AW236" s="69">
        <v>7.7462999999999997</v>
      </c>
      <c r="AX236">
        <f t="shared" si="51"/>
        <v>0.35413187571971194</v>
      </c>
      <c r="AY236" s="61">
        <f t="shared" si="52"/>
        <v>7.3921681242802881</v>
      </c>
      <c r="BA236" s="61">
        <f t="shared" si="57"/>
        <v>7.7086684446099119</v>
      </c>
      <c r="BB236">
        <f t="shared" si="54"/>
        <v>0.71585543910219318</v>
      </c>
      <c r="BC236" s="61">
        <f t="shared" si="55"/>
        <v>7.0304445608978066</v>
      </c>
      <c r="BE236" s="61">
        <f t="shared" si="56"/>
        <v>8.0703920079923925</v>
      </c>
    </row>
    <row r="237" spans="39:57" x14ac:dyDescent="0.3">
      <c r="AM237" t="s">
        <v>777</v>
      </c>
      <c r="AO237" s="77">
        <v>1.469876766204834</v>
      </c>
      <c r="AP237" s="77">
        <v>2.0243678092956543</v>
      </c>
      <c r="AQ237" s="38">
        <v>2448</v>
      </c>
      <c r="AR237">
        <f t="shared" si="46"/>
        <v>2373.997550703556</v>
      </c>
      <c r="AS237">
        <f t="shared" si="47"/>
        <v>3119.3450285537729</v>
      </c>
      <c r="AT237">
        <f t="shared" si="48"/>
        <v>7.7723305434519609</v>
      </c>
      <c r="AU237">
        <f t="shared" si="49"/>
        <v>8.0453783320202383</v>
      </c>
      <c r="AV237" s="70">
        <f t="shared" si="50"/>
        <v>7.8030266436322169</v>
      </c>
      <c r="AW237" s="69">
        <v>7.7903000000000002</v>
      </c>
      <c r="AX237">
        <f t="shared" si="51"/>
        <v>0.385178564762785</v>
      </c>
      <c r="AY237" s="61">
        <f t="shared" si="52"/>
        <v>7.4051214352372154</v>
      </c>
      <c r="BA237" s="61">
        <f t="shared" si="57"/>
        <v>7.739715133652985</v>
      </c>
      <c r="BB237">
        <f t="shared" si="54"/>
        <v>0.70525745887572389</v>
      </c>
      <c r="BC237" s="61">
        <f t="shared" si="55"/>
        <v>7.0850425411242766</v>
      </c>
      <c r="BE237" s="61">
        <f t="shared" si="56"/>
        <v>8.0597940277659248</v>
      </c>
    </row>
    <row r="238" spans="39:57" x14ac:dyDescent="0.3">
      <c r="AM238" t="s">
        <v>778</v>
      </c>
      <c r="AO238" s="77">
        <v>1.6285229921340942</v>
      </c>
      <c r="AP238" s="77">
        <v>2.0108518600463867</v>
      </c>
      <c r="AQ238" s="38">
        <v>2721</v>
      </c>
      <c r="AR238">
        <f t="shared" si="46"/>
        <v>2624.7159149620111</v>
      </c>
      <c r="AS238">
        <f t="shared" si="47"/>
        <v>3096.0375541860308</v>
      </c>
      <c r="AT238">
        <f t="shared" si="48"/>
        <v>7.8727279462975917</v>
      </c>
      <c r="AU238">
        <f t="shared" si="49"/>
        <v>8.0378783645411005</v>
      </c>
      <c r="AV238" s="70">
        <f t="shared" si="50"/>
        <v>7.9087547387832462</v>
      </c>
      <c r="AW238" s="69">
        <v>7.8811999999999998</v>
      </c>
      <c r="AX238">
        <f t="shared" si="51"/>
        <v>0.48767346423079677</v>
      </c>
      <c r="AY238" s="61">
        <f t="shared" si="52"/>
        <v>7.3935265357692028</v>
      </c>
      <c r="BA238" s="61">
        <f t="shared" si="57"/>
        <v>7.8422100331209972</v>
      </c>
      <c r="BB238">
        <f t="shared" si="54"/>
        <v>0.69855844325683381</v>
      </c>
      <c r="BC238" s="61">
        <f t="shared" si="55"/>
        <v>7.1826415567431656</v>
      </c>
      <c r="BE238" s="61">
        <f t="shared" si="56"/>
        <v>8.0530950121470344</v>
      </c>
    </row>
    <row r="239" spans="39:57" x14ac:dyDescent="0.3">
      <c r="AM239" t="s">
        <v>779</v>
      </c>
      <c r="AO239" s="77">
        <v>1.8229135274887085</v>
      </c>
      <c r="AP239" s="77">
        <v>2.0056202411651611</v>
      </c>
      <c r="AQ239" s="38">
        <v>3016.3333333333335</v>
      </c>
      <c r="AR239">
        <f t="shared" si="46"/>
        <v>2931.9232044260921</v>
      </c>
      <c r="AS239">
        <f t="shared" si="47"/>
        <v>3087.0159293835723</v>
      </c>
      <c r="AT239">
        <f t="shared" si="48"/>
        <v>7.9834138704486808</v>
      </c>
      <c r="AU239">
        <f t="shared" si="49"/>
        <v>8.0349601846390151</v>
      </c>
      <c r="AV239" s="70">
        <f t="shared" si="50"/>
        <v>8.0117972446830237</v>
      </c>
      <c r="AW239" s="69">
        <v>7.9652000000000003</v>
      </c>
      <c r="AX239">
        <f t="shared" si="51"/>
        <v>0.60043606039085806</v>
      </c>
      <c r="AY239" s="61">
        <f t="shared" si="52"/>
        <v>7.3647639396091424</v>
      </c>
      <c r="BA239" s="61">
        <f t="shared" si="57"/>
        <v>7.9549726292810581</v>
      </c>
      <c r="BB239">
        <f t="shared" si="54"/>
        <v>0.69595336013509257</v>
      </c>
      <c r="BC239" s="61">
        <f t="shared" si="55"/>
        <v>7.2692466398649076</v>
      </c>
      <c r="BE239" s="61">
        <f t="shared" si="56"/>
        <v>8.0504899290252929</v>
      </c>
    </row>
    <row r="240" spans="39:57" x14ac:dyDescent="0.3">
      <c r="AM240" t="s">
        <v>780</v>
      </c>
      <c r="AO240" s="77">
        <v>1.7979644536972046</v>
      </c>
      <c r="AP240" s="77">
        <v>2.0086650848388672</v>
      </c>
      <c r="AQ240" s="38">
        <v>3021.3333333333335</v>
      </c>
      <c r="AR240">
        <f t="shared" si="46"/>
        <v>2892.4946524127681</v>
      </c>
      <c r="AS240">
        <f t="shared" si="47"/>
        <v>3092.2665865568028</v>
      </c>
      <c r="AT240">
        <f t="shared" si="48"/>
        <v>7.9698746102892057</v>
      </c>
      <c r="AU240">
        <f t="shared" si="49"/>
        <v>8.0366596241527084</v>
      </c>
      <c r="AV240" s="70">
        <f t="shared" si="50"/>
        <v>8.0134535140397318</v>
      </c>
      <c r="AW240" s="69">
        <v>7.9621000000000004</v>
      </c>
      <c r="AX240">
        <f t="shared" si="51"/>
        <v>0.5866551659414343</v>
      </c>
      <c r="AY240" s="61">
        <f t="shared" si="52"/>
        <v>7.3754448340585661</v>
      </c>
      <c r="BA240" s="61">
        <f t="shared" si="57"/>
        <v>7.9411917348316345</v>
      </c>
      <c r="BB240">
        <f t="shared" si="54"/>
        <v>0.69747036453829603</v>
      </c>
      <c r="BC240" s="61">
        <f t="shared" si="55"/>
        <v>7.2646296354617039</v>
      </c>
      <c r="BE240" s="61">
        <f t="shared" si="56"/>
        <v>8.0520069334284958</v>
      </c>
    </row>
    <row r="241" spans="39:57" x14ac:dyDescent="0.3">
      <c r="AM241" t="s">
        <v>781</v>
      </c>
      <c r="AO241" s="77">
        <v>1.8333441019058228</v>
      </c>
      <c r="AP241" s="77">
        <v>2.0198650360107422</v>
      </c>
      <c r="AQ241" s="38">
        <v>3119.6666666666665</v>
      </c>
      <c r="AR241">
        <f t="shared" si="46"/>
        <v>2948.4072811245255</v>
      </c>
      <c r="AS241">
        <f t="shared" si="47"/>
        <v>3111.5802559146973</v>
      </c>
      <c r="AT241">
        <f t="shared" si="48"/>
        <v>7.9890203988292887</v>
      </c>
      <c r="AU241">
        <f t="shared" si="49"/>
        <v>8.0428859969964748</v>
      </c>
      <c r="AV241" s="70">
        <f t="shared" si="50"/>
        <v>8.0454814374891459</v>
      </c>
      <c r="AW241" s="69">
        <v>8.0079999999999991</v>
      </c>
      <c r="AX241">
        <f t="shared" si="51"/>
        <v>0.60614167731987745</v>
      </c>
      <c r="AY241" s="61">
        <f t="shared" si="52"/>
        <v>7.4018583226801216</v>
      </c>
      <c r="BA241" s="61">
        <f t="shared" si="57"/>
        <v>7.9606782462100778</v>
      </c>
      <c r="BB241">
        <f t="shared" si="54"/>
        <v>0.70303069532490003</v>
      </c>
      <c r="BC241" s="61">
        <f t="shared" si="55"/>
        <v>7.3049693046750992</v>
      </c>
      <c r="BE241" s="61">
        <f t="shared" si="56"/>
        <v>8.0575672642151002</v>
      </c>
    </row>
    <row r="242" spans="39:57" x14ac:dyDescent="0.3">
      <c r="AM242" t="s">
        <v>782</v>
      </c>
      <c r="AO242" s="77">
        <v>1.9121204614639282</v>
      </c>
      <c r="AP242" s="77">
        <v>2.0389664173126221</v>
      </c>
      <c r="AQ242" s="38">
        <v>3188.6666666666665</v>
      </c>
      <c r="AR242">
        <f t="shared" si="46"/>
        <v>3072.9023953004585</v>
      </c>
      <c r="AS242">
        <f t="shared" si="47"/>
        <v>3144.5194854775905</v>
      </c>
      <c r="AT242">
        <f t="shared" si="48"/>
        <v>8.0303777996021299</v>
      </c>
      <c r="AU242">
        <f t="shared" si="49"/>
        <v>8.0534163706498703</v>
      </c>
      <c r="AV242" s="70">
        <f t="shared" si="50"/>
        <v>8.0673581355721318</v>
      </c>
      <c r="AW242" s="69">
        <v>8.0050000000000008</v>
      </c>
      <c r="AX242">
        <f t="shared" si="51"/>
        <v>0.64821281550231591</v>
      </c>
      <c r="AY242" s="61">
        <f t="shared" si="52"/>
        <v>7.3567871844976853</v>
      </c>
      <c r="BA242" s="61">
        <f t="shared" si="57"/>
        <v>8.0027493843925157</v>
      </c>
      <c r="BB242">
        <f t="shared" si="54"/>
        <v>0.71244302128141213</v>
      </c>
      <c r="BC242" s="61">
        <f t="shared" si="55"/>
        <v>7.2925569787185882</v>
      </c>
      <c r="BE242" s="61">
        <f t="shared" si="56"/>
        <v>8.0669795901716128</v>
      </c>
    </row>
    <row r="243" spans="39:57" x14ac:dyDescent="0.3">
      <c r="AM243" t="s">
        <v>783</v>
      </c>
      <c r="AO243" s="77">
        <v>2.0224335193634033</v>
      </c>
      <c r="AP243" s="77">
        <v>2.0655994415283203</v>
      </c>
      <c r="AQ243" s="38">
        <v>3337</v>
      </c>
      <c r="AR243">
        <f t="shared" si="46"/>
        <v>3247.2368887364196</v>
      </c>
      <c r="AS243">
        <f t="shared" si="47"/>
        <v>3190.4465985345205</v>
      </c>
      <c r="AT243">
        <f t="shared" si="48"/>
        <v>8.0855597256278191</v>
      </c>
      <c r="AU243">
        <f t="shared" si="49"/>
        <v>8.0679161855204704</v>
      </c>
      <c r="AV243" s="70">
        <f t="shared" si="50"/>
        <v>8.1128274787513739</v>
      </c>
      <c r="AW243" s="69">
        <v>8.0219000000000005</v>
      </c>
      <c r="AX243">
        <f t="shared" si="51"/>
        <v>0.70430149888536886</v>
      </c>
      <c r="AY243" s="61">
        <f t="shared" si="52"/>
        <v>7.3175985011146318</v>
      </c>
      <c r="BA243" s="61">
        <f t="shared" si="57"/>
        <v>8.0588380677755698</v>
      </c>
      <c r="BB243">
        <f t="shared" si="54"/>
        <v>0.72542047074242766</v>
      </c>
      <c r="BC243" s="61">
        <f t="shared" si="55"/>
        <v>7.2964795292575726</v>
      </c>
      <c r="BE243" s="61">
        <f t="shared" si="56"/>
        <v>8.0799570396326281</v>
      </c>
    </row>
    <row r="244" spans="39:57" x14ac:dyDescent="0.3">
      <c r="AM244" t="s">
        <v>784</v>
      </c>
      <c r="AO244" s="77">
        <v>2.1345376968383789</v>
      </c>
      <c r="AP244" s="77">
        <v>2.0993146896362305</v>
      </c>
      <c r="AQ244" s="38">
        <v>3599</v>
      </c>
      <c r="AR244">
        <f t="shared" si="46"/>
        <v>3424.4019983281096</v>
      </c>
      <c r="AS244">
        <f t="shared" si="47"/>
        <v>3248.586597922264</v>
      </c>
      <c r="AT244">
        <f t="shared" si="48"/>
        <v>8.1386821364238511</v>
      </c>
      <c r="AU244">
        <f t="shared" si="49"/>
        <v>8.0859752877834232</v>
      </c>
      <c r="AV244" s="70">
        <f t="shared" si="50"/>
        <v>8.1884113080790311</v>
      </c>
      <c r="AW244" s="69">
        <v>8.1041000000000007</v>
      </c>
      <c r="AX244">
        <f t="shared" si="51"/>
        <v>0.7582500877947066</v>
      </c>
      <c r="AY244" s="61">
        <f t="shared" si="52"/>
        <v>7.3458499122052938</v>
      </c>
      <c r="BA244" s="61">
        <f t="shared" si="57"/>
        <v>8.1127866566849072</v>
      </c>
      <c r="BB244">
        <f t="shared" si="54"/>
        <v>0.74161095320099546</v>
      </c>
      <c r="BC244" s="61">
        <f t="shared" si="55"/>
        <v>7.3624890467990056</v>
      </c>
      <c r="BE244" s="61">
        <f t="shared" si="56"/>
        <v>8.0961475220911954</v>
      </c>
    </row>
    <row r="245" spans="39:57" x14ac:dyDescent="0.3">
      <c r="AM245" t="s">
        <v>785</v>
      </c>
      <c r="AO245" s="77">
        <v>2.0860307216644287</v>
      </c>
      <c r="AP245" s="77">
        <v>2.1396360397338867</v>
      </c>
      <c r="AQ245" s="38">
        <v>3599</v>
      </c>
      <c r="AR245">
        <f t="shared" si="46"/>
        <v>3347.7434494121012</v>
      </c>
      <c r="AS245">
        <f t="shared" si="47"/>
        <v>3318.1184389007885</v>
      </c>
      <c r="AT245">
        <f t="shared" si="48"/>
        <v>8.1160418006601773</v>
      </c>
      <c r="AU245">
        <f t="shared" si="49"/>
        <v>8.1071531659845508</v>
      </c>
      <c r="AV245" s="70">
        <f t="shared" si="50"/>
        <v>8.1884113080790311</v>
      </c>
      <c r="AW245" s="69">
        <v>8.0924999999999994</v>
      </c>
      <c r="AX245">
        <f t="shared" si="51"/>
        <v>0.73526308401779616</v>
      </c>
      <c r="AY245" s="61">
        <f t="shared" si="52"/>
        <v>7.3572369159822033</v>
      </c>
      <c r="BA245" s="61">
        <f t="shared" si="57"/>
        <v>8.0897996529079972</v>
      </c>
      <c r="BB245">
        <f t="shared" si="54"/>
        <v>0.7606357396786787</v>
      </c>
      <c r="BC245" s="61">
        <f t="shared" si="55"/>
        <v>7.3318642603213204</v>
      </c>
      <c r="BE245" s="61">
        <f t="shared" si="56"/>
        <v>8.1151723085688783</v>
      </c>
    </row>
    <row r="246" spans="39:57" x14ac:dyDescent="0.3">
      <c r="AM246" t="s">
        <v>786</v>
      </c>
      <c r="AO246" s="77">
        <v>2.3195972442626953</v>
      </c>
      <c r="AP246" s="77">
        <v>2.1861095428466797</v>
      </c>
      <c r="AQ246" s="38">
        <v>3828.3333333333335</v>
      </c>
      <c r="AR246">
        <f t="shared" si="46"/>
        <v>3716.8629550818059</v>
      </c>
      <c r="AS246">
        <f t="shared" si="47"/>
        <v>3398.259312664376</v>
      </c>
      <c r="AT246">
        <f t="shared" si="48"/>
        <v>8.2206352998520913</v>
      </c>
      <c r="AU246">
        <f t="shared" si="49"/>
        <v>8.1310186126410517</v>
      </c>
      <c r="AV246" s="70">
        <f t="shared" si="50"/>
        <v>8.2501848264550883</v>
      </c>
      <c r="AW246" s="69">
        <v>8.1875999999999998</v>
      </c>
      <c r="AX246">
        <f t="shared" si="51"/>
        <v>0.84139356899680751</v>
      </c>
      <c r="AY246" s="61">
        <f t="shared" si="52"/>
        <v>7.3462064310031927</v>
      </c>
      <c r="BA246" s="61">
        <f t="shared" si="57"/>
        <v>8.1959301378870073</v>
      </c>
      <c r="BB246">
        <f t="shared" si="54"/>
        <v>0.78212349959063021</v>
      </c>
      <c r="BC246" s="61">
        <f t="shared" si="55"/>
        <v>7.4054765004093692</v>
      </c>
      <c r="BE246" s="61">
        <f t="shared" si="56"/>
        <v>8.1366600684808308</v>
      </c>
    </row>
    <row r="247" spans="39:57" x14ac:dyDescent="0.3">
      <c r="AM247" t="s">
        <v>787</v>
      </c>
      <c r="AO247" s="77">
        <v>2.3482954502105713</v>
      </c>
      <c r="AP247" s="77">
        <v>2.2382469177246094</v>
      </c>
      <c r="AQ247" s="38">
        <v>3885</v>
      </c>
      <c r="AR247">
        <f t="shared" si="46"/>
        <v>3762.2164906623625</v>
      </c>
      <c r="AS247">
        <f t="shared" si="47"/>
        <v>3488.1672063799847</v>
      </c>
      <c r="AT247">
        <f t="shared" si="48"/>
        <v>8.2327635548991047</v>
      </c>
      <c r="AU247">
        <f t="shared" si="49"/>
        <v>8.1571317214888399</v>
      </c>
      <c r="AV247" s="70">
        <f t="shared" si="50"/>
        <v>8.2648782628017479</v>
      </c>
      <c r="AW247" s="69">
        <v>8.2149999999999999</v>
      </c>
      <c r="AX247">
        <f t="shared" si="51"/>
        <v>0.85368972463356474</v>
      </c>
      <c r="AY247" s="61">
        <f t="shared" si="52"/>
        <v>7.361310275366435</v>
      </c>
      <c r="BA247" s="61">
        <f t="shared" si="57"/>
        <v>8.2082262935237651</v>
      </c>
      <c r="BB247">
        <f t="shared" si="54"/>
        <v>0.80569293343952786</v>
      </c>
      <c r="BC247" s="61">
        <f t="shared" si="55"/>
        <v>7.4093070665604719</v>
      </c>
      <c r="BE247" s="61">
        <f t="shared" si="56"/>
        <v>8.1602295023297273</v>
      </c>
    </row>
    <row r="248" spans="39:57" x14ac:dyDescent="0.3">
      <c r="AM248" t="s">
        <v>788</v>
      </c>
      <c r="AO248" s="77">
        <v>2.2834920883178711</v>
      </c>
      <c r="AP248" s="77">
        <v>2.2956445217132568</v>
      </c>
      <c r="AQ248" s="38">
        <v>3830</v>
      </c>
      <c r="AR248">
        <f t="shared" si="46"/>
        <v>3659.8037619824436</v>
      </c>
      <c r="AS248">
        <f t="shared" si="47"/>
        <v>3587.146061587488</v>
      </c>
      <c r="AT248">
        <f t="shared" si="48"/>
        <v>8.2051648080132846</v>
      </c>
      <c r="AU248">
        <f t="shared" si="49"/>
        <v>8.1851121964098343</v>
      </c>
      <c r="AV248" s="70">
        <f t="shared" si="50"/>
        <v>8.2506200821746916</v>
      </c>
      <c r="AW248" s="69">
        <v>8.1826000000000008</v>
      </c>
      <c r="AX248">
        <f t="shared" si="51"/>
        <v>0.82570588891953811</v>
      </c>
      <c r="AY248" s="61">
        <f t="shared" si="52"/>
        <v>7.3568941110804627</v>
      </c>
      <c r="BA248" s="61">
        <f t="shared" si="57"/>
        <v>8.1802424578097384</v>
      </c>
      <c r="BB248">
        <f t="shared" si="54"/>
        <v>0.83101364143290646</v>
      </c>
      <c r="BC248" s="61">
        <f t="shared" si="55"/>
        <v>7.3515863585670944</v>
      </c>
      <c r="BE248" s="61">
        <f t="shared" si="56"/>
        <v>8.1855502103231075</v>
      </c>
    </row>
    <row r="249" spans="39:57" x14ac:dyDescent="0.3">
      <c r="AM249" t="s">
        <v>789</v>
      </c>
      <c r="AO249" s="77">
        <v>2.266573429107666</v>
      </c>
      <c r="AP249" s="77">
        <v>2.357966423034668</v>
      </c>
      <c r="AQ249" s="38">
        <v>3811.6666666666665</v>
      </c>
      <c r="AR249">
        <f t="shared" si="46"/>
        <v>3633.066166822</v>
      </c>
      <c r="AS249">
        <f t="shared" si="47"/>
        <v>3694.6165833250907</v>
      </c>
      <c r="AT249">
        <f t="shared" si="48"/>
        <v>8.1978322447781711</v>
      </c>
      <c r="AU249">
        <f t="shared" si="49"/>
        <v>8.2146320616450463</v>
      </c>
      <c r="AV249" s="70">
        <f t="shared" si="50"/>
        <v>8.2458218177887712</v>
      </c>
      <c r="AW249" s="69">
        <v>8.2111999999999998</v>
      </c>
      <c r="AX249">
        <f t="shared" si="51"/>
        <v>0.81826918845071006</v>
      </c>
      <c r="AY249" s="61">
        <f t="shared" si="52"/>
        <v>7.3929308115492898</v>
      </c>
      <c r="BA249" s="61">
        <f t="shared" si="57"/>
        <v>8.1728057573409103</v>
      </c>
      <c r="BB249">
        <f t="shared" si="54"/>
        <v>0.85779956241865862</v>
      </c>
      <c r="BC249" s="61">
        <f t="shared" si="55"/>
        <v>7.3534004375813415</v>
      </c>
      <c r="BE249" s="61">
        <f t="shared" si="56"/>
        <v>8.2123361313088594</v>
      </c>
    </row>
    <row r="250" spans="39:57" x14ac:dyDescent="0.3">
      <c r="AM250" t="s">
        <v>790</v>
      </c>
      <c r="AO250" s="77">
        <v>2.4359366893768311</v>
      </c>
      <c r="AP250" s="77">
        <v>2.4248695373535156</v>
      </c>
      <c r="AQ250" s="38">
        <v>3992</v>
      </c>
      <c r="AR250">
        <f t="shared" si="46"/>
        <v>3900.7213179700507</v>
      </c>
      <c r="AS250">
        <f t="shared" si="47"/>
        <v>3809.987142458639</v>
      </c>
      <c r="AT250">
        <f t="shared" si="48"/>
        <v>8.2689167683416347</v>
      </c>
      <c r="AU250">
        <f t="shared" si="49"/>
        <v>8.2453810934322807</v>
      </c>
      <c r="AV250" s="70">
        <f t="shared" si="50"/>
        <v>8.2920476374313541</v>
      </c>
      <c r="AW250" s="69">
        <v>8.2414000000000005</v>
      </c>
      <c r="AX250">
        <f t="shared" si="51"/>
        <v>0.89033135992733392</v>
      </c>
      <c r="AY250" s="61">
        <f t="shared" si="52"/>
        <v>7.3510686400726666</v>
      </c>
      <c r="BA250" s="61">
        <f t="shared" si="57"/>
        <v>8.2448679288175342</v>
      </c>
      <c r="BB250">
        <f t="shared" si="54"/>
        <v>0.88577772391274878</v>
      </c>
      <c r="BC250" s="61">
        <f t="shared" si="55"/>
        <v>7.3556222760872521</v>
      </c>
      <c r="BE250" s="61">
        <f t="shared" si="56"/>
        <v>8.2403142928029496</v>
      </c>
    </row>
    <row r="251" spans="39:57" x14ac:dyDescent="0.3">
      <c r="AM251" t="s">
        <v>791</v>
      </c>
      <c r="AO251" s="77">
        <v>2.4721789360046387</v>
      </c>
      <c r="AP251" s="77">
        <v>2.4959540367126465</v>
      </c>
      <c r="AQ251" s="38">
        <v>4139</v>
      </c>
      <c r="AR251">
        <f t="shared" si="46"/>
        <v>3957.9971638866573</v>
      </c>
      <c r="AS251">
        <f t="shared" si="47"/>
        <v>3932.5682587532647</v>
      </c>
      <c r="AT251">
        <f t="shared" si="48"/>
        <v>8.2834934096101218</v>
      </c>
      <c r="AU251">
        <f t="shared" si="49"/>
        <v>8.2770479923795701</v>
      </c>
      <c r="AV251" s="70">
        <f t="shared" si="50"/>
        <v>8.3282094917487317</v>
      </c>
      <c r="AW251" s="69">
        <v>8.2582000000000004</v>
      </c>
      <c r="AX251">
        <f t="shared" si="51"/>
        <v>0.90509992209091339</v>
      </c>
      <c r="AY251" s="61">
        <f t="shared" si="52"/>
        <v>7.3531000779090867</v>
      </c>
      <c r="BA251" s="61">
        <f t="shared" si="57"/>
        <v>8.259636490981114</v>
      </c>
      <c r="BB251">
        <f t="shared" si="54"/>
        <v>0.91467103555903995</v>
      </c>
      <c r="BC251" s="61">
        <f t="shared" si="55"/>
        <v>7.34352896444096</v>
      </c>
      <c r="BE251" s="61">
        <f t="shared" si="56"/>
        <v>8.2692076044492406</v>
      </c>
    </row>
    <row r="252" spans="39:57" x14ac:dyDescent="0.3">
      <c r="AM252" t="s">
        <v>792</v>
      </c>
      <c r="AO252" s="77">
        <v>2.4835436344146729</v>
      </c>
      <c r="AP252" s="77">
        <v>2.5708260536193848</v>
      </c>
      <c r="AQ252" s="38">
        <v>4054.3333333333335</v>
      </c>
      <c r="AR252">
        <f t="shared" si="46"/>
        <v>3975.957494042415</v>
      </c>
      <c r="AS252">
        <f t="shared" si="47"/>
        <v>4061.6807304510648</v>
      </c>
      <c r="AT252">
        <f t="shared" si="48"/>
        <v>8.2880208770861241</v>
      </c>
      <c r="AU252">
        <f t="shared" si="49"/>
        <v>8.3093521399500929</v>
      </c>
      <c r="AV252" s="70">
        <f t="shared" si="50"/>
        <v>8.3075415469503273</v>
      </c>
      <c r="AW252" s="65"/>
      <c r="AX252">
        <f t="shared" si="51"/>
        <v>0.9096864251369835</v>
      </c>
      <c r="AY252" s="61"/>
      <c r="BA252" s="61">
        <f t="shared" si="57"/>
        <v>8.2642229940271843</v>
      </c>
      <c r="BB252">
        <f t="shared" si="54"/>
        <v>0.94422726890404274</v>
      </c>
      <c r="BC252" s="61"/>
      <c r="BE252" s="61">
        <f t="shared" si="56"/>
        <v>8.2987638377942439</v>
      </c>
    </row>
    <row r="253" spans="39:57" x14ac:dyDescent="0.3">
      <c r="AM253" t="s">
        <v>793</v>
      </c>
      <c r="AO253" s="77">
        <v>2.4724657535552979</v>
      </c>
      <c r="AP253" s="77">
        <v>2.6490781307220459</v>
      </c>
      <c r="AQ253" s="38">
        <v>4088.6666666666665</v>
      </c>
      <c r="AR253">
        <f t="shared" si="46"/>
        <v>3958.450439259082</v>
      </c>
      <c r="AS253">
        <f t="shared" si="47"/>
        <v>4196.6219208666544</v>
      </c>
      <c r="AT253">
        <f t="shared" si="48"/>
        <v>8.2836079244520402</v>
      </c>
      <c r="AU253">
        <f t="shared" si="49"/>
        <v>8.3420351760894516</v>
      </c>
      <c r="AV253" s="70">
        <f t="shared" si="50"/>
        <v>8.3159741975178196</v>
      </c>
      <c r="AW253" s="65"/>
      <c r="AX253">
        <f t="shared" si="51"/>
        <v>0.90521593348060392</v>
      </c>
      <c r="AY253" s="61"/>
      <c r="BA253" s="61">
        <f t="shared" si="57"/>
        <v>8.2597525023708034</v>
      </c>
      <c r="BB253">
        <f t="shared" si="54"/>
        <v>0.97421170427628911</v>
      </c>
      <c r="BC253" s="61"/>
      <c r="BE253" s="61">
        <f t="shared" si="56"/>
        <v>8.3287482731664895</v>
      </c>
    </row>
    <row r="254" spans="39:57" x14ac:dyDescent="0.3">
      <c r="AM254" t="s">
        <v>794</v>
      </c>
      <c r="AO254" s="77">
        <v>2.5651490688323975</v>
      </c>
      <c r="AP254" s="77">
        <v>2.7302470207214355</v>
      </c>
      <c r="AQ254" s="38">
        <v>4288.666666666667</v>
      </c>
      <c r="AR254">
        <f t="shared" si="46"/>
        <v>4104.9235687912433</v>
      </c>
      <c r="AS254">
        <f t="shared" si="47"/>
        <v>4336.592986770248</v>
      </c>
      <c r="AT254">
        <f t="shared" si="48"/>
        <v>8.3199424026611197</v>
      </c>
      <c r="AU254">
        <f t="shared" si="49"/>
        <v>8.3748442927103088</v>
      </c>
      <c r="AV254" s="70">
        <f t="shared" si="50"/>
        <v>8.3637311633028357</v>
      </c>
      <c r="AW254" s="65"/>
      <c r="AX254">
        <f t="shared" si="51"/>
        <v>0.9420165934378929</v>
      </c>
      <c r="AY254" s="61"/>
      <c r="BA254" s="61">
        <f t="shared" si="57"/>
        <v>8.2965531623280935</v>
      </c>
      <c r="BB254">
        <f t="shared" si="54"/>
        <v>1.0043920888842037</v>
      </c>
      <c r="BC254" s="61"/>
      <c r="BE254" s="61">
        <f t="shared" si="56"/>
        <v>8.3589286577744044</v>
      </c>
    </row>
    <row r="255" spans="39:57" x14ac:dyDescent="0.3">
      <c r="AM255" t="s">
        <v>795</v>
      </c>
      <c r="AO255" s="77">
        <v>2.950993537902832</v>
      </c>
      <c r="AP255" s="77">
        <v>2.8137595653533936</v>
      </c>
      <c r="AQ255" s="38">
        <v>4812</v>
      </c>
      <c r="AR255">
        <f t="shared" si="46"/>
        <v>4714.6972559802889</v>
      </c>
      <c r="AS255">
        <f t="shared" si="47"/>
        <v>4480.6055498168107</v>
      </c>
      <c r="AT255">
        <f t="shared" si="48"/>
        <v>8.4584399843062581</v>
      </c>
      <c r="AU255">
        <f t="shared" si="49"/>
        <v>8.4075134836445695</v>
      </c>
      <c r="AV255" s="70">
        <f t="shared" si="50"/>
        <v>8.4788680770945692</v>
      </c>
      <c r="AW255" s="65"/>
      <c r="AX255">
        <f t="shared" si="51"/>
        <v>1.0821419061592967</v>
      </c>
      <c r="AY255" s="61"/>
      <c r="BA255" s="61">
        <f t="shared" si="57"/>
        <v>8.4366784750494972</v>
      </c>
      <c r="BB255">
        <f t="shared" si="54"/>
        <v>1.034521512736676</v>
      </c>
      <c r="BC255" s="61"/>
      <c r="BE255" s="61">
        <f t="shared" si="56"/>
        <v>8.3890580816268763</v>
      </c>
    </row>
    <row r="256" spans="39:57" x14ac:dyDescent="0.3">
      <c r="AM256" t="s">
        <v>796</v>
      </c>
      <c r="AO256" s="77">
        <v>3.0355765819549561</v>
      </c>
      <c r="AP256" s="77">
        <v>2.8989400863647461</v>
      </c>
      <c r="AQ256" s="38">
        <v>5059.333333333333</v>
      </c>
      <c r="AR256">
        <f t="shared" si="46"/>
        <v>4848.3690299196533</v>
      </c>
      <c r="AS256">
        <f t="shared" si="47"/>
        <v>4627.4944418574942</v>
      </c>
      <c r="AT256">
        <f t="shared" si="48"/>
        <v>8.4863976448851002</v>
      </c>
      <c r="AU256">
        <f t="shared" si="49"/>
        <v>8.4397708433356389</v>
      </c>
      <c r="AV256" s="70">
        <f t="shared" si="50"/>
        <v>8.5289900012957478</v>
      </c>
      <c r="AW256" s="65"/>
      <c r="AX256">
        <f t="shared" si="51"/>
        <v>1.110401384047893</v>
      </c>
      <c r="AY256" s="61"/>
      <c r="BA256" s="61">
        <f t="shared" si="57"/>
        <v>8.4649379529380937</v>
      </c>
      <c r="BB256">
        <f t="shared" si="54"/>
        <v>1.0643451827251755</v>
      </c>
      <c r="BC256" s="61"/>
      <c r="BE256" s="61">
        <f t="shared" si="56"/>
        <v>8.4188817516153751</v>
      </c>
    </row>
    <row r="257" spans="39:57" x14ac:dyDescent="0.3">
      <c r="AM257" t="s">
        <v>797</v>
      </c>
      <c r="AO257" s="77">
        <v>3.0633687973022461</v>
      </c>
      <c r="AP257" s="77">
        <v>2.9851975440979004</v>
      </c>
      <c r="AQ257" s="38">
        <v>4922</v>
      </c>
      <c r="AR257">
        <f t="shared" si="46"/>
        <v>4892.2907729688586</v>
      </c>
      <c r="AS257">
        <f t="shared" si="47"/>
        <v>4776.2404491163661</v>
      </c>
      <c r="AT257">
        <f t="shared" si="48"/>
        <v>8.4954159335052744</v>
      </c>
      <c r="AU257">
        <f t="shared" si="49"/>
        <v>8.4714089990975285</v>
      </c>
      <c r="AV257" s="70">
        <f t="shared" si="50"/>
        <v>8.5014702309510017</v>
      </c>
      <c r="AW257" s="65"/>
      <c r="AX257">
        <f t="shared" si="51"/>
        <v>1.1195152245537729</v>
      </c>
      <c r="AY257" s="61"/>
      <c r="BA257" s="61">
        <f t="shared" si="57"/>
        <v>8.474051793443973</v>
      </c>
      <c r="BB257">
        <f t="shared" si="54"/>
        <v>1.0936659235821067</v>
      </c>
      <c r="BC257" s="61"/>
      <c r="BE257" s="61">
        <f t="shared" si="56"/>
        <v>8.4482024924723067</v>
      </c>
    </row>
    <row r="258" spans="39:57" x14ac:dyDescent="0.3">
      <c r="AM258" t="s">
        <v>798</v>
      </c>
      <c r="AO258" s="77">
        <v>3.2441091537475586</v>
      </c>
      <c r="AP258" s="77">
        <v>3.0720269680023193</v>
      </c>
      <c r="AQ258" s="38">
        <v>5338.666666666667</v>
      </c>
      <c r="AR258">
        <f t="shared" si="46"/>
        <v>5177.9258472230968</v>
      </c>
      <c r="AS258">
        <f t="shared" si="47"/>
        <v>4925.9727790248799</v>
      </c>
      <c r="AT258">
        <f t="shared" si="48"/>
        <v>8.5521598394718019</v>
      </c>
      <c r="AU258">
        <f t="shared" si="49"/>
        <v>8.5022770526856934</v>
      </c>
      <c r="AV258" s="70">
        <f t="shared" si="50"/>
        <v>8.5827312128868929</v>
      </c>
      <c r="AW258" s="65"/>
      <c r="AX258">
        <f t="shared" si="51"/>
        <v>1.1768407835747459</v>
      </c>
      <c r="AY258" s="61"/>
      <c r="BA258" s="61">
        <f t="shared" si="57"/>
        <v>8.531377352464947</v>
      </c>
      <c r="BB258">
        <f t="shared" si="54"/>
        <v>1.1223375938934819</v>
      </c>
      <c r="BC258" s="61"/>
      <c r="BE258" s="61">
        <f t="shared" si="56"/>
        <v>8.4768741627836821</v>
      </c>
    </row>
    <row r="259" spans="39:57" x14ac:dyDescent="0.3">
      <c r="AM259" t="s">
        <v>799</v>
      </c>
      <c r="AO259" s="77">
        <v>3.4339165687561035</v>
      </c>
      <c r="AP259" s="77">
        <v>3.1589722633361816</v>
      </c>
      <c r="AQ259" s="38">
        <v>5524.666666666667</v>
      </c>
      <c r="AR259">
        <f t="shared" ref="AR259:AR265" si="58">$L$87*AO259+$M$87</f>
        <v>5477.8901504160858</v>
      </c>
      <c r="AS259">
        <f t="shared" ref="AS259:AS265" si="59">$I$87*AP259+$J$87</f>
        <v>5075.9049225256103</v>
      </c>
      <c r="AT259">
        <f t="shared" ref="AT259:AT265" si="60">LN(AR259)</f>
        <v>8.6084752967588898</v>
      </c>
      <c r="AU259">
        <f t="shared" ref="AU259:AU265" si="61">LN(AS259)</f>
        <v>8.532260097871939</v>
      </c>
      <c r="AV259" s="70">
        <f t="shared" si="50"/>
        <v>8.6169781927408788</v>
      </c>
      <c r="AW259" s="65"/>
      <c r="AX259">
        <f t="shared" si="51"/>
        <v>1.2337014665354409</v>
      </c>
      <c r="AY259" s="61"/>
      <c r="BA259" s="61">
        <f t="shared" si="57"/>
        <v>8.5882380354256416</v>
      </c>
      <c r="BB259">
        <f t="shared" si="54"/>
        <v>1.1502467415775974</v>
      </c>
      <c r="BC259" s="61"/>
      <c r="BE259" s="61">
        <f t="shared" si="56"/>
        <v>8.504783310467797</v>
      </c>
    </row>
    <row r="260" spans="39:57" x14ac:dyDescent="0.3">
      <c r="AM260" t="s">
        <v>800</v>
      </c>
      <c r="AO260" s="77">
        <v>3.5103225708007813</v>
      </c>
      <c r="AP260" s="77">
        <v>3.2456843852996826</v>
      </c>
      <c r="AQ260" s="38">
        <v>5699.333333333333</v>
      </c>
      <c r="AR260">
        <f t="shared" si="58"/>
        <v>5598.6392431849963</v>
      </c>
      <c r="AS260">
        <f t="shared" si="59"/>
        <v>5225.434972007436</v>
      </c>
      <c r="AT260">
        <f t="shared" si="60"/>
        <v>8.6302788549074378</v>
      </c>
      <c r="AU260">
        <f t="shared" si="61"/>
        <v>8.5612933215991589</v>
      </c>
      <c r="AV260" s="70">
        <f t="shared" si="50"/>
        <v>8.6481044879180686</v>
      </c>
      <c r="AW260" s="65"/>
      <c r="AX260">
        <f t="shared" si="51"/>
        <v>1.255707933768224</v>
      </c>
      <c r="AY260" s="61"/>
      <c r="BA260" s="61">
        <f t="shared" si="57"/>
        <v>8.6102445026584249</v>
      </c>
      <c r="BB260">
        <f t="shared" si="54"/>
        <v>1.1773262324795781</v>
      </c>
      <c r="BC260" s="61"/>
      <c r="BE260" s="61">
        <f t="shared" si="56"/>
        <v>8.5318628013697779</v>
      </c>
    </row>
    <row r="261" spans="39:57" x14ac:dyDescent="0.3">
      <c r="AM261" t="s">
        <v>801</v>
      </c>
      <c r="AO261" s="77">
        <v>3.3736639022827148</v>
      </c>
      <c r="AP261" s="77">
        <v>3.3319869041442871</v>
      </c>
      <c r="AQ261" s="38">
        <v>5693.666666666667</v>
      </c>
      <c r="AR261">
        <f t="shared" si="58"/>
        <v>5382.6691649061368</v>
      </c>
      <c r="AS261">
        <f t="shared" si="59"/>
        <v>5374.2586845521701</v>
      </c>
      <c r="AT261">
        <f t="shared" si="60"/>
        <v>8.5909396574313419</v>
      </c>
      <c r="AU261">
        <f t="shared" si="61"/>
        <v>8.5893759243310583</v>
      </c>
      <c r="AV261" s="70">
        <f t="shared" si="50"/>
        <v>8.6471097249699511</v>
      </c>
      <c r="AW261" s="65"/>
      <c r="AX261">
        <f t="shared" si="51"/>
        <v>1.2159993651378784</v>
      </c>
      <c r="AY261" s="61"/>
      <c r="BA261" s="61">
        <f t="shared" si="57"/>
        <v>8.5705359340280793</v>
      </c>
      <c r="BB261">
        <f t="shared" si="54"/>
        <v>1.2035687939680271</v>
      </c>
      <c r="BC261" s="61"/>
      <c r="BE261" s="61">
        <f t="shared" si="56"/>
        <v>8.5581053628582282</v>
      </c>
    </row>
    <row r="262" spans="39:57" x14ac:dyDescent="0.3">
      <c r="AM262" t="s">
        <v>802</v>
      </c>
      <c r="AO262" s="77">
        <v>3.563401460647583</v>
      </c>
      <c r="AP262" s="77">
        <v>3.4178681373596191</v>
      </c>
      <c r="AQ262" s="38">
        <v>5962.666666666667</v>
      </c>
      <c r="AR262">
        <f t="shared" si="58"/>
        <v>5682.5230693592084</v>
      </c>
      <c r="AS262">
        <f t="shared" si="59"/>
        <v>5522.3559143449584</v>
      </c>
      <c r="AT262">
        <f t="shared" si="60"/>
        <v>8.6451506154385118</v>
      </c>
      <c r="AU262">
        <f t="shared" si="61"/>
        <v>8.6165598442965869</v>
      </c>
      <c r="AV262" s="70">
        <f t="shared" si="50"/>
        <v>8.6932730872867161</v>
      </c>
      <c r="AW262" s="65"/>
      <c r="AX262">
        <f t="shared" si="51"/>
        <v>1.2707155551704332</v>
      </c>
      <c r="AY262" s="61"/>
      <c r="BA262" s="61">
        <f t="shared" si="57"/>
        <v>8.6252521240606335</v>
      </c>
      <c r="BB262">
        <f t="shared" si="54"/>
        <v>1.2290170050608644</v>
      </c>
      <c r="BC262" s="61"/>
      <c r="BE262" s="61">
        <f t="shared" si="56"/>
        <v>8.5835535739510647</v>
      </c>
    </row>
    <row r="263" spans="39:57" x14ac:dyDescent="0.3">
      <c r="AM263" t="s">
        <v>803</v>
      </c>
      <c r="AO263" s="77">
        <v>3.5925521850585938</v>
      </c>
      <c r="AP263" s="77">
        <v>3.5033426284790039</v>
      </c>
      <c r="AQ263" s="38">
        <v>5816</v>
      </c>
      <c r="AR263">
        <f t="shared" si="58"/>
        <v>5728.5917476304239</v>
      </c>
      <c r="AS263">
        <f t="shared" si="59"/>
        <v>5669.7517408695967</v>
      </c>
      <c r="AT263">
        <f t="shared" si="60"/>
        <v>8.653225011200961</v>
      </c>
      <c r="AU263">
        <f t="shared" si="61"/>
        <v>8.6429006110841371</v>
      </c>
      <c r="AV263" s="70">
        <f t="shared" si="50"/>
        <v>8.6683680192133554</v>
      </c>
      <c r="AW263" s="65"/>
      <c r="AX263">
        <f t="shared" si="51"/>
        <v>1.2788628649778835</v>
      </c>
      <c r="AY263" s="61"/>
      <c r="BA263" s="61">
        <f t="shared" si="57"/>
        <v>8.6333994338680835</v>
      </c>
      <c r="BB263">
        <f t="shared" si="54"/>
        <v>1.2537175494462514</v>
      </c>
      <c r="BC263" s="61"/>
      <c r="BE263" s="61">
        <f t="shared" si="56"/>
        <v>8.6082541183364523</v>
      </c>
    </row>
    <row r="264" spans="39:57" x14ac:dyDescent="0.3">
      <c r="AM264" t="s">
        <v>804</v>
      </c>
      <c r="AO264" s="77">
        <v>3.5541386604309082</v>
      </c>
      <c r="AP264" s="77">
        <v>3.5885159969329834</v>
      </c>
      <c r="AQ264" s="38">
        <v>5875.333333333333</v>
      </c>
      <c r="AR264">
        <f t="shared" si="58"/>
        <v>5667.8844978761836</v>
      </c>
      <c r="AS264">
        <f t="shared" si="59"/>
        <v>5816.6282987379218</v>
      </c>
      <c r="AT264">
        <f t="shared" si="60"/>
        <v>8.6425712226700142</v>
      </c>
      <c r="AU264">
        <f t="shared" si="61"/>
        <v>8.6684760427351932</v>
      </c>
      <c r="AV264" s="70">
        <f t="shared" si="50"/>
        <v>8.6785180749914961</v>
      </c>
      <c r="AW264" s="65"/>
      <c r="AX264">
        <f t="shared" si="51"/>
        <v>1.2681127442867755</v>
      </c>
      <c r="AY264" s="61"/>
      <c r="BA264" s="61">
        <f t="shared" si="57"/>
        <v>8.622649313176975</v>
      </c>
      <c r="BB264">
        <f t="shared" si="54"/>
        <v>1.277738745710848</v>
      </c>
      <c r="BC264" s="61"/>
      <c r="BE264" s="61">
        <f t="shared" si="56"/>
        <v>8.6322753146010491</v>
      </c>
    </row>
    <row r="265" spans="39:57" x14ac:dyDescent="0.3">
      <c r="AM265" t="s">
        <v>805</v>
      </c>
      <c r="AO265" s="77">
        <v>3.4498405456542969</v>
      </c>
      <c r="AP265" s="77">
        <v>3.6735496520996094</v>
      </c>
      <c r="AQ265" s="38">
        <v>5776</v>
      </c>
      <c r="AR265">
        <f t="shared" si="58"/>
        <v>5503.0557880921106</v>
      </c>
      <c r="AS265">
        <f t="shared" si="59"/>
        <v>5963.2639291061669</v>
      </c>
      <c r="AT265">
        <f t="shared" si="60"/>
        <v>8.6130588147681593</v>
      </c>
      <c r="AU265">
        <f t="shared" si="61"/>
        <v>8.6933732492715947</v>
      </c>
      <c r="AV265" s="70">
        <f t="shared" si="50"/>
        <v>8.6614666805726621</v>
      </c>
      <c r="AW265" s="65"/>
      <c r="AX265">
        <f t="shared" si="51"/>
        <v>1.2383280113242252</v>
      </c>
      <c r="AY265" s="61"/>
      <c r="BA265" s="61">
        <f t="shared" si="57"/>
        <v>8.5928645802144246</v>
      </c>
      <c r="BB265">
        <f t="shared" si="54"/>
        <v>1.3011584022791087</v>
      </c>
      <c r="BC265" s="61"/>
      <c r="BE265" s="61">
        <f t="shared" si="56"/>
        <v>8.655694971169309</v>
      </c>
    </row>
    <row r="266" spans="39:57" x14ac:dyDescent="0.3">
      <c r="AQ266" s="38">
        <v>5765</v>
      </c>
      <c r="AV266" s="70">
        <f t="shared" si="50"/>
        <v>8.6595604327031594</v>
      </c>
      <c r="AW266" s="65"/>
      <c r="AY266" s="61"/>
      <c r="BA266" s="61"/>
      <c r="BC266" s="61"/>
      <c r="BE266" s="61"/>
    </row>
    <row r="267" spans="39:57" x14ac:dyDescent="0.3">
      <c r="AQ267" s="38">
        <v>6114.666666666667</v>
      </c>
      <c r="AV267" s="70">
        <f t="shared" ref="AV267:AV277" si="62">LN(AQ267)</f>
        <v>8.7184455358696304</v>
      </c>
      <c r="AW267" s="65"/>
      <c r="AY267" s="61"/>
      <c r="BA267" s="61"/>
      <c r="BC267" s="61"/>
      <c r="BE267" s="61"/>
    </row>
    <row r="268" spans="39:57" x14ac:dyDescent="0.3">
      <c r="AQ268" s="38">
        <v>6309.333333333333</v>
      </c>
      <c r="AV268" s="70">
        <f t="shared" si="62"/>
        <v>8.7497852975500585</v>
      </c>
      <c r="AW268" s="65"/>
      <c r="AY268" s="61"/>
      <c r="BA268" s="61"/>
      <c r="BC268" s="61"/>
      <c r="BE268" s="61"/>
    </row>
    <row r="269" spans="39:57" x14ac:dyDescent="0.3">
      <c r="AQ269" s="38">
        <v>6274</v>
      </c>
      <c r="AV269" s="70">
        <f t="shared" si="62"/>
        <v>8.744169388750624</v>
      </c>
      <c r="AW269" s="65"/>
      <c r="AY269" s="61"/>
      <c r="BA269" s="61"/>
      <c r="BC269" s="61"/>
      <c r="BE269" s="61"/>
    </row>
    <row r="270" spans="39:57" x14ac:dyDescent="0.3">
      <c r="AQ270" s="38">
        <v>6695</v>
      </c>
      <c r="AV270" s="70">
        <f t="shared" si="62"/>
        <v>8.8091162581252735</v>
      </c>
      <c r="AW270" s="65"/>
      <c r="AY270" s="61"/>
      <c r="BA270" s="61"/>
      <c r="BC270" s="61"/>
      <c r="BE270" s="61"/>
    </row>
    <row r="271" spans="39:57" x14ac:dyDescent="0.3">
      <c r="AQ271" s="38">
        <v>7097.666666666667</v>
      </c>
      <c r="AV271" s="70">
        <f t="shared" si="62"/>
        <v>8.867521370518288</v>
      </c>
      <c r="AW271" s="65"/>
      <c r="AY271" s="61"/>
      <c r="BA271" s="61"/>
      <c r="BC271" s="61"/>
      <c r="BE271" s="61"/>
    </row>
    <row r="272" spans="39:57" x14ac:dyDescent="0.3">
      <c r="AQ272" s="38">
        <v>7285.666666666667</v>
      </c>
      <c r="AV272" s="70">
        <f t="shared" si="62"/>
        <v>8.8936642266820769</v>
      </c>
      <c r="AW272" s="65"/>
      <c r="AY272" s="61"/>
      <c r="BA272" s="61"/>
      <c r="BC272" s="61"/>
      <c r="BE272" s="61"/>
    </row>
    <row r="273" spans="43:57" x14ac:dyDescent="0.3">
      <c r="AQ273" s="38">
        <v>7349.666666666667</v>
      </c>
      <c r="AV273" s="70">
        <f t="shared" si="62"/>
        <v>8.902410239704551</v>
      </c>
      <c r="AW273" s="65"/>
      <c r="AY273" s="61"/>
      <c r="BA273" s="61"/>
      <c r="BC273" s="61"/>
      <c r="BE273" s="61"/>
    </row>
    <row r="274" spans="43:57" x14ac:dyDescent="0.3">
      <c r="AQ274" s="38">
        <v>7310.666666666667</v>
      </c>
      <c r="AV274" s="70">
        <f t="shared" si="62"/>
        <v>8.89708974785583</v>
      </c>
      <c r="AW274" s="65"/>
      <c r="AY274" s="61"/>
      <c r="BA274" s="61"/>
      <c r="BC274" s="61"/>
      <c r="BE274" s="61"/>
    </row>
    <row r="275" spans="43:57" x14ac:dyDescent="0.3">
      <c r="AQ275" s="38">
        <v>7256.333333333333</v>
      </c>
      <c r="AV275" s="70">
        <f t="shared" si="62"/>
        <v>8.889629929732827</v>
      </c>
      <c r="AW275" s="65"/>
      <c r="AY275" s="61"/>
      <c r="BA275" s="61"/>
      <c r="BC275" s="61"/>
      <c r="BE275" s="61"/>
    </row>
    <row r="276" spans="43:57" x14ac:dyDescent="0.3">
      <c r="AQ276" s="38">
        <v>7149.333333333333</v>
      </c>
      <c r="AV276" s="70">
        <f t="shared" si="62"/>
        <v>8.8747743912476853</v>
      </c>
      <c r="AW276" s="65"/>
      <c r="AY276" s="61"/>
      <c r="BA276" s="61"/>
      <c r="BC276" s="61"/>
      <c r="BE276" s="61"/>
    </row>
    <row r="277" spans="43:57" x14ac:dyDescent="0.3">
      <c r="AQ277" s="38">
        <v>6884.666666666667</v>
      </c>
      <c r="AV277" s="70">
        <f t="shared" si="62"/>
        <v>8.8370519955632396</v>
      </c>
      <c r="AW277" s="65"/>
      <c r="AY277" s="61"/>
      <c r="BA277" s="61"/>
      <c r="BC277" s="61"/>
      <c r="BE277" s="61"/>
    </row>
  </sheetData>
  <mergeCells count="2">
    <mergeCell ref="H20:P21"/>
    <mergeCell ref="H22:P2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B1C5-5DEF-443D-86FD-5E1235F5F929}">
  <dimension ref="A1:U144"/>
  <sheetViews>
    <sheetView zoomScale="80" zoomScaleNormal="80" workbookViewId="0">
      <selection activeCell="C2" sqref="C2"/>
    </sheetView>
  </sheetViews>
  <sheetFormatPr defaultRowHeight="14.4" x14ac:dyDescent="0.3"/>
  <cols>
    <col min="1" max="1" width="11.77734375" style="3" customWidth="1"/>
    <col min="2" max="3" width="8.88671875" style="77"/>
    <col min="4" max="4" width="11.77734375" style="3" customWidth="1"/>
    <col min="5" max="5" width="7.5546875" customWidth="1"/>
  </cols>
  <sheetData>
    <row r="1" spans="1:17" x14ac:dyDescent="0.3">
      <c r="B1" s="77" t="s">
        <v>89</v>
      </c>
      <c r="D1" s="3" t="s">
        <v>86</v>
      </c>
    </row>
    <row r="2" spans="1:17" ht="27.6" x14ac:dyDescent="0.3">
      <c r="A2" s="4"/>
      <c r="B2" s="78" t="s">
        <v>518</v>
      </c>
      <c r="C2" s="78" t="s">
        <v>519</v>
      </c>
      <c r="D2" s="5" t="s">
        <v>11</v>
      </c>
      <c r="E2" s="42"/>
    </row>
    <row r="3" spans="1:17" x14ac:dyDescent="0.3">
      <c r="A3" s="1">
        <v>1985</v>
      </c>
      <c r="B3" s="77">
        <v>0.98670000000000002</v>
      </c>
      <c r="C3" s="77">
        <v>0.99173333333333336</v>
      </c>
      <c r="D3" s="2">
        <v>0.98839999999999995</v>
      </c>
      <c r="F3" s="40"/>
      <c r="G3" s="40"/>
      <c r="P3" s="48" t="s">
        <v>522</v>
      </c>
    </row>
    <row r="4" spans="1:17" x14ac:dyDescent="0.3">
      <c r="A4" s="1">
        <v>1985.25</v>
      </c>
      <c r="B4" s="77">
        <v>1.1827000000000001</v>
      </c>
      <c r="C4" s="77">
        <v>1.1477333333333333</v>
      </c>
      <c r="D4" s="2">
        <v>1.1835</v>
      </c>
      <c r="F4" s="40"/>
      <c r="G4" s="40"/>
      <c r="P4">
        <f t="array" ref="P4:Q8">LINEST(D3:D114, C3:C114, TRUE, TRUE)</f>
        <v>1.0221388895247605</v>
      </c>
      <c r="Q4">
        <v>-0.14054708344128186</v>
      </c>
    </row>
    <row r="5" spans="1:17" x14ac:dyDescent="0.3">
      <c r="A5" s="1">
        <v>1985.5</v>
      </c>
      <c r="B5" s="77">
        <v>1.1731</v>
      </c>
      <c r="C5" s="77">
        <v>1.1710666666666665</v>
      </c>
      <c r="D5" s="2">
        <v>1.1918</v>
      </c>
      <c r="F5" s="40"/>
      <c r="G5" s="40"/>
      <c r="P5">
        <v>8.0764919629001432E-3</v>
      </c>
      <c r="Q5">
        <v>1.8784422160047137E-2</v>
      </c>
    </row>
    <row r="6" spans="1:17" ht="14.4" customHeight="1" x14ac:dyDescent="0.3">
      <c r="A6" s="1">
        <v>1985.75</v>
      </c>
      <c r="B6" s="77">
        <v>1.4195</v>
      </c>
      <c r="C6" s="77">
        <v>1.3403666666666665</v>
      </c>
      <c r="D6" s="2">
        <v>1.3775999999999999</v>
      </c>
      <c r="F6" s="40"/>
      <c r="G6" s="40"/>
      <c r="P6" s="35">
        <v>0.99317903323054268</v>
      </c>
      <c r="Q6">
        <v>8.8785165246948197E-2</v>
      </c>
    </row>
    <row r="7" spans="1:17" ht="14.4" customHeight="1" x14ac:dyDescent="0.3">
      <c r="A7" s="1">
        <v>1986</v>
      </c>
      <c r="B7" s="77">
        <v>2.0754000000000001</v>
      </c>
      <c r="C7" s="77">
        <v>1.6933333333333334</v>
      </c>
      <c r="D7" s="2">
        <v>1.7479</v>
      </c>
      <c r="F7" s="40"/>
      <c r="G7" s="40"/>
      <c r="P7">
        <v>16016.746210310586</v>
      </c>
      <c r="Q7">
        <v>110</v>
      </c>
    </row>
    <row r="8" spans="1:17" ht="14.4" customHeight="1" x14ac:dyDescent="0.3">
      <c r="A8" s="1">
        <v>1986.25</v>
      </c>
      <c r="B8" s="77">
        <v>1.9603999999999999</v>
      </c>
      <c r="C8" s="77">
        <v>1.8643333333333334</v>
      </c>
      <c r="D8" s="2">
        <v>1.8867</v>
      </c>
      <c r="F8" s="40"/>
      <c r="G8" s="40"/>
      <c r="P8">
        <v>126.25689620672436</v>
      </c>
      <c r="Q8">
        <v>0.86710861247206894</v>
      </c>
    </row>
    <row r="9" spans="1:17" x14ac:dyDescent="0.3">
      <c r="A9" s="1">
        <v>1986.5</v>
      </c>
      <c r="B9" s="77">
        <v>1.9737</v>
      </c>
      <c r="C9" s="77">
        <v>2.1495333333333333</v>
      </c>
      <c r="D9" s="2">
        <v>2.1200999999999999</v>
      </c>
    </row>
    <row r="10" spans="1:17" x14ac:dyDescent="0.3">
      <c r="A10" s="1">
        <v>1986.75</v>
      </c>
      <c r="B10" s="77">
        <v>2.0243000000000002</v>
      </c>
      <c r="C10" s="77">
        <v>2.0441333333333334</v>
      </c>
      <c r="D10" s="2">
        <v>2.0139999999999998</v>
      </c>
      <c r="P10" s="48" t="s">
        <v>523</v>
      </c>
    </row>
    <row r="11" spans="1:17" x14ac:dyDescent="0.3">
      <c r="A11" s="1">
        <v>1987</v>
      </c>
      <c r="B11" s="77">
        <v>1.9178999999999999</v>
      </c>
      <c r="C11" s="77">
        <v>1.9360666666666664</v>
      </c>
      <c r="D11" s="2">
        <v>1.9196</v>
      </c>
      <c r="P11">
        <f t="array" ref="P11:Q15">LINEST(D3:D114, B3:B114, TRUE, TRUE)</f>
        <v>0.99250948080305501</v>
      </c>
      <c r="Q11">
        <v>-8.9454171675570349E-2</v>
      </c>
    </row>
    <row r="12" spans="1:17" x14ac:dyDescent="0.3">
      <c r="A12" s="1">
        <v>1987.25</v>
      </c>
      <c r="B12" s="77">
        <v>1.7096</v>
      </c>
      <c r="C12" s="77">
        <v>1.7503666666666666</v>
      </c>
      <c r="D12" s="2">
        <v>1.6975</v>
      </c>
      <c r="P12">
        <v>1.7450496338332001E-2</v>
      </c>
      <c r="Q12">
        <v>4.0884762889065472E-2</v>
      </c>
    </row>
    <row r="13" spans="1:17" x14ac:dyDescent="0.3">
      <c r="A13" s="1">
        <v>1987.5</v>
      </c>
      <c r="B13" s="77">
        <v>1.5759000000000001</v>
      </c>
      <c r="C13" s="77">
        <v>1.6153333333333333</v>
      </c>
      <c r="D13" s="2">
        <v>1.6926000000000001</v>
      </c>
      <c r="P13" s="35">
        <v>0.96711359408086051</v>
      </c>
      <c r="Q13">
        <v>0.19495108068321162</v>
      </c>
    </row>
    <row r="14" spans="1:17" x14ac:dyDescent="0.3">
      <c r="A14" s="1">
        <v>1987.75</v>
      </c>
      <c r="B14" s="77">
        <v>1.6556</v>
      </c>
      <c r="C14" s="77">
        <v>1.6859666666666666</v>
      </c>
      <c r="D14" s="2">
        <v>1.5148999999999999</v>
      </c>
      <c r="P14">
        <v>3234.8471161751841</v>
      </c>
      <c r="Q14">
        <v>110</v>
      </c>
    </row>
    <row r="15" spans="1:17" x14ac:dyDescent="0.3">
      <c r="A15" s="1">
        <v>1988</v>
      </c>
      <c r="B15" s="77">
        <v>1.5887</v>
      </c>
      <c r="C15" s="77">
        <v>1.6732333333333334</v>
      </c>
      <c r="D15" s="2">
        <v>1.6448</v>
      </c>
      <c r="P15">
        <v>122.9433531946457</v>
      </c>
      <c r="Q15">
        <v>4.1806516245507295</v>
      </c>
    </row>
    <row r="16" spans="1:17" x14ac:dyDescent="0.3">
      <c r="A16" s="1">
        <v>1988.25</v>
      </c>
      <c r="B16" s="77">
        <v>1.5467</v>
      </c>
      <c r="C16" s="77">
        <v>1.5018</v>
      </c>
      <c r="D16" s="2">
        <v>1.4682999999999999</v>
      </c>
    </row>
    <row r="17" spans="1:21" x14ac:dyDescent="0.3">
      <c r="A17" s="1">
        <v>1988.5</v>
      </c>
      <c r="B17" s="77">
        <v>1.5232000000000001</v>
      </c>
      <c r="C17" s="77">
        <v>1.4663000000000002</v>
      </c>
      <c r="D17" s="2">
        <v>1.3953</v>
      </c>
    </row>
    <row r="18" spans="1:21" x14ac:dyDescent="0.3">
      <c r="A18" s="1">
        <v>1988.75</v>
      </c>
      <c r="B18" s="77">
        <v>1.6149</v>
      </c>
      <c r="C18" s="77">
        <v>1.6301666666666665</v>
      </c>
      <c r="D18" s="2">
        <v>1.4658</v>
      </c>
    </row>
    <row r="19" spans="1:21" x14ac:dyDescent="0.3">
      <c r="A19" s="1">
        <v>1989</v>
      </c>
      <c r="B19" s="77">
        <v>1.6425000000000001</v>
      </c>
      <c r="C19" s="77">
        <v>1.6279666666666668</v>
      </c>
      <c r="D19" s="2">
        <v>1.3802000000000001</v>
      </c>
    </row>
    <row r="20" spans="1:21" x14ac:dyDescent="0.3">
      <c r="A20" s="1">
        <v>1989.25</v>
      </c>
      <c r="B20" s="77">
        <v>1.9637</v>
      </c>
      <c r="C20" s="77">
        <v>1.8107</v>
      </c>
      <c r="D20" s="2">
        <v>1.6545000000000001</v>
      </c>
    </row>
    <row r="21" spans="1:21" x14ac:dyDescent="0.3">
      <c r="A21" s="1">
        <v>1989.5</v>
      </c>
      <c r="B21" s="77">
        <v>1.7321</v>
      </c>
      <c r="C21" s="77">
        <v>1.9137999999999999</v>
      </c>
      <c r="D21" s="2">
        <v>1.6032</v>
      </c>
      <c r="F21" s="9" t="s">
        <v>487</v>
      </c>
    </row>
    <row r="22" spans="1:21" ht="14.4" customHeight="1" x14ac:dyDescent="0.3">
      <c r="A22" s="1">
        <v>1989.75</v>
      </c>
      <c r="B22" s="77">
        <v>1.5501</v>
      </c>
      <c r="C22" s="77">
        <v>1.6152666666666669</v>
      </c>
      <c r="D22" s="2">
        <v>1.3749</v>
      </c>
      <c r="F22" s="121" t="s">
        <v>484</v>
      </c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</row>
    <row r="23" spans="1:21" x14ac:dyDescent="0.3">
      <c r="A23" s="1">
        <v>1990</v>
      </c>
      <c r="B23" s="77">
        <v>1.431</v>
      </c>
      <c r="C23" s="77">
        <v>1.4325333333333334</v>
      </c>
      <c r="D23" s="2">
        <v>1.2444999999999999</v>
      </c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</row>
    <row r="24" spans="1:21" x14ac:dyDescent="0.3">
      <c r="A24" s="1">
        <v>1990.25</v>
      </c>
      <c r="B24" s="77">
        <v>1.2265999999999999</v>
      </c>
      <c r="C24" s="77">
        <v>1.26</v>
      </c>
      <c r="D24" s="2">
        <v>0.94720000000000004</v>
      </c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</row>
    <row r="25" spans="1:21" x14ac:dyDescent="0.3">
      <c r="A25" s="1">
        <v>1990.5</v>
      </c>
      <c r="B25" s="77">
        <v>1.1299999999999999</v>
      </c>
      <c r="C25" s="77">
        <v>1.1403666666666668</v>
      </c>
      <c r="D25" s="2">
        <v>0.9113</v>
      </c>
    </row>
    <row r="26" spans="1:21" x14ac:dyDescent="0.3">
      <c r="A26" s="1">
        <v>1990.75</v>
      </c>
      <c r="B26" s="77">
        <v>1.6031</v>
      </c>
      <c r="C26" s="77">
        <v>1.5315333333333332</v>
      </c>
      <c r="D26" s="2">
        <v>1.2843</v>
      </c>
      <c r="F26" s="59"/>
    </row>
    <row r="27" spans="1:21" x14ac:dyDescent="0.3">
      <c r="A27" s="1">
        <v>1991</v>
      </c>
      <c r="B27" s="77">
        <v>1.4017999999999999</v>
      </c>
      <c r="C27" s="77">
        <v>1.4883</v>
      </c>
      <c r="D27" s="2">
        <v>1.2168000000000001</v>
      </c>
      <c r="F27" s="60"/>
    </row>
    <row r="28" spans="1:21" x14ac:dyDescent="0.3">
      <c r="A28" s="1">
        <v>1991.25</v>
      </c>
      <c r="B28" s="77">
        <v>1.2925</v>
      </c>
      <c r="C28" s="77">
        <v>1.3366999999999998</v>
      </c>
      <c r="D28" s="2">
        <v>1.1402000000000001</v>
      </c>
    </row>
    <row r="29" spans="1:21" x14ac:dyDescent="0.3">
      <c r="A29" s="1">
        <v>1991.5</v>
      </c>
      <c r="B29" s="77">
        <v>1.3943000000000001</v>
      </c>
      <c r="C29" s="77">
        <v>1.3663999999999998</v>
      </c>
      <c r="D29" s="2">
        <v>1.1931</v>
      </c>
    </row>
    <row r="30" spans="1:21" x14ac:dyDescent="0.3">
      <c r="A30" s="1">
        <v>1991.75</v>
      </c>
      <c r="B30" s="77">
        <v>1.5486</v>
      </c>
      <c r="C30" s="77">
        <v>1.4272333333333336</v>
      </c>
      <c r="D30" s="2">
        <v>1.2097</v>
      </c>
    </row>
    <row r="31" spans="1:21" x14ac:dyDescent="0.3">
      <c r="A31" s="1">
        <v>1992</v>
      </c>
      <c r="B31" s="77">
        <v>1.2210000000000001</v>
      </c>
      <c r="C31" s="77">
        <v>1.2876666666666667</v>
      </c>
      <c r="D31" s="2">
        <v>1.0573999999999999</v>
      </c>
    </row>
    <row r="32" spans="1:21" x14ac:dyDescent="0.3">
      <c r="A32" s="1">
        <v>1992.25</v>
      </c>
      <c r="B32" s="77">
        <v>1.2101999999999999</v>
      </c>
      <c r="C32" s="77">
        <v>1.2230333333333332</v>
      </c>
      <c r="D32" s="2">
        <v>1.0087999999999999</v>
      </c>
    </row>
    <row r="33" spans="1:4" x14ac:dyDescent="0.3">
      <c r="A33" s="1">
        <v>1992.5</v>
      </c>
      <c r="B33" s="77">
        <v>1.5189999999999999</v>
      </c>
      <c r="C33" s="77">
        <v>1.4013333333333333</v>
      </c>
      <c r="D33" s="2">
        <v>1.1592</v>
      </c>
    </row>
    <row r="34" spans="1:4" x14ac:dyDescent="0.3">
      <c r="A34" s="1">
        <v>1992.75</v>
      </c>
      <c r="B34" s="77">
        <v>1.3566</v>
      </c>
      <c r="C34" s="77">
        <v>1.3527333333333333</v>
      </c>
      <c r="D34" s="2">
        <v>1.2209000000000001</v>
      </c>
    </row>
    <row r="35" spans="1:4" x14ac:dyDescent="0.3">
      <c r="A35" s="1">
        <v>1993</v>
      </c>
      <c r="B35" s="77">
        <v>1.363</v>
      </c>
      <c r="C35" s="77">
        <v>1.3877666666666666</v>
      </c>
      <c r="D35" s="2">
        <v>1.2707999999999999</v>
      </c>
    </row>
    <row r="36" spans="1:4" x14ac:dyDescent="0.3">
      <c r="A36" s="1">
        <v>1993.25</v>
      </c>
      <c r="B36" s="77">
        <v>1.3090999999999999</v>
      </c>
      <c r="C36" s="77">
        <v>1.3522666666666667</v>
      </c>
      <c r="D36" s="2">
        <v>1.2421</v>
      </c>
    </row>
    <row r="37" spans="1:4" x14ac:dyDescent="0.3">
      <c r="A37" s="1">
        <v>1993.5</v>
      </c>
      <c r="B37" s="77">
        <v>1.4032</v>
      </c>
      <c r="C37" s="77">
        <v>1.3550333333333333</v>
      </c>
      <c r="D37" s="2">
        <v>1.2266999999999999</v>
      </c>
    </row>
    <row r="38" spans="1:4" x14ac:dyDescent="0.3">
      <c r="A38" s="1">
        <v>1993.75</v>
      </c>
      <c r="B38" s="77">
        <v>1.2532000000000001</v>
      </c>
      <c r="C38" s="77">
        <v>1.2950333333333333</v>
      </c>
      <c r="D38" s="2">
        <v>1.1713</v>
      </c>
    </row>
    <row r="39" spans="1:4" x14ac:dyDescent="0.3">
      <c r="A39" s="1">
        <v>1994</v>
      </c>
      <c r="B39" s="77">
        <v>1.2032</v>
      </c>
      <c r="C39" s="77">
        <v>1.1762333333333332</v>
      </c>
      <c r="D39" s="2">
        <v>1.0579000000000001</v>
      </c>
    </row>
    <row r="40" spans="1:4" x14ac:dyDescent="0.3">
      <c r="A40" s="1">
        <v>1994.25</v>
      </c>
      <c r="B40" s="77">
        <v>1.2008000000000001</v>
      </c>
      <c r="C40" s="77">
        <v>1.2186333333333332</v>
      </c>
      <c r="D40" s="2">
        <v>1.1041000000000001</v>
      </c>
    </row>
    <row r="41" spans="1:4" x14ac:dyDescent="0.3">
      <c r="A41" s="1">
        <v>1994.5</v>
      </c>
      <c r="B41" s="77">
        <v>1.1560999999999999</v>
      </c>
      <c r="C41" s="77">
        <v>1.1756666666666666</v>
      </c>
      <c r="D41" s="2">
        <v>1.0646</v>
      </c>
    </row>
    <row r="42" spans="1:4" x14ac:dyDescent="0.3">
      <c r="A42" s="1">
        <v>1994.75</v>
      </c>
      <c r="B42" s="77">
        <v>1.2715000000000001</v>
      </c>
      <c r="C42" s="77">
        <v>1.23</v>
      </c>
      <c r="D42" s="2">
        <v>1.1075999999999999</v>
      </c>
    </row>
    <row r="43" spans="1:4" x14ac:dyDescent="0.3">
      <c r="A43" s="1">
        <v>1995</v>
      </c>
      <c r="B43" s="77">
        <v>1.2233000000000001</v>
      </c>
      <c r="C43" s="77">
        <v>1.2359</v>
      </c>
      <c r="D43" s="2">
        <v>1.1355</v>
      </c>
    </row>
    <row r="44" spans="1:4" x14ac:dyDescent="0.3">
      <c r="A44" s="1">
        <v>1995.25</v>
      </c>
      <c r="B44" s="77">
        <v>1.3166</v>
      </c>
      <c r="C44" s="77">
        <v>1.2687333333333335</v>
      </c>
      <c r="D44" s="2">
        <v>1.1644000000000001</v>
      </c>
    </row>
    <row r="45" spans="1:4" x14ac:dyDescent="0.3">
      <c r="A45" s="1">
        <v>1995.5</v>
      </c>
      <c r="B45" s="77">
        <v>1.2456</v>
      </c>
      <c r="C45" s="77">
        <v>1.2479</v>
      </c>
      <c r="D45" s="2">
        <v>1.1454</v>
      </c>
    </row>
    <row r="46" spans="1:4" x14ac:dyDescent="0.3">
      <c r="A46" s="1">
        <v>1995.75</v>
      </c>
      <c r="B46" s="77">
        <v>1.3964000000000001</v>
      </c>
      <c r="C46" s="77">
        <v>1.3681999999999999</v>
      </c>
      <c r="D46" s="2">
        <v>1.2613000000000001</v>
      </c>
    </row>
    <row r="47" spans="1:4" x14ac:dyDescent="0.3">
      <c r="A47" s="1">
        <v>1996</v>
      </c>
      <c r="B47" s="77">
        <v>1.2477</v>
      </c>
      <c r="C47" s="77">
        <v>1.3056333333333334</v>
      </c>
      <c r="D47" s="2">
        <v>1.2084999999999999</v>
      </c>
    </row>
    <row r="48" spans="1:4" x14ac:dyDescent="0.3">
      <c r="A48" s="1">
        <v>1996.25</v>
      </c>
      <c r="B48" s="77">
        <v>1.2465999999999999</v>
      </c>
      <c r="C48" s="77">
        <v>1.2254666666666667</v>
      </c>
      <c r="D48" s="2">
        <v>1.1037999999999999</v>
      </c>
    </row>
    <row r="49" spans="1:4" x14ac:dyDescent="0.3">
      <c r="A49" s="1">
        <v>1996.5</v>
      </c>
      <c r="B49" s="77">
        <v>1.2150000000000001</v>
      </c>
      <c r="C49" s="77">
        <v>1.2388666666666666</v>
      </c>
      <c r="D49" s="2">
        <v>1.0882000000000001</v>
      </c>
    </row>
    <row r="50" spans="1:4" x14ac:dyDescent="0.3">
      <c r="A50" s="1">
        <v>1996.75</v>
      </c>
      <c r="B50" s="77">
        <v>1.2327999999999999</v>
      </c>
      <c r="C50" s="77">
        <v>1.2650666666666668</v>
      </c>
      <c r="D50" s="2">
        <v>1.1217999999999999</v>
      </c>
    </row>
    <row r="51" spans="1:4" x14ac:dyDescent="0.3">
      <c r="A51" s="1">
        <v>1997</v>
      </c>
      <c r="B51" s="77">
        <v>1.1865000000000001</v>
      </c>
      <c r="C51" s="77">
        <v>1.1975666666666667</v>
      </c>
      <c r="D51" s="2">
        <v>1.0737000000000001</v>
      </c>
    </row>
    <row r="52" spans="1:4" x14ac:dyDescent="0.3">
      <c r="A52" s="1">
        <v>1997.25</v>
      </c>
      <c r="B52" s="77">
        <v>1.1284000000000001</v>
      </c>
      <c r="C52" s="77">
        <v>1.1502333333333334</v>
      </c>
      <c r="D52" s="2">
        <v>1.0418000000000001</v>
      </c>
    </row>
    <row r="53" spans="1:4" x14ac:dyDescent="0.3">
      <c r="A53" s="1">
        <v>1997.5</v>
      </c>
      <c r="B53" s="77">
        <v>1.137</v>
      </c>
      <c r="C53" s="77">
        <v>1.1497666666666666</v>
      </c>
      <c r="D53" s="2">
        <v>1.0615000000000001</v>
      </c>
    </row>
    <row r="54" spans="1:4" x14ac:dyDescent="0.3">
      <c r="A54" s="1">
        <v>1997.75</v>
      </c>
      <c r="B54" s="77">
        <v>1.2926</v>
      </c>
      <c r="C54" s="77">
        <v>1.2974333333333334</v>
      </c>
      <c r="D54" s="2">
        <v>1.2003999999999999</v>
      </c>
    </row>
    <row r="55" spans="1:4" x14ac:dyDescent="0.3">
      <c r="A55" s="1">
        <v>1998</v>
      </c>
      <c r="B55" s="77">
        <v>1.2967</v>
      </c>
      <c r="C55" s="77">
        <v>1.3200333333333334</v>
      </c>
      <c r="D55" s="2">
        <v>1.2672000000000001</v>
      </c>
    </row>
    <row r="56" spans="1:4" x14ac:dyDescent="0.3">
      <c r="A56" s="1">
        <v>1998.25</v>
      </c>
      <c r="B56" s="77">
        <v>1.3008</v>
      </c>
      <c r="C56" s="77">
        <v>1.2342333333333333</v>
      </c>
      <c r="D56" s="2">
        <v>1.1621999999999999</v>
      </c>
    </row>
    <row r="57" spans="1:4" x14ac:dyDescent="0.3">
      <c r="A57" s="1">
        <v>1998.5</v>
      </c>
      <c r="B57" s="77">
        <v>2.0952999999999999</v>
      </c>
      <c r="C57" s="77">
        <v>1.8134666666666668</v>
      </c>
      <c r="D57" s="2">
        <v>1.7393000000000001</v>
      </c>
    </row>
    <row r="58" spans="1:4" x14ac:dyDescent="0.3">
      <c r="A58" s="1">
        <v>1998.75</v>
      </c>
      <c r="B58" s="77">
        <v>1.9393</v>
      </c>
      <c r="C58" s="77">
        <v>2.0509666666666666</v>
      </c>
      <c r="D58" s="2">
        <v>1.9473</v>
      </c>
    </row>
    <row r="59" spans="1:4" x14ac:dyDescent="0.3">
      <c r="A59" s="1">
        <v>1999</v>
      </c>
      <c r="B59" s="77">
        <v>1.6641999999999999</v>
      </c>
      <c r="C59" s="77">
        <v>1.7766333333333335</v>
      </c>
      <c r="D59" s="2">
        <v>1.6568000000000001</v>
      </c>
    </row>
    <row r="60" spans="1:4" x14ac:dyDescent="0.3">
      <c r="A60" s="1">
        <v>1999.25</v>
      </c>
      <c r="B60" s="77">
        <v>1.6821999999999999</v>
      </c>
      <c r="C60" s="77">
        <v>1.6463333333333334</v>
      </c>
      <c r="D60" s="2">
        <v>1.6005</v>
      </c>
    </row>
    <row r="61" spans="1:4" x14ac:dyDescent="0.3">
      <c r="A61" s="1">
        <v>1999.5</v>
      </c>
      <c r="B61" s="77">
        <v>1.9925999999999999</v>
      </c>
      <c r="C61" s="77">
        <v>1.8974666666666664</v>
      </c>
      <c r="D61" s="2">
        <v>1.9233</v>
      </c>
    </row>
    <row r="62" spans="1:4" x14ac:dyDescent="0.3">
      <c r="A62" s="1">
        <v>1999.75</v>
      </c>
      <c r="B62" s="77">
        <v>1.8406</v>
      </c>
      <c r="C62" s="77">
        <v>1.9691333333333336</v>
      </c>
      <c r="D62" s="2">
        <v>1.9038999999999999</v>
      </c>
    </row>
    <row r="63" spans="1:4" x14ac:dyDescent="0.3">
      <c r="A63" s="1">
        <v>2000</v>
      </c>
      <c r="B63" s="77">
        <v>2.4398</v>
      </c>
      <c r="C63" s="77">
        <v>2.1554333333333333</v>
      </c>
      <c r="D63" s="2">
        <v>2.1105999999999998</v>
      </c>
    </row>
    <row r="64" spans="1:4" x14ac:dyDescent="0.3">
      <c r="A64" s="1">
        <v>2000.25</v>
      </c>
      <c r="B64" s="77">
        <v>2.7711000000000001</v>
      </c>
      <c r="C64" s="77">
        <v>2.7138666666666666</v>
      </c>
      <c r="D64" s="2">
        <v>2.6962000000000002</v>
      </c>
    </row>
    <row r="65" spans="1:4" x14ac:dyDescent="0.3">
      <c r="A65" s="1">
        <v>2000.5</v>
      </c>
      <c r="B65" s="77">
        <v>3.1574</v>
      </c>
      <c r="C65" s="77">
        <v>3.0233666666666665</v>
      </c>
      <c r="D65" s="2">
        <v>2.9971999999999999</v>
      </c>
    </row>
    <row r="66" spans="1:4" x14ac:dyDescent="0.3">
      <c r="A66" s="1">
        <v>2000.75</v>
      </c>
      <c r="B66" s="77">
        <v>3.7372000000000001</v>
      </c>
      <c r="C66" s="77">
        <v>3.6798999999999999</v>
      </c>
      <c r="D66" s="2">
        <v>3.6964000000000001</v>
      </c>
    </row>
    <row r="67" spans="1:4" x14ac:dyDescent="0.3">
      <c r="A67" s="1">
        <v>2001</v>
      </c>
      <c r="B67" s="77">
        <v>3.2244000000000002</v>
      </c>
      <c r="C67" s="77">
        <v>3.2792333333333334</v>
      </c>
      <c r="D67" s="2">
        <v>3.2894999999999999</v>
      </c>
    </row>
    <row r="68" spans="1:4" x14ac:dyDescent="0.3">
      <c r="A68" s="1">
        <v>2001.25</v>
      </c>
      <c r="B68" s="77">
        <v>3.0581999999999998</v>
      </c>
      <c r="C68" s="77">
        <v>3.0646</v>
      </c>
      <c r="D68" s="2">
        <v>3.1206999999999998</v>
      </c>
    </row>
    <row r="69" spans="1:4" x14ac:dyDescent="0.3">
      <c r="A69" s="1">
        <v>2001.5</v>
      </c>
      <c r="B69" s="77">
        <v>3.5043000000000002</v>
      </c>
      <c r="C69" s="77">
        <v>3.1692</v>
      </c>
      <c r="D69" s="2">
        <v>3.0749</v>
      </c>
    </row>
    <row r="70" spans="1:4" x14ac:dyDescent="0.3">
      <c r="A70" s="1">
        <v>2001.75</v>
      </c>
      <c r="B70" s="77">
        <v>2.8957000000000002</v>
      </c>
      <c r="C70" s="77">
        <v>3.0920666666666663</v>
      </c>
      <c r="D70" s="2">
        <v>3.0625</v>
      </c>
    </row>
    <row r="71" spans="1:4" x14ac:dyDescent="0.3">
      <c r="A71" s="1">
        <v>2002</v>
      </c>
      <c r="B71" s="77">
        <v>2.6215999999999999</v>
      </c>
      <c r="C71" s="77">
        <v>2.8348</v>
      </c>
      <c r="D71" s="2">
        <v>2.8258000000000001</v>
      </c>
    </row>
    <row r="72" spans="1:4" x14ac:dyDescent="0.3">
      <c r="A72" s="1">
        <v>2002.25</v>
      </c>
      <c r="B72" s="77">
        <v>3.3256999999999999</v>
      </c>
      <c r="C72" s="77">
        <v>2.8980666666666668</v>
      </c>
      <c r="D72" s="2">
        <v>2.8043999999999998</v>
      </c>
    </row>
    <row r="73" spans="1:4" x14ac:dyDescent="0.3">
      <c r="A73" s="1">
        <v>2002.5</v>
      </c>
      <c r="B73" s="77">
        <v>4.3003999999999998</v>
      </c>
      <c r="C73" s="77">
        <v>4.1199666666666666</v>
      </c>
      <c r="D73" s="2">
        <v>3.9156</v>
      </c>
    </row>
    <row r="74" spans="1:4" x14ac:dyDescent="0.3">
      <c r="A74" s="1">
        <v>2002.75</v>
      </c>
      <c r="B74" s="77">
        <v>3.6821999999999999</v>
      </c>
      <c r="C74" s="77">
        <v>3.9485333333333332</v>
      </c>
      <c r="D74" s="2">
        <v>3.8250000000000002</v>
      </c>
    </row>
    <row r="75" spans="1:4" x14ac:dyDescent="0.3">
      <c r="A75" s="1">
        <v>2003</v>
      </c>
      <c r="B75" s="77">
        <v>3.1972999999999998</v>
      </c>
      <c r="C75" s="77">
        <v>3.4052666666666664</v>
      </c>
      <c r="D75" s="2">
        <v>3.2877999999999998</v>
      </c>
    </row>
    <row r="76" spans="1:4" x14ac:dyDescent="0.3">
      <c r="A76" s="1">
        <v>2003.25</v>
      </c>
      <c r="B76" s="77">
        <v>2.5139999999999998</v>
      </c>
      <c r="C76" s="77">
        <v>2.6633999999999998</v>
      </c>
      <c r="D76" s="2">
        <v>2.5844</v>
      </c>
    </row>
    <row r="77" spans="1:4" x14ac:dyDescent="0.3">
      <c r="A77" s="1">
        <v>2003.5</v>
      </c>
      <c r="B77" s="77">
        <v>2.399</v>
      </c>
      <c r="C77" s="77">
        <v>2.3984333333333336</v>
      </c>
      <c r="D77" s="2">
        <v>2.3330000000000002</v>
      </c>
    </row>
    <row r="78" spans="1:4" x14ac:dyDescent="0.3">
      <c r="A78" s="1">
        <v>2003.75</v>
      </c>
      <c r="B78" s="77">
        <v>1.8997999999999999</v>
      </c>
      <c r="C78" s="77">
        <v>1.9902999999999997</v>
      </c>
      <c r="D78" s="2">
        <v>1.9321999999999999</v>
      </c>
    </row>
    <row r="79" spans="1:4" x14ac:dyDescent="0.3">
      <c r="A79" s="1">
        <v>2004</v>
      </c>
      <c r="B79" s="77">
        <v>1.9263999999999999</v>
      </c>
      <c r="C79" s="77">
        <v>1.8705000000000001</v>
      </c>
      <c r="D79" s="2">
        <v>1.8193999999999999</v>
      </c>
    </row>
    <row r="80" spans="1:4" x14ac:dyDescent="0.3">
      <c r="A80" s="1">
        <v>2004.25</v>
      </c>
      <c r="B80" s="77">
        <v>1.8202</v>
      </c>
      <c r="C80" s="77">
        <v>1.8332333333333333</v>
      </c>
      <c r="D80" s="2">
        <v>1.7919</v>
      </c>
    </row>
    <row r="81" spans="1:4" x14ac:dyDescent="0.3">
      <c r="A81" s="1">
        <v>2004.5</v>
      </c>
      <c r="B81" s="77">
        <v>1.7681</v>
      </c>
      <c r="C81" s="77">
        <v>1.8020333333333334</v>
      </c>
      <c r="D81" s="2">
        <v>1.738</v>
      </c>
    </row>
    <row r="82" spans="1:4" x14ac:dyDescent="0.3">
      <c r="A82" s="1">
        <v>2004.75</v>
      </c>
      <c r="B82" s="77">
        <v>1.4997</v>
      </c>
      <c r="C82" s="77">
        <v>1.6095666666666666</v>
      </c>
      <c r="D82" s="2">
        <v>1.6031</v>
      </c>
    </row>
    <row r="83" spans="1:4" x14ac:dyDescent="0.3">
      <c r="A83" s="1">
        <v>2005</v>
      </c>
      <c r="B83" s="77">
        <v>1.9458</v>
      </c>
      <c r="C83" s="77">
        <v>1.7706333333333335</v>
      </c>
      <c r="D83" s="2">
        <v>1.6456</v>
      </c>
    </row>
    <row r="84" spans="1:4" x14ac:dyDescent="0.3">
      <c r="A84" s="1">
        <v>2005.25</v>
      </c>
      <c r="B84" s="77">
        <v>2.0701000000000001</v>
      </c>
      <c r="C84" s="77">
        <v>2.1997333333333331</v>
      </c>
      <c r="D84" s="2">
        <v>2.0514999999999999</v>
      </c>
    </row>
    <row r="85" spans="1:4" x14ac:dyDescent="0.3">
      <c r="A85" s="1">
        <v>2005.5</v>
      </c>
      <c r="B85" s="77">
        <v>1.9748000000000001</v>
      </c>
      <c r="C85" s="77">
        <v>1.8975333333333335</v>
      </c>
      <c r="D85" s="2">
        <v>1.7412000000000001</v>
      </c>
    </row>
    <row r="86" spans="1:4" x14ac:dyDescent="0.3">
      <c r="A86" s="1">
        <v>2005.75</v>
      </c>
      <c r="B86" s="77">
        <v>2.2696000000000001</v>
      </c>
      <c r="C86" s="77">
        <v>2.1702333333333335</v>
      </c>
      <c r="D86" s="2">
        <v>1.9265000000000001</v>
      </c>
    </row>
    <row r="87" spans="1:4" x14ac:dyDescent="0.3">
      <c r="A87" s="1">
        <v>2006</v>
      </c>
      <c r="B87" s="77">
        <v>1.9309000000000001</v>
      </c>
      <c r="C87" s="77">
        <v>1.9848999999999999</v>
      </c>
      <c r="D87" s="2">
        <v>1.7947</v>
      </c>
    </row>
    <row r="88" spans="1:4" x14ac:dyDescent="0.3">
      <c r="A88" s="1">
        <v>2006.25</v>
      </c>
      <c r="B88" s="77">
        <v>1.8826000000000001</v>
      </c>
      <c r="C88" s="77">
        <v>1.8514333333333333</v>
      </c>
      <c r="D88" s="2">
        <v>1.6877</v>
      </c>
    </row>
    <row r="89" spans="1:4" x14ac:dyDescent="0.3">
      <c r="A89" s="1">
        <v>2006.5</v>
      </c>
      <c r="B89" s="77">
        <v>1.9185000000000001</v>
      </c>
      <c r="C89" s="77">
        <v>1.9198000000000002</v>
      </c>
      <c r="D89" s="2">
        <v>1.8051999999999999</v>
      </c>
    </row>
    <row r="90" spans="1:4" x14ac:dyDescent="0.3">
      <c r="A90" s="1">
        <v>2006.75</v>
      </c>
      <c r="B90" s="77">
        <v>1.6792</v>
      </c>
      <c r="C90" s="77">
        <v>1.7619333333333334</v>
      </c>
      <c r="D90" s="2">
        <v>1.6458999999999999</v>
      </c>
    </row>
    <row r="91" spans="1:4" x14ac:dyDescent="0.3">
      <c r="A91" s="1">
        <v>2007</v>
      </c>
      <c r="B91" s="77">
        <v>1.6860999999999999</v>
      </c>
      <c r="C91" s="77">
        <v>1.6218999999999999</v>
      </c>
      <c r="D91" s="2">
        <v>1.5148999999999999</v>
      </c>
    </row>
    <row r="92" spans="1:4" x14ac:dyDescent="0.3">
      <c r="A92" s="1">
        <v>2007.25</v>
      </c>
      <c r="B92" s="77">
        <v>1.7045999999999999</v>
      </c>
      <c r="C92" s="77">
        <v>1.6355999999999999</v>
      </c>
      <c r="D92" s="2">
        <v>1.5239</v>
      </c>
    </row>
    <row r="93" spans="1:4" x14ac:dyDescent="0.3">
      <c r="A93" s="1">
        <v>2007.5</v>
      </c>
      <c r="B93" s="77">
        <v>2.3285999999999998</v>
      </c>
      <c r="C93" s="77">
        <v>2.3279666666666667</v>
      </c>
      <c r="D93" s="2">
        <v>2.3083</v>
      </c>
    </row>
    <row r="94" spans="1:4" x14ac:dyDescent="0.3">
      <c r="A94" s="1">
        <v>2007.75</v>
      </c>
      <c r="B94" s="77">
        <v>2.9573999999999998</v>
      </c>
      <c r="C94" s="77">
        <v>2.6977666666666664</v>
      </c>
      <c r="D94" s="2">
        <v>2.6918000000000002</v>
      </c>
    </row>
    <row r="95" spans="1:4" x14ac:dyDescent="0.3">
      <c r="A95" s="1">
        <v>2008</v>
      </c>
      <c r="B95" s="77">
        <v>3.9283000000000001</v>
      </c>
      <c r="C95" s="77">
        <v>3.6519666666666666</v>
      </c>
      <c r="D95" s="2">
        <v>3.6259000000000001</v>
      </c>
    </row>
    <row r="96" spans="1:4" x14ac:dyDescent="0.3">
      <c r="A96" s="1">
        <v>2008.25</v>
      </c>
      <c r="B96" s="77">
        <v>3.6858</v>
      </c>
      <c r="C96" s="77">
        <v>3.4447333333333336</v>
      </c>
      <c r="D96" s="2">
        <v>3.3359999999999999</v>
      </c>
    </row>
    <row r="97" spans="1:4" x14ac:dyDescent="0.3">
      <c r="A97" s="1">
        <v>2008.5</v>
      </c>
      <c r="B97" s="77">
        <v>5.2747000000000002</v>
      </c>
      <c r="C97" s="77">
        <v>4.4809333333333328</v>
      </c>
      <c r="D97" s="2">
        <v>4.1848999999999998</v>
      </c>
    </row>
    <row r="98" spans="1:4" x14ac:dyDescent="0.3">
      <c r="A98" s="1">
        <v>2008.75</v>
      </c>
      <c r="B98" s="77">
        <v>7.7058</v>
      </c>
      <c r="C98" s="77">
        <v>7.7443666666666671</v>
      </c>
      <c r="D98" s="2">
        <v>7.7023000000000001</v>
      </c>
    </row>
    <row r="99" spans="1:4" x14ac:dyDescent="0.3">
      <c r="A99" s="1">
        <v>2009</v>
      </c>
      <c r="B99" s="77">
        <v>6.4090999999999996</v>
      </c>
      <c r="C99" s="77">
        <v>6.342133333333333</v>
      </c>
      <c r="D99" s="2">
        <v>6.4092000000000002</v>
      </c>
    </row>
    <row r="100" spans="1:4" x14ac:dyDescent="0.3">
      <c r="A100" s="1">
        <v>2009.25</v>
      </c>
      <c r="B100" s="77">
        <v>4.1952999999999996</v>
      </c>
      <c r="C100" s="77">
        <v>4.8230666666666666</v>
      </c>
      <c r="D100" s="2">
        <v>4.9058000000000002</v>
      </c>
    </row>
    <row r="101" spans="1:4" x14ac:dyDescent="0.3">
      <c r="A101" s="1">
        <v>2009.5</v>
      </c>
      <c r="B101" s="77">
        <v>2.9834999999999998</v>
      </c>
      <c r="C101" s="77">
        <v>3.2942666666666667</v>
      </c>
      <c r="D101" s="2">
        <v>3.3222999999999998</v>
      </c>
    </row>
    <row r="102" spans="1:4" x14ac:dyDescent="0.3">
      <c r="A102" s="1">
        <v>2009.75</v>
      </c>
      <c r="B102" s="77">
        <v>2.4325999999999999</v>
      </c>
      <c r="C102" s="77">
        <v>2.7228333333333334</v>
      </c>
      <c r="D102" s="2">
        <v>2.7425999999999999</v>
      </c>
    </row>
    <row r="103" spans="1:4" x14ac:dyDescent="0.3">
      <c r="A103" s="1">
        <v>2010</v>
      </c>
      <c r="B103" s="77">
        <v>2.2400000000000002</v>
      </c>
      <c r="C103" s="77">
        <v>2.3686666666666665</v>
      </c>
      <c r="D103" s="2">
        <v>2.379</v>
      </c>
    </row>
    <row r="104" spans="1:4" x14ac:dyDescent="0.3">
      <c r="A104" s="1">
        <v>2010.25</v>
      </c>
      <c r="B104" s="77">
        <v>2.7094</v>
      </c>
      <c r="C104" s="77">
        <v>2.4704999999999999</v>
      </c>
      <c r="D104" s="2">
        <v>2.4935</v>
      </c>
    </row>
    <row r="105" spans="1:4" x14ac:dyDescent="0.3">
      <c r="A105" s="1">
        <v>2010.5</v>
      </c>
      <c r="B105" s="77">
        <v>2.5333000000000001</v>
      </c>
      <c r="C105" s="77">
        <v>2.5936000000000003</v>
      </c>
      <c r="D105" s="2">
        <v>2.6015999999999999</v>
      </c>
    </row>
    <row r="106" spans="1:4" x14ac:dyDescent="0.3">
      <c r="A106" s="1">
        <v>2010.75</v>
      </c>
      <c r="B106" s="77">
        <v>2.2210999999999999</v>
      </c>
      <c r="C106" s="77">
        <v>2.3437000000000001</v>
      </c>
      <c r="D106" s="2">
        <v>2.3647999999999998</v>
      </c>
    </row>
    <row r="107" spans="1:4" x14ac:dyDescent="0.3">
      <c r="A107" s="1">
        <v>2011</v>
      </c>
      <c r="B107" s="77">
        <v>1.9705999999999999</v>
      </c>
      <c r="C107" s="77">
        <v>2.0305666666666666</v>
      </c>
      <c r="D107" s="2">
        <v>1.982</v>
      </c>
    </row>
    <row r="108" spans="1:4" x14ac:dyDescent="0.3">
      <c r="A108" s="1">
        <v>2011.25</v>
      </c>
      <c r="B108" s="77">
        <v>2.1421999999999999</v>
      </c>
      <c r="C108" s="77">
        <v>2.0579999999999998</v>
      </c>
      <c r="D108" s="2">
        <v>2.0114999999999998</v>
      </c>
    </row>
    <row r="109" spans="1:4" x14ac:dyDescent="0.3">
      <c r="A109" s="1">
        <v>2011.5</v>
      </c>
      <c r="B109" s="77">
        <v>3.0916999999999999</v>
      </c>
      <c r="C109" s="77">
        <v>2.6999333333333335</v>
      </c>
      <c r="D109" s="2">
        <v>2.7012999999999998</v>
      </c>
    </row>
    <row r="110" spans="1:4" x14ac:dyDescent="0.3">
      <c r="A110" s="1">
        <v>2011.75</v>
      </c>
      <c r="B110" s="77">
        <v>2.8765000000000001</v>
      </c>
      <c r="C110" s="77">
        <v>2.8798666666666666</v>
      </c>
      <c r="D110" s="2">
        <v>2.7846000000000002</v>
      </c>
    </row>
    <row r="111" spans="1:4" x14ac:dyDescent="0.3">
      <c r="A111" s="1">
        <v>2012</v>
      </c>
      <c r="B111" s="77">
        <v>2.4174000000000002</v>
      </c>
      <c r="C111" s="77">
        <v>2.5519666666666669</v>
      </c>
      <c r="D111" s="2">
        <v>2.4039999999999999</v>
      </c>
    </row>
    <row r="112" spans="1:4" x14ac:dyDescent="0.3">
      <c r="A112" s="1">
        <v>2012.25</v>
      </c>
      <c r="B112" s="77">
        <v>2.7395999999999998</v>
      </c>
      <c r="C112" s="77">
        <v>2.6812999999999998</v>
      </c>
      <c r="D112" s="2">
        <v>2.4636999999999998</v>
      </c>
    </row>
    <row r="113" spans="1:4" x14ac:dyDescent="0.3">
      <c r="A113" s="1">
        <v>2012.5</v>
      </c>
      <c r="B113" s="77">
        <v>2.3904999999999998</v>
      </c>
      <c r="C113" s="77">
        <v>2.5028000000000001</v>
      </c>
      <c r="D113" s="2">
        <v>2.2427999999999999</v>
      </c>
    </row>
    <row r="114" spans="1:4" x14ac:dyDescent="0.3">
      <c r="A114" s="1">
        <v>2012.75</v>
      </c>
      <c r="B114" s="77">
        <v>2.2307000000000001</v>
      </c>
      <c r="C114" s="77">
        <v>2.2652000000000001</v>
      </c>
      <c r="D114" s="2">
        <v>2.0164</v>
      </c>
    </row>
    <row r="115" spans="1:4" x14ac:dyDescent="0.3">
      <c r="A115" s="1">
        <v>2013</v>
      </c>
      <c r="B115" s="77">
        <v>2.1233</v>
      </c>
      <c r="C115" s="77">
        <v>2.1273999999999997</v>
      </c>
      <c r="D115" s="2"/>
    </row>
    <row r="116" spans="1:4" x14ac:dyDescent="0.3">
      <c r="A116" s="1">
        <v>2013.25</v>
      </c>
      <c r="B116" s="77">
        <v>2.1633</v>
      </c>
      <c r="C116" s="77">
        <v>2.0725333333333329</v>
      </c>
      <c r="D116" s="2"/>
    </row>
    <row r="117" spans="1:4" x14ac:dyDescent="0.3">
      <c r="B117" s="77">
        <v>2.0773999999999999</v>
      </c>
      <c r="C117" s="77">
        <v>2.0445666666666669</v>
      </c>
    </row>
    <row r="118" spans="1:4" x14ac:dyDescent="0.3">
      <c r="B118" s="77">
        <v>1.7912999999999999</v>
      </c>
      <c r="C118" s="77">
        <v>1.9070999999999998</v>
      </c>
    </row>
    <row r="119" spans="1:4" x14ac:dyDescent="0.3">
      <c r="B119" s="77">
        <v>1.6890000000000001</v>
      </c>
      <c r="C119" s="77">
        <v>1.7585</v>
      </c>
    </row>
    <row r="120" spans="1:4" x14ac:dyDescent="0.3">
      <c r="B120" s="77">
        <v>1.597</v>
      </c>
      <c r="C120" s="77">
        <v>1.6188000000000002</v>
      </c>
    </row>
    <row r="121" spans="1:4" x14ac:dyDescent="0.3">
      <c r="B121" s="77">
        <v>1.7968999999999999</v>
      </c>
      <c r="C121" s="77">
        <v>1.7016333333333333</v>
      </c>
    </row>
    <row r="122" spans="1:4" x14ac:dyDescent="0.3">
      <c r="B122" s="77">
        <v>2.1431</v>
      </c>
      <c r="C122" s="77">
        <v>2.0329000000000002</v>
      </c>
    </row>
    <row r="123" spans="1:4" x14ac:dyDescent="0.3">
      <c r="B123" s="77">
        <v>2.0840999999999998</v>
      </c>
      <c r="C123" s="77">
        <v>2.0886333333333336</v>
      </c>
    </row>
    <row r="124" spans="1:4" x14ac:dyDescent="0.3">
      <c r="B124" s="77">
        <v>2.1778</v>
      </c>
      <c r="C124" s="77">
        <v>2.0878333333333337</v>
      </c>
    </row>
    <row r="125" spans="1:4" x14ac:dyDescent="0.3">
      <c r="B125" s="77">
        <v>2.6442999999999999</v>
      </c>
      <c r="C125" s="77">
        <v>2.4694666666666669</v>
      </c>
    </row>
    <row r="126" spans="1:4" x14ac:dyDescent="0.3">
      <c r="B126" s="77">
        <v>2.6838000000000002</v>
      </c>
      <c r="C126" s="77">
        <v>2.5267666666666666</v>
      </c>
    </row>
    <row r="127" spans="1:4" x14ac:dyDescent="0.3">
      <c r="B127" s="77">
        <v>2.6716000000000002</v>
      </c>
      <c r="C127" s="77">
        <v>2.9422000000000001</v>
      </c>
    </row>
    <row r="128" spans="1:4" x14ac:dyDescent="0.3">
      <c r="B128" s="77">
        <v>2.4548999999999999</v>
      </c>
      <c r="C128" s="77">
        <v>2.4041000000000001</v>
      </c>
    </row>
    <row r="129" spans="2:3" x14ac:dyDescent="0.3">
      <c r="B129" s="77">
        <v>2.0464000000000002</v>
      </c>
      <c r="C129" s="77">
        <v>2.1242000000000001</v>
      </c>
    </row>
    <row r="130" spans="2:3" x14ac:dyDescent="0.3">
      <c r="B130" s="77">
        <v>1.6649</v>
      </c>
      <c r="C130" s="77">
        <v>1.7784333333333333</v>
      </c>
    </row>
    <row r="131" spans="2:3" x14ac:dyDescent="0.3">
      <c r="B131" s="77">
        <v>1.6153</v>
      </c>
      <c r="C131" s="77">
        <v>1.6060333333333332</v>
      </c>
    </row>
    <row r="132" spans="2:3" x14ac:dyDescent="0.3">
      <c r="B132" s="77">
        <v>1.5431999999999999</v>
      </c>
      <c r="C132" s="77">
        <v>1.5709666666666664</v>
      </c>
    </row>
    <row r="133" spans="2:3" x14ac:dyDescent="0.3">
      <c r="B133" s="77">
        <v>1.4856</v>
      </c>
      <c r="C133" s="77">
        <v>1.5269999999999999</v>
      </c>
    </row>
    <row r="134" spans="2:3" x14ac:dyDescent="0.3">
      <c r="B134" s="77">
        <v>1.3932</v>
      </c>
      <c r="C134" s="77">
        <v>1.4139666666666668</v>
      </c>
    </row>
    <row r="135" spans="2:3" x14ac:dyDescent="0.3">
      <c r="B135" s="77">
        <v>1.5162</v>
      </c>
      <c r="C135" s="77">
        <v>1.3764666666666667</v>
      </c>
    </row>
    <row r="136" spans="2:3" x14ac:dyDescent="0.3">
      <c r="B136" s="77">
        <v>1.6033999999999999</v>
      </c>
      <c r="C136" s="77">
        <v>1.5176333333333334</v>
      </c>
    </row>
    <row r="137" spans="2:3" x14ac:dyDescent="0.3">
      <c r="B137" s="77">
        <v>1.4146000000000001</v>
      </c>
      <c r="C137" s="77">
        <v>1.4635333333333334</v>
      </c>
    </row>
    <row r="138" spans="2:3" x14ac:dyDescent="0.3">
      <c r="B138" s="77">
        <v>2.0583</v>
      </c>
      <c r="C138" s="77">
        <v>1.8010333333333335</v>
      </c>
    </row>
    <row r="139" spans="2:3" x14ac:dyDescent="0.3">
      <c r="B139" s="77">
        <v>1.6604000000000001</v>
      </c>
      <c r="C139" s="77">
        <v>1.7009999999999998</v>
      </c>
    </row>
    <row r="140" spans="2:3" x14ac:dyDescent="0.3">
      <c r="B140" s="77">
        <v>1.6678999999999999</v>
      </c>
      <c r="C140" s="77">
        <v>1.6730666666666665</v>
      </c>
    </row>
    <row r="141" spans="2:3" x14ac:dyDescent="0.3">
      <c r="B141" s="77">
        <v>1.6978</v>
      </c>
      <c r="C141" s="77">
        <v>1.6969666666666665</v>
      </c>
    </row>
    <row r="142" spans="2:3" x14ac:dyDescent="0.3">
      <c r="B142" s="77">
        <v>1.4568000000000001</v>
      </c>
      <c r="C142" s="77">
        <v>1.579</v>
      </c>
    </row>
    <row r="143" spans="2:3" x14ac:dyDescent="0.3">
      <c r="B143" s="77">
        <v>3.8283999999999998</v>
      </c>
      <c r="C143" s="77">
        <v>2.4721333333333333</v>
      </c>
    </row>
    <row r="144" spans="2:3" x14ac:dyDescent="0.3">
      <c r="B144" s="77">
        <v>2.8961000000000001</v>
      </c>
      <c r="C144" s="77">
        <v>2.8961000000000001</v>
      </c>
    </row>
  </sheetData>
  <mergeCells count="2">
    <mergeCell ref="F24:U24"/>
    <mergeCell ref="F22:U2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6C61-1D19-40A1-A4BF-FB6A3AD87BC6}">
  <dimension ref="A1:AF142"/>
  <sheetViews>
    <sheetView zoomScale="80" zoomScaleNormal="80" workbookViewId="0">
      <selection activeCell="L2" sqref="L2"/>
    </sheetView>
  </sheetViews>
  <sheetFormatPr defaultRowHeight="14.4" x14ac:dyDescent="0.3"/>
  <cols>
    <col min="1" max="1" width="11.77734375" style="3" customWidth="1"/>
    <col min="2" max="2" width="11.77734375" style="65" customWidth="1"/>
    <col min="7" max="7" width="8.88671875" style="40"/>
    <col min="12" max="12" width="8.88671875" style="68"/>
    <col min="26" max="27" width="18" bestFit="1" customWidth="1"/>
  </cols>
  <sheetData>
    <row r="1" spans="1:32" x14ac:dyDescent="0.3">
      <c r="B1" s="65" t="s">
        <v>86</v>
      </c>
      <c r="C1" t="s">
        <v>489</v>
      </c>
      <c r="G1" s="40" t="s">
        <v>512</v>
      </c>
      <c r="H1" t="s">
        <v>859</v>
      </c>
      <c r="L1" s="68" t="s">
        <v>512</v>
      </c>
      <c r="W1" t="s">
        <v>507</v>
      </c>
    </row>
    <row r="2" spans="1:32" ht="41.4" x14ac:dyDescent="0.3">
      <c r="A2" s="4"/>
      <c r="B2" s="67" t="s">
        <v>12</v>
      </c>
      <c r="C2" s="5" t="s">
        <v>490</v>
      </c>
      <c r="D2" s="55" t="s">
        <v>503</v>
      </c>
      <c r="E2" s="5" t="s">
        <v>515</v>
      </c>
      <c r="F2" s="55" t="s">
        <v>511</v>
      </c>
      <c r="G2" s="100" t="s">
        <v>516</v>
      </c>
      <c r="H2" s="100" t="s">
        <v>505</v>
      </c>
      <c r="I2" s="100" t="s">
        <v>860</v>
      </c>
      <c r="J2" s="100" t="s">
        <v>515</v>
      </c>
      <c r="K2" s="100" t="s">
        <v>511</v>
      </c>
      <c r="L2" s="67" t="s">
        <v>861</v>
      </c>
      <c r="M2" s="55"/>
      <c r="O2" s="121" t="s">
        <v>488</v>
      </c>
      <c r="P2" s="121"/>
      <c r="Q2" s="121"/>
      <c r="R2" s="121"/>
      <c r="S2" s="121"/>
      <c r="T2" s="121"/>
      <c r="U2" s="121"/>
      <c r="W2" s="5"/>
      <c r="X2" s="122" t="s">
        <v>501</v>
      </c>
      <c r="Y2" s="122"/>
      <c r="Z2" s="5" t="s">
        <v>506</v>
      </c>
      <c r="AA2" s="5"/>
    </row>
    <row r="3" spans="1:32" ht="14.4" customHeight="1" x14ac:dyDescent="0.3">
      <c r="A3" s="1">
        <v>1985</v>
      </c>
      <c r="B3" s="69">
        <v>4.3735999999999997</v>
      </c>
      <c r="F3" s="3"/>
      <c r="G3" s="83"/>
      <c r="H3">
        <v>78.233604034884848</v>
      </c>
      <c r="I3" s="61">
        <f t="shared" ref="I3:I10" si="0">LN(H3)</f>
        <v>4.3596992743646226</v>
      </c>
      <c r="J3" s="61">
        <f t="shared" ref="J3:J10" si="1">B3-I3</f>
        <v>1.3900725635377142E-2</v>
      </c>
      <c r="K3" s="61">
        <f>AVERAGE(J3:J114)</f>
        <v>2.8149385558803901E-2</v>
      </c>
      <c r="L3" s="72">
        <f>I3+$K$3</f>
        <v>4.3878486599234261</v>
      </c>
      <c r="M3" s="3"/>
      <c r="N3" s="3"/>
      <c r="O3" s="121"/>
      <c r="P3" s="121"/>
      <c r="Q3" s="121"/>
      <c r="R3" s="121"/>
      <c r="S3" s="121"/>
      <c r="T3" s="121"/>
      <c r="U3" s="121"/>
      <c r="V3" s="3"/>
      <c r="W3" s="51" t="s">
        <v>492</v>
      </c>
      <c r="X3" s="50" t="s">
        <v>493</v>
      </c>
      <c r="Y3" s="50" t="s">
        <v>493</v>
      </c>
      <c r="Z3" s="3"/>
      <c r="AA3" s="3"/>
      <c r="AB3" s="3"/>
      <c r="AC3" s="3"/>
      <c r="AD3" s="3"/>
      <c r="AE3" s="3"/>
      <c r="AF3" s="3"/>
    </row>
    <row r="4" spans="1:32" ht="14.4" customHeight="1" x14ac:dyDescent="0.3">
      <c r="A4" s="1">
        <v>1985.25</v>
      </c>
      <c r="B4" s="69">
        <v>4.3768000000000002</v>
      </c>
      <c r="F4" s="3"/>
      <c r="G4" s="83"/>
      <c r="H4">
        <v>78.34681327315289</v>
      </c>
      <c r="I4" s="61">
        <f t="shared" si="0"/>
        <v>4.3611452950093597</v>
      </c>
      <c r="J4" s="61">
        <f t="shared" si="1"/>
        <v>1.5654704990640589E-2</v>
      </c>
      <c r="K4" s="3"/>
      <c r="L4" s="72">
        <f t="shared" ref="L4:L67" si="2">I4+$K$3</f>
        <v>4.3892946805681632</v>
      </c>
      <c r="M4" s="3"/>
      <c r="O4" s="121"/>
      <c r="P4" s="121"/>
      <c r="Q4" s="121"/>
      <c r="R4" s="121"/>
      <c r="S4" s="121"/>
      <c r="T4" s="121"/>
      <c r="U4" s="121"/>
      <c r="V4" s="3"/>
      <c r="W4" s="52" t="s">
        <v>494</v>
      </c>
      <c r="X4" s="50" t="s">
        <v>495</v>
      </c>
      <c r="Y4" s="50" t="s">
        <v>496</v>
      </c>
      <c r="Z4" s="3"/>
    </row>
    <row r="5" spans="1:32" ht="14.4" customHeight="1" x14ac:dyDescent="0.3">
      <c r="A5" s="1">
        <v>1985.5</v>
      </c>
      <c r="B5" s="69">
        <v>4.3810000000000002</v>
      </c>
      <c r="H5">
        <v>78.460022511420945</v>
      </c>
      <c r="I5" s="61">
        <f t="shared" si="0"/>
        <v>4.3625892276972582</v>
      </c>
      <c r="J5" s="61">
        <f t="shared" si="1"/>
        <v>1.8410772302742018E-2</v>
      </c>
      <c r="L5" s="72">
        <f t="shared" si="2"/>
        <v>4.3907386132560617</v>
      </c>
      <c r="O5" t="s">
        <v>502</v>
      </c>
      <c r="W5" s="51" t="s">
        <v>497</v>
      </c>
      <c r="X5" s="53" t="s">
        <v>498</v>
      </c>
      <c r="Y5" s="53" t="s">
        <v>498</v>
      </c>
    </row>
    <row r="6" spans="1:32" x14ac:dyDescent="0.3">
      <c r="A6" s="1">
        <v>1985.75</v>
      </c>
      <c r="B6" s="69">
        <v>4.3860000000000001</v>
      </c>
      <c r="F6" s="3"/>
      <c r="G6" s="83"/>
      <c r="H6">
        <v>78.573231749689</v>
      </c>
      <c r="I6" s="61">
        <f t="shared" si="0"/>
        <v>4.3640310784493632</v>
      </c>
      <c r="J6" s="61">
        <f t="shared" si="1"/>
        <v>2.19689215506369E-2</v>
      </c>
      <c r="K6" s="3"/>
      <c r="L6" s="72">
        <f t="shared" si="2"/>
        <v>4.3921804640081668</v>
      </c>
      <c r="M6" s="3"/>
      <c r="U6" s="3"/>
      <c r="W6" s="51" t="s">
        <v>499</v>
      </c>
      <c r="X6" s="50" t="s">
        <v>490</v>
      </c>
      <c r="Y6" s="50" t="s">
        <v>491</v>
      </c>
      <c r="Z6" t="s">
        <v>504</v>
      </c>
      <c r="AA6" t="s">
        <v>505</v>
      </c>
    </row>
    <row r="7" spans="1:32" x14ac:dyDescent="0.3">
      <c r="A7" s="1">
        <v>1986</v>
      </c>
      <c r="B7" s="69">
        <v>4.391</v>
      </c>
      <c r="H7">
        <v>78.886021956472092</v>
      </c>
      <c r="I7" s="61">
        <f t="shared" si="0"/>
        <v>4.3680040506419449</v>
      </c>
      <c r="J7" s="61">
        <f t="shared" si="1"/>
        <v>2.2995949358055157E-2</v>
      </c>
      <c r="L7" s="72">
        <f t="shared" si="2"/>
        <v>4.3961534362007484</v>
      </c>
      <c r="O7" t="s">
        <v>466</v>
      </c>
      <c r="P7">
        <f>CORREL(D11:D124,B11:B124)</f>
        <v>0.99765416955187081</v>
      </c>
      <c r="W7" s="51">
        <v>1987</v>
      </c>
      <c r="X7" s="50">
        <v>79.164000000000001</v>
      </c>
      <c r="Y7" s="50">
        <v>79.813000000000002</v>
      </c>
      <c r="Z7" s="50">
        <v>79.539000000000001</v>
      </c>
      <c r="AA7" s="50">
        <v>79.784999999999997</v>
      </c>
    </row>
    <row r="8" spans="1:32" x14ac:dyDescent="0.3">
      <c r="A8" s="1">
        <v>1986.25</v>
      </c>
      <c r="B8" s="69">
        <v>4.3948</v>
      </c>
      <c r="H8">
        <v>79.198812163255198</v>
      </c>
      <c r="I8" s="61">
        <f t="shared" si="0"/>
        <v>4.3719613007692129</v>
      </c>
      <c r="J8" s="61">
        <f t="shared" si="1"/>
        <v>2.2838699230787185E-2</v>
      </c>
      <c r="L8" s="72">
        <f t="shared" si="2"/>
        <v>4.4001106863280164</v>
      </c>
      <c r="W8" s="51">
        <v>1988</v>
      </c>
      <c r="X8" s="50">
        <v>79.751999999999995</v>
      </c>
      <c r="Y8" s="50">
        <v>80.653000000000006</v>
      </c>
      <c r="Z8" s="50">
        <v>80.358999999999995</v>
      </c>
      <c r="AA8" s="50">
        <v>80.617000000000004</v>
      </c>
    </row>
    <row r="9" spans="1:32" x14ac:dyDescent="0.3">
      <c r="A9" s="1">
        <v>1986.5</v>
      </c>
      <c r="B9" s="69">
        <v>4.3970000000000002</v>
      </c>
      <c r="H9">
        <v>79.511602370038304</v>
      </c>
      <c r="I9" s="61">
        <f t="shared" si="0"/>
        <v>4.3759029527733118</v>
      </c>
      <c r="J9" s="61">
        <f t="shared" si="1"/>
        <v>2.1097047226688481E-2</v>
      </c>
      <c r="L9" s="72">
        <f t="shared" si="2"/>
        <v>4.4040523383321153</v>
      </c>
      <c r="O9">
        <f t="array" ref="O9:P13">LINEST(B11:B114, D11:D114, TRUE, TRUE)</f>
        <v>1.0070403960279248</v>
      </c>
      <c r="P9">
        <v>1.6763310771752415E-3</v>
      </c>
      <c r="W9" s="51">
        <v>1989</v>
      </c>
      <c r="X9" s="50">
        <v>80.025000000000006</v>
      </c>
      <c r="Y9" s="50">
        <v>80.802999999999997</v>
      </c>
      <c r="Z9" s="50">
        <v>80.481999999999999</v>
      </c>
      <c r="AA9" s="50">
        <v>80.741</v>
      </c>
    </row>
    <row r="10" spans="1:32" x14ac:dyDescent="0.3">
      <c r="A10" s="1">
        <v>1986.75</v>
      </c>
      <c r="B10" s="69">
        <v>4.3975</v>
      </c>
      <c r="H10">
        <v>79.824392576821396</v>
      </c>
      <c r="I10" s="61">
        <f t="shared" si="0"/>
        <v>4.379829129136521</v>
      </c>
      <c r="J10" s="61">
        <f t="shared" si="1"/>
        <v>1.767087086347896E-2</v>
      </c>
      <c r="L10" s="72">
        <f t="shared" si="2"/>
        <v>4.4079785146953245</v>
      </c>
      <c r="O10">
        <v>6.8418767532003408E-3</v>
      </c>
      <c r="P10">
        <v>3.0653573002409111E-2</v>
      </c>
      <c r="W10" s="51">
        <v>1990</v>
      </c>
      <c r="X10" s="50">
        <v>80.222999999999999</v>
      </c>
      <c r="Y10" s="50">
        <v>80.822000000000003</v>
      </c>
      <c r="Z10" s="50">
        <v>80.591999999999999</v>
      </c>
      <c r="AA10" s="50">
        <v>80.808999999999997</v>
      </c>
    </row>
    <row r="11" spans="1:32" x14ac:dyDescent="0.3">
      <c r="A11" s="1">
        <v>1987</v>
      </c>
      <c r="B11" s="69">
        <v>4.3971</v>
      </c>
      <c r="C11">
        <v>79.164000000000001</v>
      </c>
      <c r="D11" s="61">
        <f t="shared" ref="D11:D42" si="3">LN(C11)</f>
        <v>4.3715216500287344</v>
      </c>
      <c r="E11" s="61">
        <f t="shared" ref="E11:E42" si="4">B11-D11</f>
        <v>2.5578349971265624E-2</v>
      </c>
      <c r="F11" s="61">
        <f>AVERAGE(E11:E114)</f>
        <v>3.3213883656554991E-2</v>
      </c>
      <c r="G11" s="107">
        <f t="shared" ref="G11:G42" si="5">D11+0.0332</f>
        <v>4.4047216500287343</v>
      </c>
      <c r="H11">
        <v>79.814544432616046</v>
      </c>
      <c r="I11" s="61">
        <f t="shared" ref="I11:I42" si="6">LN(H11)</f>
        <v>4.3797057489085853</v>
      </c>
      <c r="J11" s="61">
        <f>B11-I11</f>
        <v>1.7394251091414681E-2</v>
      </c>
      <c r="L11" s="72">
        <f t="shared" si="2"/>
        <v>4.4078551344673889</v>
      </c>
      <c r="M11" s="61"/>
      <c r="O11" s="35">
        <v>0.99531384202423245</v>
      </c>
      <c r="P11">
        <v>5.8075554960057866E-3</v>
      </c>
      <c r="W11" s="51">
        <v>1991</v>
      </c>
      <c r="X11" s="50">
        <v>79.554000000000002</v>
      </c>
      <c r="Y11" s="50">
        <v>80.174999999999997</v>
      </c>
      <c r="Z11" s="50">
        <v>80.263000000000005</v>
      </c>
      <c r="AA11" s="50">
        <v>80.445999999999998</v>
      </c>
    </row>
    <row r="12" spans="1:32" x14ac:dyDescent="0.3">
      <c r="A12" s="1">
        <v>1987.25</v>
      </c>
      <c r="B12" s="69">
        <v>4.3973000000000004</v>
      </c>
      <c r="C12">
        <v>79.164000000000001</v>
      </c>
      <c r="D12" s="61">
        <f t="shared" si="3"/>
        <v>4.3715216500287344</v>
      </c>
      <c r="E12" s="61">
        <f t="shared" si="4"/>
        <v>2.5778349971266046E-2</v>
      </c>
      <c r="G12" s="107">
        <f t="shared" si="5"/>
        <v>4.4047216500287343</v>
      </c>
      <c r="H12">
        <v>79.804696288410696</v>
      </c>
      <c r="I12" s="61">
        <f t="shared" si="6"/>
        <v>4.3795823534560903</v>
      </c>
      <c r="J12" s="61">
        <f t="shared" ref="J12:J75" si="7">B12-I12</f>
        <v>1.771764654391017E-2</v>
      </c>
      <c r="L12" s="72">
        <f t="shared" si="2"/>
        <v>4.4077317390148938</v>
      </c>
      <c r="M12" s="61"/>
      <c r="O12">
        <v>21664.231639532954</v>
      </c>
      <c r="P12">
        <v>102</v>
      </c>
      <c r="W12" s="51">
        <v>1992</v>
      </c>
      <c r="X12" s="50">
        <v>81.995000000000005</v>
      </c>
      <c r="Y12" s="50">
        <v>82.454999999999998</v>
      </c>
      <c r="Z12" s="50">
        <v>82.578999999999994</v>
      </c>
      <c r="AA12" s="50">
        <v>82.754000000000005</v>
      </c>
    </row>
    <row r="13" spans="1:32" x14ac:dyDescent="0.3">
      <c r="A13" s="1">
        <v>1987.5</v>
      </c>
      <c r="B13" s="69">
        <v>4.3986000000000001</v>
      </c>
      <c r="C13">
        <v>79.164000000000001</v>
      </c>
      <c r="D13" s="61">
        <f t="shared" si="3"/>
        <v>4.3715216500287344</v>
      </c>
      <c r="E13" s="61">
        <f t="shared" si="4"/>
        <v>2.7078349971265681E-2</v>
      </c>
      <c r="G13" s="107">
        <f t="shared" si="5"/>
        <v>4.4047216500287343</v>
      </c>
      <c r="H13">
        <v>79.794848144205346</v>
      </c>
      <c r="I13" s="61">
        <f t="shared" si="6"/>
        <v>4.3794589427752788</v>
      </c>
      <c r="J13" s="61">
        <f t="shared" si="7"/>
        <v>1.9141057224721258E-2</v>
      </c>
      <c r="L13" s="72">
        <f t="shared" si="2"/>
        <v>4.4076083283340823</v>
      </c>
      <c r="M13" s="61"/>
      <c r="O13">
        <v>0.73068472364901749</v>
      </c>
      <c r="P13">
        <v>3.4402254855970755E-3</v>
      </c>
      <c r="W13" s="51">
        <v>1993</v>
      </c>
      <c r="X13" s="50">
        <v>81.712000000000003</v>
      </c>
      <c r="Y13" s="50">
        <v>82.168999999999997</v>
      </c>
      <c r="Z13" s="50">
        <v>82.287000000000006</v>
      </c>
      <c r="AA13" s="50">
        <v>82.415999999999997</v>
      </c>
    </row>
    <row r="14" spans="1:32" x14ac:dyDescent="0.3">
      <c r="A14" s="1">
        <v>1987.75</v>
      </c>
      <c r="B14" s="69">
        <v>4.4012000000000002</v>
      </c>
      <c r="C14">
        <v>79.164000000000001</v>
      </c>
      <c r="D14" s="61">
        <f t="shared" si="3"/>
        <v>4.3715216500287344</v>
      </c>
      <c r="E14" s="61">
        <f t="shared" si="4"/>
        <v>2.9678349971265838E-2</v>
      </c>
      <c r="G14" s="107">
        <f t="shared" si="5"/>
        <v>4.4047216500287343</v>
      </c>
      <c r="H14">
        <v>79.784999999999997</v>
      </c>
      <c r="I14" s="61">
        <f t="shared" si="6"/>
        <v>4.3793355168623904</v>
      </c>
      <c r="J14" s="61">
        <f t="shared" si="7"/>
        <v>2.1864483137609803E-2</v>
      </c>
      <c r="L14" s="72">
        <f t="shared" si="2"/>
        <v>4.407484902421194</v>
      </c>
      <c r="M14" s="61"/>
      <c r="W14" s="51">
        <v>1994</v>
      </c>
      <c r="X14" s="50">
        <v>81.786000000000001</v>
      </c>
      <c r="Y14" s="50">
        <v>82.308000000000007</v>
      </c>
      <c r="Z14" s="50">
        <v>82.677999999999997</v>
      </c>
      <c r="AA14" s="50">
        <v>82.796999999999997</v>
      </c>
    </row>
    <row r="15" spans="1:32" x14ac:dyDescent="0.3">
      <c r="A15" s="1">
        <v>1988</v>
      </c>
      <c r="B15" s="69">
        <v>4.4043000000000001</v>
      </c>
      <c r="C15">
        <v>79.311000000000007</v>
      </c>
      <c r="D15" s="61">
        <f t="shared" si="3"/>
        <v>4.3733768327662119</v>
      </c>
      <c r="E15" s="61">
        <f t="shared" si="4"/>
        <v>3.0923167233788185E-2</v>
      </c>
      <c r="G15" s="107">
        <f t="shared" si="5"/>
        <v>4.4065768327662118</v>
      </c>
      <c r="H15">
        <v>79.992999999999995</v>
      </c>
      <c r="I15" s="61">
        <f t="shared" si="6"/>
        <v>4.3819391308455335</v>
      </c>
      <c r="J15" s="61">
        <f t="shared" si="7"/>
        <v>2.2360869154466556E-2</v>
      </c>
      <c r="L15" s="72">
        <f t="shared" si="2"/>
        <v>4.4100885164043371</v>
      </c>
      <c r="M15" s="61"/>
      <c r="W15" s="51">
        <v>1995</v>
      </c>
      <c r="X15" s="50">
        <v>81.831000000000003</v>
      </c>
      <c r="Y15" s="50">
        <v>82.643000000000001</v>
      </c>
      <c r="Z15" s="50">
        <v>82.893000000000001</v>
      </c>
      <c r="AA15" s="50">
        <v>82.98</v>
      </c>
    </row>
    <row r="16" spans="1:32" x14ac:dyDescent="0.3">
      <c r="A16" s="1">
        <v>1988.25</v>
      </c>
      <c r="B16" s="69">
        <v>4.4066999999999998</v>
      </c>
      <c r="C16">
        <v>79.457999999999998</v>
      </c>
      <c r="D16" s="61">
        <f t="shared" si="3"/>
        <v>4.3752285801728821</v>
      </c>
      <c r="E16" s="61">
        <f t="shared" si="4"/>
        <v>3.1471419827117764E-2</v>
      </c>
      <c r="G16" s="107">
        <f t="shared" si="5"/>
        <v>4.408428580172882</v>
      </c>
      <c r="H16">
        <v>80.200999999999993</v>
      </c>
      <c r="I16" s="61">
        <f t="shared" si="6"/>
        <v>4.3845359836226638</v>
      </c>
      <c r="J16" s="61">
        <f t="shared" si="7"/>
        <v>2.2164016377336004E-2</v>
      </c>
      <c r="L16" s="72">
        <f t="shared" si="2"/>
        <v>4.4126853691814674</v>
      </c>
      <c r="M16" s="61"/>
      <c r="W16" s="51">
        <v>1996</v>
      </c>
      <c r="X16" s="50">
        <v>83.019000000000005</v>
      </c>
      <c r="Y16" s="50">
        <v>83.552000000000007</v>
      </c>
      <c r="Z16" s="50">
        <v>83.721000000000004</v>
      </c>
      <c r="AA16" s="50">
        <v>83.804000000000002</v>
      </c>
    </row>
    <row r="17" spans="1:27" x14ac:dyDescent="0.3">
      <c r="A17" s="1">
        <v>1988.5</v>
      </c>
      <c r="B17" s="69">
        <v>4.4076000000000004</v>
      </c>
      <c r="C17">
        <v>79.60499999999999</v>
      </c>
      <c r="D17" s="61">
        <f t="shared" si="3"/>
        <v>4.3770769049479679</v>
      </c>
      <c r="E17" s="61">
        <f t="shared" si="4"/>
        <v>3.0523095052032545E-2</v>
      </c>
      <c r="G17" s="107">
        <f t="shared" si="5"/>
        <v>4.4102769049479678</v>
      </c>
      <c r="H17">
        <v>80.408999999999992</v>
      </c>
      <c r="I17" s="61">
        <f t="shared" si="6"/>
        <v>4.3871261102185803</v>
      </c>
      <c r="J17" s="61">
        <f t="shared" si="7"/>
        <v>2.0473889781420063E-2</v>
      </c>
      <c r="L17" s="72">
        <f t="shared" si="2"/>
        <v>4.4152754957773839</v>
      </c>
      <c r="M17" s="61"/>
      <c r="W17" s="51">
        <v>1997</v>
      </c>
      <c r="X17" s="50">
        <v>84</v>
      </c>
      <c r="Y17" s="50">
        <v>84.352999999999994</v>
      </c>
      <c r="Z17" s="50">
        <v>84.406999999999996</v>
      </c>
      <c r="AA17" s="50">
        <v>84.576999999999998</v>
      </c>
    </row>
    <row r="18" spans="1:27" x14ac:dyDescent="0.3">
      <c r="A18" s="1">
        <v>1988.75</v>
      </c>
      <c r="B18" s="69">
        <v>4.4073000000000002</v>
      </c>
      <c r="C18">
        <v>79.751999999999995</v>
      </c>
      <c r="D18" s="61">
        <f t="shared" si="3"/>
        <v>4.3789218197204027</v>
      </c>
      <c r="E18" s="61">
        <f t="shared" si="4"/>
        <v>2.8378180279597487E-2</v>
      </c>
      <c r="G18" s="107">
        <f t="shared" si="5"/>
        <v>4.4121218197204026</v>
      </c>
      <c r="H18">
        <v>80.617000000000004</v>
      </c>
      <c r="I18" s="61">
        <f t="shared" si="6"/>
        <v>4.3897095453866282</v>
      </c>
      <c r="J18" s="61">
        <f t="shared" si="7"/>
        <v>1.7590454613372053E-2</v>
      </c>
      <c r="L18" s="72">
        <f t="shared" si="2"/>
        <v>4.4178589309454317</v>
      </c>
      <c r="M18" s="61"/>
      <c r="W18" s="51">
        <v>1998</v>
      </c>
      <c r="X18" s="50">
        <v>85.385999999999996</v>
      </c>
      <c r="Y18" s="50">
        <v>85.674999999999997</v>
      </c>
      <c r="Z18" s="50">
        <v>85.664000000000001</v>
      </c>
      <c r="AA18" s="50">
        <v>85.861000000000004</v>
      </c>
    </row>
    <row r="19" spans="1:27" x14ac:dyDescent="0.3">
      <c r="A19" s="1">
        <v>1989</v>
      </c>
      <c r="B19" s="69">
        <v>4.4066000000000001</v>
      </c>
      <c r="C19">
        <v>79.820249999999987</v>
      </c>
      <c r="D19" s="61">
        <f t="shared" si="3"/>
        <v>4.3797772316627892</v>
      </c>
      <c r="E19" s="61">
        <f t="shared" si="4"/>
        <v>2.6822768337210867E-2</v>
      </c>
      <c r="G19" s="107">
        <f t="shared" si="5"/>
        <v>4.4129772316627891</v>
      </c>
      <c r="H19">
        <v>80.647999999999996</v>
      </c>
      <c r="I19" s="61">
        <f t="shared" si="6"/>
        <v>4.3900940057516404</v>
      </c>
      <c r="J19" s="61">
        <f t="shared" si="7"/>
        <v>1.6505994248359634E-2</v>
      </c>
      <c r="L19" s="72">
        <f t="shared" si="2"/>
        <v>4.418243391310444</v>
      </c>
      <c r="M19" s="61"/>
      <c r="W19" s="51">
        <v>1999</v>
      </c>
      <c r="X19" s="50">
        <v>87.456999999999994</v>
      </c>
      <c r="Y19" s="50">
        <v>87.551000000000002</v>
      </c>
      <c r="Z19" s="50">
        <v>87.438999999999993</v>
      </c>
      <c r="AA19" s="50">
        <v>87.679000000000002</v>
      </c>
    </row>
    <row r="20" spans="1:27" x14ac:dyDescent="0.3">
      <c r="A20" s="1">
        <v>1989.25</v>
      </c>
      <c r="B20" s="69">
        <v>4.4071999999999996</v>
      </c>
      <c r="C20">
        <v>79.888499999999993</v>
      </c>
      <c r="D20" s="61">
        <f t="shared" si="3"/>
        <v>4.3806319125009345</v>
      </c>
      <c r="E20" s="61">
        <f t="shared" si="4"/>
        <v>2.656808749906503E-2</v>
      </c>
      <c r="G20" s="107">
        <f t="shared" si="5"/>
        <v>4.4138319125009344</v>
      </c>
      <c r="H20">
        <v>80.679000000000002</v>
      </c>
      <c r="I20" s="61">
        <f t="shared" si="6"/>
        <v>4.3904783183636837</v>
      </c>
      <c r="J20" s="61">
        <f t="shared" si="7"/>
        <v>1.6721681636315822E-2</v>
      </c>
      <c r="L20" s="72">
        <f t="shared" si="2"/>
        <v>4.4186277039224873</v>
      </c>
      <c r="M20" s="61"/>
      <c r="W20" s="51">
        <v>2000</v>
      </c>
      <c r="X20" s="50">
        <v>88.927999999999997</v>
      </c>
      <c r="Y20" s="50">
        <v>88.893000000000001</v>
      </c>
      <c r="Z20" s="50">
        <v>88.775999999999996</v>
      </c>
      <c r="AA20" s="50">
        <v>88.968000000000004</v>
      </c>
    </row>
    <row r="21" spans="1:27" x14ac:dyDescent="0.3">
      <c r="A21" s="1">
        <v>1989.5</v>
      </c>
      <c r="B21" s="69">
        <v>4.4097</v>
      </c>
      <c r="C21">
        <v>79.95675</v>
      </c>
      <c r="D21" s="61">
        <f t="shared" si="3"/>
        <v>4.3814858634834941</v>
      </c>
      <c r="E21" s="61">
        <f t="shared" si="4"/>
        <v>2.8214136516505839E-2</v>
      </c>
      <c r="G21" s="107">
        <f t="shared" si="5"/>
        <v>4.414685863483494</v>
      </c>
      <c r="H21">
        <v>80.710000000000008</v>
      </c>
      <c r="I21" s="61">
        <f t="shared" si="6"/>
        <v>4.3908624833362815</v>
      </c>
      <c r="J21" s="61">
        <f t="shared" si="7"/>
        <v>1.8837516663718468E-2</v>
      </c>
      <c r="L21" s="72">
        <f t="shared" si="2"/>
        <v>4.419011868895085</v>
      </c>
      <c r="M21" s="61"/>
      <c r="W21" s="51">
        <v>2001</v>
      </c>
      <c r="X21" s="50">
        <v>89.570999999999998</v>
      </c>
      <c r="Y21" s="50">
        <v>89.53</v>
      </c>
      <c r="Z21" s="50">
        <v>89.305000000000007</v>
      </c>
      <c r="AA21" s="50">
        <v>89.42</v>
      </c>
    </row>
    <row r="22" spans="1:27" x14ac:dyDescent="0.3">
      <c r="A22" s="1">
        <v>1989.75</v>
      </c>
      <c r="B22" s="69">
        <v>4.4135999999999997</v>
      </c>
      <c r="C22">
        <v>80.025000000000006</v>
      </c>
      <c r="D22" s="61">
        <f t="shared" si="3"/>
        <v>4.3823390858559268</v>
      </c>
      <c r="E22" s="61">
        <f t="shared" si="4"/>
        <v>3.1260914144072949E-2</v>
      </c>
      <c r="G22" s="107">
        <f t="shared" si="5"/>
        <v>4.4155390858559267</v>
      </c>
      <c r="H22">
        <v>80.741</v>
      </c>
      <c r="I22" s="61">
        <f t="shared" si="6"/>
        <v>4.3912465007828247</v>
      </c>
      <c r="J22" s="61">
        <f t="shared" si="7"/>
        <v>2.2353499217174999E-2</v>
      </c>
      <c r="L22" s="72">
        <f t="shared" si="2"/>
        <v>4.4193958863416283</v>
      </c>
      <c r="M22" s="61"/>
      <c r="W22" s="51">
        <v>2002</v>
      </c>
      <c r="X22" s="50">
        <v>91.126999999999995</v>
      </c>
      <c r="Y22" s="50">
        <v>91.197000000000003</v>
      </c>
      <c r="Z22" s="50">
        <v>91.138999999999996</v>
      </c>
      <c r="AA22" s="50">
        <v>91.23</v>
      </c>
    </row>
    <row r="23" spans="1:27" x14ac:dyDescent="0.3">
      <c r="A23" s="1">
        <v>1990</v>
      </c>
      <c r="B23" s="69">
        <v>4.4173999999999998</v>
      </c>
      <c r="C23">
        <v>80.0745</v>
      </c>
      <c r="D23" s="61">
        <f t="shared" si="3"/>
        <v>4.3829574513296139</v>
      </c>
      <c r="E23" s="61">
        <f t="shared" si="4"/>
        <v>3.4442548670385875E-2</v>
      </c>
      <c r="G23" s="107">
        <f t="shared" si="5"/>
        <v>4.4161574513296138</v>
      </c>
      <c r="H23">
        <v>80.75800000000001</v>
      </c>
      <c r="I23" s="61">
        <f t="shared" si="6"/>
        <v>4.3914570284029688</v>
      </c>
      <c r="J23" s="61">
        <f t="shared" si="7"/>
        <v>2.5942971597030962E-2</v>
      </c>
      <c r="L23" s="72">
        <f t="shared" si="2"/>
        <v>4.4196064139617723</v>
      </c>
      <c r="M23" s="61"/>
      <c r="W23" s="51">
        <v>2003</v>
      </c>
      <c r="X23" s="50">
        <v>93.375</v>
      </c>
      <c r="Y23" s="50">
        <v>93.272000000000006</v>
      </c>
      <c r="Z23" s="50">
        <v>93.328000000000003</v>
      </c>
      <c r="AA23" s="50">
        <v>93.367000000000004</v>
      </c>
    </row>
    <row r="24" spans="1:27" x14ac:dyDescent="0.3">
      <c r="A24" s="1">
        <v>1990.25</v>
      </c>
      <c r="B24" s="69">
        <v>4.4184999999999999</v>
      </c>
      <c r="C24">
        <v>80.123999999999995</v>
      </c>
      <c r="D24" s="61">
        <f t="shared" si="3"/>
        <v>4.3835754346637321</v>
      </c>
      <c r="E24" s="61">
        <f t="shared" si="4"/>
        <v>3.4924565336267754E-2</v>
      </c>
      <c r="G24" s="107">
        <f t="shared" si="5"/>
        <v>4.416775434663732</v>
      </c>
      <c r="H24">
        <v>80.775000000000006</v>
      </c>
      <c r="I24" s="61">
        <f t="shared" si="6"/>
        <v>4.3916675117105619</v>
      </c>
      <c r="J24" s="61">
        <f t="shared" si="7"/>
        <v>2.6832488289437961E-2</v>
      </c>
      <c r="L24" s="72">
        <f t="shared" si="2"/>
        <v>4.4198168972693654</v>
      </c>
      <c r="M24" s="61"/>
      <c r="W24" s="51">
        <v>2004</v>
      </c>
      <c r="X24" s="50">
        <v>95.364000000000004</v>
      </c>
      <c r="Y24" s="50">
        <v>95.191999999999993</v>
      </c>
      <c r="Z24" s="50">
        <v>95.399000000000001</v>
      </c>
      <c r="AA24" s="50">
        <v>95.427999999999997</v>
      </c>
    </row>
    <row r="25" spans="1:27" x14ac:dyDescent="0.3">
      <c r="A25" s="1">
        <v>1990.5</v>
      </c>
      <c r="B25" s="69">
        <v>4.4161000000000001</v>
      </c>
      <c r="C25">
        <v>80.17349999999999</v>
      </c>
      <c r="D25" s="61">
        <f t="shared" si="3"/>
        <v>4.3841930363303003</v>
      </c>
      <c r="E25" s="61">
        <f t="shared" si="4"/>
        <v>3.1906963669699806E-2</v>
      </c>
      <c r="G25" s="107">
        <f t="shared" si="5"/>
        <v>4.4173930363303002</v>
      </c>
      <c r="H25">
        <v>80.792000000000002</v>
      </c>
      <c r="I25" s="61">
        <f t="shared" si="6"/>
        <v>4.3918779507242558</v>
      </c>
      <c r="J25" s="61">
        <f t="shared" si="7"/>
        <v>2.422204927574434E-2</v>
      </c>
      <c r="L25" s="72">
        <f t="shared" si="2"/>
        <v>4.4200273362830593</v>
      </c>
      <c r="M25" s="61"/>
      <c r="W25" s="51">
        <v>2005</v>
      </c>
      <c r="X25" s="50">
        <v>96.775000000000006</v>
      </c>
      <c r="Y25" s="50">
        <v>96.516999999999996</v>
      </c>
      <c r="Z25" s="50">
        <v>96.855999999999995</v>
      </c>
      <c r="AA25" s="50">
        <v>96.849000000000004</v>
      </c>
    </row>
    <row r="26" spans="1:27" x14ac:dyDescent="0.3">
      <c r="A26" s="1">
        <v>1990.75</v>
      </c>
      <c r="B26" s="69">
        <v>4.4107000000000003</v>
      </c>
      <c r="C26">
        <v>80.222999999999999</v>
      </c>
      <c r="D26" s="61">
        <f t="shared" si="3"/>
        <v>4.3848102568004661</v>
      </c>
      <c r="E26" s="61">
        <f t="shared" si="4"/>
        <v>2.5889743199534188E-2</v>
      </c>
      <c r="G26" s="107">
        <f t="shared" si="5"/>
        <v>4.418010256800466</v>
      </c>
      <c r="H26">
        <v>80.808999999999997</v>
      </c>
      <c r="I26" s="61">
        <f t="shared" si="6"/>
        <v>4.392088345462688</v>
      </c>
      <c r="J26" s="61">
        <f t="shared" si="7"/>
        <v>1.8611654537312283E-2</v>
      </c>
      <c r="L26" s="72">
        <f t="shared" si="2"/>
        <v>4.4202377310214915</v>
      </c>
      <c r="M26" s="61"/>
      <c r="W26" s="51">
        <v>2006</v>
      </c>
      <c r="X26" s="50">
        <v>97.164000000000001</v>
      </c>
      <c r="Y26" s="50">
        <v>97.019000000000005</v>
      </c>
      <c r="Z26" s="50">
        <v>97.323999999999998</v>
      </c>
      <c r="AA26" s="50">
        <v>97.305000000000007</v>
      </c>
    </row>
    <row r="27" spans="1:27" x14ac:dyDescent="0.3">
      <c r="A27" s="1">
        <v>1991</v>
      </c>
      <c r="B27" s="69">
        <v>4.4047000000000001</v>
      </c>
      <c r="C27">
        <v>80.055749999999989</v>
      </c>
      <c r="D27" s="61">
        <f t="shared" si="3"/>
        <v>4.3827232669692489</v>
      </c>
      <c r="E27" s="61">
        <f t="shared" si="4"/>
        <v>2.1976733030751205E-2</v>
      </c>
      <c r="G27" s="107">
        <f t="shared" si="5"/>
        <v>4.4159232669692488</v>
      </c>
      <c r="H27">
        <v>80.718249999999998</v>
      </c>
      <c r="I27" s="61">
        <f t="shared" si="6"/>
        <v>4.390964695929271</v>
      </c>
      <c r="J27" s="61">
        <f t="shared" si="7"/>
        <v>1.3735304070729093E-2</v>
      </c>
      <c r="L27" s="72">
        <f t="shared" si="2"/>
        <v>4.4191140814880745</v>
      </c>
      <c r="M27" s="61"/>
      <c r="W27" s="51">
        <v>2007</v>
      </c>
      <c r="X27" s="50">
        <v>97.7</v>
      </c>
      <c r="Y27" s="50">
        <v>97.638999999999996</v>
      </c>
      <c r="Z27" s="50">
        <v>97.858000000000004</v>
      </c>
      <c r="AA27" s="50">
        <v>97.796999999999997</v>
      </c>
    </row>
    <row r="28" spans="1:27" x14ac:dyDescent="0.3">
      <c r="A28" s="1">
        <v>1991.25</v>
      </c>
      <c r="B28" s="69">
        <v>4.4020000000000001</v>
      </c>
      <c r="C28">
        <v>79.888499999999993</v>
      </c>
      <c r="D28" s="61">
        <f t="shared" si="3"/>
        <v>4.3806319125009345</v>
      </c>
      <c r="E28" s="61">
        <f t="shared" si="4"/>
        <v>2.1368087499065602E-2</v>
      </c>
      <c r="G28" s="107">
        <f t="shared" si="5"/>
        <v>4.4138319125009344</v>
      </c>
      <c r="H28">
        <v>80.627499999999998</v>
      </c>
      <c r="I28" s="61">
        <f t="shared" si="6"/>
        <v>4.3898397823871438</v>
      </c>
      <c r="J28" s="61">
        <f t="shared" si="7"/>
        <v>1.216021761285635E-2</v>
      </c>
      <c r="L28" s="72">
        <f t="shared" si="2"/>
        <v>4.4179891679459473</v>
      </c>
      <c r="M28" s="61"/>
      <c r="W28" s="51">
        <v>2008</v>
      </c>
      <c r="X28" s="50">
        <v>96.623999999999995</v>
      </c>
      <c r="Y28" s="50">
        <v>96.509</v>
      </c>
      <c r="Z28" s="50">
        <v>96.703000000000003</v>
      </c>
      <c r="AA28" s="50">
        <v>96.649000000000001</v>
      </c>
    </row>
    <row r="29" spans="1:27" x14ac:dyDescent="0.3">
      <c r="A29" s="1">
        <v>1991.5</v>
      </c>
      <c r="B29" s="69">
        <v>4.4044999999999996</v>
      </c>
      <c r="C29">
        <v>79.721249999999998</v>
      </c>
      <c r="D29" s="61">
        <f t="shared" si="3"/>
        <v>4.3785361751012442</v>
      </c>
      <c r="E29" s="61">
        <f t="shared" si="4"/>
        <v>2.5963824898755483E-2</v>
      </c>
      <c r="G29" s="107">
        <f t="shared" si="5"/>
        <v>4.4117361751012441</v>
      </c>
      <c r="H29">
        <v>80.536749999999998</v>
      </c>
      <c r="I29" s="61">
        <f t="shared" si="6"/>
        <v>4.3887136019893029</v>
      </c>
      <c r="J29" s="61">
        <f t="shared" si="7"/>
        <v>1.5786398010696701E-2</v>
      </c>
      <c r="L29" s="72">
        <f t="shared" si="2"/>
        <v>4.4168629875481065</v>
      </c>
      <c r="M29" s="61"/>
      <c r="W29" s="51">
        <v>2009</v>
      </c>
      <c r="X29" s="50">
        <v>97.21</v>
      </c>
      <c r="Y29" s="50">
        <v>96.950999999999993</v>
      </c>
      <c r="Z29" s="50">
        <v>96.944999999999993</v>
      </c>
      <c r="AA29" s="50">
        <v>96.828999999999994</v>
      </c>
    </row>
    <row r="30" spans="1:27" x14ac:dyDescent="0.3">
      <c r="A30" s="1">
        <v>1991.75</v>
      </c>
      <c r="B30" s="69">
        <v>4.4119000000000002</v>
      </c>
      <c r="C30">
        <v>79.554000000000002</v>
      </c>
      <c r="D30" s="61">
        <f t="shared" si="3"/>
        <v>4.3764360363606372</v>
      </c>
      <c r="E30" s="61">
        <f t="shared" si="4"/>
        <v>3.5463963639362994E-2</v>
      </c>
      <c r="G30" s="107">
        <f t="shared" si="5"/>
        <v>4.4096360363606371</v>
      </c>
      <c r="H30">
        <v>80.445999999999998</v>
      </c>
      <c r="I30" s="61">
        <f t="shared" si="6"/>
        <v>4.3875861518791135</v>
      </c>
      <c r="J30" s="61">
        <f t="shared" si="7"/>
        <v>2.4313848120886661E-2</v>
      </c>
      <c r="L30" s="72">
        <f t="shared" si="2"/>
        <v>4.415735537437917</v>
      </c>
      <c r="M30" s="61"/>
      <c r="W30" s="51">
        <v>2010</v>
      </c>
      <c r="X30" s="50">
        <v>99.680999999999997</v>
      </c>
      <c r="Y30" s="50">
        <v>99.451999999999998</v>
      </c>
      <c r="Z30" s="50">
        <v>99.488</v>
      </c>
      <c r="AA30" s="50">
        <v>99.424000000000007</v>
      </c>
    </row>
    <row r="31" spans="1:27" x14ac:dyDescent="0.3">
      <c r="A31" s="1">
        <v>1992</v>
      </c>
      <c r="B31" s="69">
        <v>4.4221000000000004</v>
      </c>
      <c r="C31">
        <v>80.16425000000001</v>
      </c>
      <c r="D31" s="61">
        <f t="shared" si="3"/>
        <v>4.3840776548931748</v>
      </c>
      <c r="E31" s="61">
        <f t="shared" si="4"/>
        <v>3.8022345106825561E-2</v>
      </c>
      <c r="G31" s="107">
        <f t="shared" si="5"/>
        <v>4.4172776548931747</v>
      </c>
      <c r="H31">
        <v>81.022999999999996</v>
      </c>
      <c r="I31" s="61">
        <f t="shared" si="6"/>
        <v>4.3947330649833756</v>
      </c>
      <c r="J31" s="61">
        <f t="shared" si="7"/>
        <v>2.7366935016624794E-2</v>
      </c>
      <c r="L31" s="72">
        <f t="shared" si="2"/>
        <v>4.4228824505421791</v>
      </c>
      <c r="M31" s="61"/>
      <c r="W31" s="51">
        <v>2011</v>
      </c>
      <c r="X31" s="50">
        <v>99.36</v>
      </c>
      <c r="Y31" s="50">
        <v>99.227000000000004</v>
      </c>
      <c r="Z31" s="50">
        <v>99.313999999999993</v>
      </c>
      <c r="AA31" s="50">
        <v>99.28</v>
      </c>
    </row>
    <row r="32" spans="1:27" x14ac:dyDescent="0.3">
      <c r="A32" s="1">
        <v>1992.25</v>
      </c>
      <c r="B32" s="69">
        <v>4.4307999999999996</v>
      </c>
      <c r="C32">
        <v>80.774500000000003</v>
      </c>
      <c r="D32" s="61">
        <f t="shared" si="3"/>
        <v>4.3916613216573586</v>
      </c>
      <c r="E32" s="61">
        <f t="shared" si="4"/>
        <v>3.9138678342641064E-2</v>
      </c>
      <c r="G32" s="107">
        <f t="shared" si="5"/>
        <v>4.4248613216573585</v>
      </c>
      <c r="H32">
        <v>81.599999999999994</v>
      </c>
      <c r="I32" s="61">
        <f t="shared" si="6"/>
        <v>4.401829261970061</v>
      </c>
      <c r="J32" s="61">
        <f t="shared" si="7"/>
        <v>2.8970738029938659E-2</v>
      </c>
      <c r="L32" s="72">
        <f t="shared" si="2"/>
        <v>4.4299786475288645</v>
      </c>
      <c r="M32" s="61"/>
      <c r="W32" s="51">
        <v>2012</v>
      </c>
      <c r="X32" s="50">
        <v>100</v>
      </c>
      <c r="Y32" s="50">
        <v>100</v>
      </c>
      <c r="Z32" s="50">
        <v>100</v>
      </c>
      <c r="AA32" s="50">
        <v>100</v>
      </c>
    </row>
    <row r="33" spans="1:27" x14ac:dyDescent="0.3">
      <c r="A33" s="1">
        <v>1992.5</v>
      </c>
      <c r="B33" s="69">
        <v>4.4356999999999998</v>
      </c>
      <c r="C33">
        <v>81.384749999999997</v>
      </c>
      <c r="D33" s="61">
        <f t="shared" si="3"/>
        <v>4.399187909019612</v>
      </c>
      <c r="E33" s="61">
        <f t="shared" si="4"/>
        <v>3.6512090980387768E-2</v>
      </c>
      <c r="G33" s="107">
        <f t="shared" si="5"/>
        <v>4.4323879090196119</v>
      </c>
      <c r="H33">
        <v>82.176999999999992</v>
      </c>
      <c r="I33" s="61">
        <f t="shared" si="6"/>
        <v>4.4088754575565146</v>
      </c>
      <c r="J33" s="61">
        <f t="shared" si="7"/>
        <v>2.68245424434852E-2</v>
      </c>
      <c r="L33" s="72">
        <f t="shared" si="2"/>
        <v>4.4370248431153181</v>
      </c>
      <c r="M33" s="61"/>
      <c r="W33" s="51">
        <v>2013</v>
      </c>
      <c r="X33" s="50">
        <v>100.253</v>
      </c>
      <c r="Y33" s="50">
        <v>99.915999999999997</v>
      </c>
      <c r="Z33" s="50">
        <v>100.039</v>
      </c>
      <c r="AA33" s="50">
        <v>100.053</v>
      </c>
    </row>
    <row r="34" spans="1:27" x14ac:dyDescent="0.3">
      <c r="A34" s="1">
        <v>1992.75</v>
      </c>
      <c r="B34" s="69">
        <v>4.4363000000000001</v>
      </c>
      <c r="C34">
        <v>81.995000000000005</v>
      </c>
      <c r="D34" s="61">
        <f t="shared" si="3"/>
        <v>4.4066582697954093</v>
      </c>
      <c r="E34" s="61">
        <f t="shared" si="4"/>
        <v>2.9641730204590822E-2</v>
      </c>
      <c r="G34" s="107">
        <f t="shared" si="5"/>
        <v>4.4398582697954092</v>
      </c>
      <c r="H34">
        <v>82.754000000000005</v>
      </c>
      <c r="I34" s="61">
        <f t="shared" si="6"/>
        <v>4.4158723514574909</v>
      </c>
      <c r="J34" s="61">
        <f t="shared" si="7"/>
        <v>2.0427648542509225E-2</v>
      </c>
      <c r="L34" s="72">
        <f t="shared" si="2"/>
        <v>4.4440217370162944</v>
      </c>
      <c r="M34" s="61"/>
      <c r="W34" s="51">
        <v>2014</v>
      </c>
      <c r="X34" s="50">
        <v>100.86</v>
      </c>
      <c r="Y34" s="50">
        <v>100.608</v>
      </c>
      <c r="Z34" s="50">
        <v>100.53100000000001</v>
      </c>
      <c r="AA34" s="50">
        <v>100.60899999999999</v>
      </c>
    </row>
    <row r="35" spans="1:27" x14ac:dyDescent="0.3">
      <c r="A35" s="1">
        <v>1993</v>
      </c>
      <c r="B35" s="69">
        <v>4.4340000000000002</v>
      </c>
      <c r="C35">
        <v>81.924250000000001</v>
      </c>
      <c r="D35" s="61">
        <f t="shared" si="3"/>
        <v>4.4057950398282957</v>
      </c>
      <c r="E35" s="61">
        <f t="shared" si="4"/>
        <v>2.8204960171704485E-2</v>
      </c>
      <c r="G35" s="107">
        <f t="shared" si="5"/>
        <v>4.4389950398282956</v>
      </c>
      <c r="H35">
        <v>82.669499999999999</v>
      </c>
      <c r="I35" s="61">
        <f t="shared" si="6"/>
        <v>4.4148507311030745</v>
      </c>
      <c r="J35" s="61">
        <f t="shared" si="7"/>
        <v>1.9149268896925697E-2</v>
      </c>
      <c r="L35" s="72">
        <f t="shared" si="2"/>
        <v>4.443000116661878</v>
      </c>
      <c r="M35" s="61"/>
      <c r="W35" s="51">
        <v>2015</v>
      </c>
      <c r="X35" s="50">
        <v>101.85599999999999</v>
      </c>
      <c r="Y35" s="50">
        <v>101.605</v>
      </c>
      <c r="Z35" s="50">
        <v>101.396</v>
      </c>
      <c r="AA35" s="50">
        <v>101.527</v>
      </c>
    </row>
    <row r="36" spans="1:27" x14ac:dyDescent="0.3">
      <c r="A36" s="1">
        <v>1993.25</v>
      </c>
      <c r="B36" s="69">
        <v>4.4321000000000002</v>
      </c>
      <c r="C36">
        <v>81.853499999999997</v>
      </c>
      <c r="D36" s="61">
        <f t="shared" si="3"/>
        <v>4.4049310640513539</v>
      </c>
      <c r="E36" s="61">
        <f t="shared" si="4"/>
        <v>2.7168935948646222E-2</v>
      </c>
      <c r="G36" s="107">
        <f t="shared" si="5"/>
        <v>4.4381310640513538</v>
      </c>
      <c r="H36">
        <v>82.585000000000008</v>
      </c>
      <c r="I36" s="61">
        <f t="shared" si="6"/>
        <v>4.4138280659730533</v>
      </c>
      <c r="J36" s="61">
        <f t="shared" si="7"/>
        <v>1.8271934026946823E-2</v>
      </c>
      <c r="L36" s="72">
        <f t="shared" si="2"/>
        <v>4.4419774515318569</v>
      </c>
      <c r="M36" s="61"/>
      <c r="W36" s="51">
        <v>2016</v>
      </c>
      <c r="X36" s="50">
        <v>101.524</v>
      </c>
      <c r="Y36" s="50">
        <v>101.202</v>
      </c>
      <c r="Z36" s="50">
        <v>100.78</v>
      </c>
      <c r="AA36" s="50">
        <v>101.045</v>
      </c>
    </row>
    <row r="37" spans="1:27" x14ac:dyDescent="0.3">
      <c r="A37" s="1">
        <v>1993.5</v>
      </c>
      <c r="B37" s="69">
        <v>4.4321999999999999</v>
      </c>
      <c r="C37">
        <v>81.782750000000007</v>
      </c>
      <c r="D37" s="61">
        <f t="shared" si="3"/>
        <v>4.4040663411747474</v>
      </c>
      <c r="E37" s="61">
        <f t="shared" si="4"/>
        <v>2.8133658825252539E-2</v>
      </c>
      <c r="G37" s="107">
        <f t="shared" si="5"/>
        <v>4.4372663411747473</v>
      </c>
      <c r="H37">
        <v>82.500500000000002</v>
      </c>
      <c r="I37" s="61">
        <f t="shared" si="6"/>
        <v>4.4128043539283306</v>
      </c>
      <c r="J37" s="61">
        <f t="shared" si="7"/>
        <v>1.9395646071669326E-2</v>
      </c>
      <c r="L37" s="72">
        <f t="shared" si="2"/>
        <v>4.4409537394871341</v>
      </c>
      <c r="M37" s="61"/>
      <c r="W37" s="51">
        <v>2017</v>
      </c>
      <c r="X37" s="50">
        <v>102.253</v>
      </c>
      <c r="Y37" s="50">
        <v>101.931</v>
      </c>
      <c r="Z37" s="50">
        <v>101.18</v>
      </c>
      <c r="AA37" s="50">
        <v>101.658</v>
      </c>
    </row>
    <row r="38" spans="1:27" x14ac:dyDescent="0.3">
      <c r="A38" s="1">
        <v>1993.75</v>
      </c>
      <c r="B38" s="69">
        <v>4.4348000000000001</v>
      </c>
      <c r="C38">
        <v>81.712000000000003</v>
      </c>
      <c r="D38" s="61">
        <f t="shared" si="3"/>
        <v>4.4032008699052883</v>
      </c>
      <c r="E38" s="61">
        <f t="shared" si="4"/>
        <v>3.1599130094711825E-2</v>
      </c>
      <c r="G38" s="107">
        <f t="shared" si="5"/>
        <v>4.4364008699052881</v>
      </c>
      <c r="H38">
        <v>82.415999999999997</v>
      </c>
      <c r="I38" s="61">
        <f t="shared" si="6"/>
        <v>4.4117795928232297</v>
      </c>
      <c r="J38" s="61">
        <f t="shared" si="7"/>
        <v>2.3020407176770341E-2</v>
      </c>
      <c r="L38" s="72">
        <f t="shared" si="2"/>
        <v>4.4399289783820333</v>
      </c>
      <c r="M38" s="61"/>
      <c r="W38" s="51">
        <v>2018</v>
      </c>
      <c r="X38" s="50">
        <v>103.077</v>
      </c>
      <c r="Y38" s="50">
        <v>102.73699999999999</v>
      </c>
      <c r="Z38" s="50">
        <v>102.149</v>
      </c>
      <c r="AA38" s="50">
        <v>102.572</v>
      </c>
    </row>
    <row r="39" spans="1:27" x14ac:dyDescent="0.3">
      <c r="A39" s="1">
        <v>1994</v>
      </c>
      <c r="B39" s="69">
        <v>4.4387999999999996</v>
      </c>
      <c r="C39">
        <v>81.730500000000006</v>
      </c>
      <c r="D39" s="61">
        <f t="shared" si="3"/>
        <v>4.403427249213963</v>
      </c>
      <c r="E39" s="61">
        <f t="shared" si="4"/>
        <v>3.5372750786036633E-2</v>
      </c>
      <c r="G39" s="107">
        <f t="shared" si="5"/>
        <v>4.4366272492139629</v>
      </c>
      <c r="H39">
        <v>82.51124999999999</v>
      </c>
      <c r="I39" s="61">
        <f t="shared" si="6"/>
        <v>4.4129346476803235</v>
      </c>
      <c r="J39" s="61">
        <f t="shared" si="7"/>
        <v>2.5865352319676127E-2</v>
      </c>
      <c r="L39" s="72">
        <f t="shared" si="2"/>
        <v>4.441084033239127</v>
      </c>
      <c r="M39" s="61"/>
      <c r="W39" s="51">
        <v>2019</v>
      </c>
      <c r="X39" s="50" t="s">
        <v>500</v>
      </c>
      <c r="Y39" s="50" t="s">
        <v>500</v>
      </c>
      <c r="Z39" s="50"/>
      <c r="AA39" s="50">
        <v>103.48699999999999</v>
      </c>
    </row>
    <row r="40" spans="1:27" x14ac:dyDescent="0.3">
      <c r="A40" s="1">
        <v>1994.25</v>
      </c>
      <c r="B40" s="69">
        <v>4.4416000000000002</v>
      </c>
      <c r="C40">
        <v>81.748999999999995</v>
      </c>
      <c r="D40" s="61">
        <f t="shared" si="3"/>
        <v>4.4036535772866436</v>
      </c>
      <c r="E40" s="61">
        <f t="shared" si="4"/>
        <v>3.7946422713356576E-2</v>
      </c>
      <c r="G40" s="107">
        <f t="shared" si="5"/>
        <v>4.4368535772866435</v>
      </c>
      <c r="H40">
        <v>82.606499999999997</v>
      </c>
      <c r="I40" s="61">
        <f t="shared" si="6"/>
        <v>4.4140883699247873</v>
      </c>
      <c r="J40" s="61">
        <f t="shared" si="7"/>
        <v>2.7511630075212956E-2</v>
      </c>
      <c r="L40" s="72">
        <f t="shared" si="2"/>
        <v>4.4422377554835908</v>
      </c>
      <c r="M40" s="61"/>
      <c r="W40" s="51"/>
      <c r="X40" s="50"/>
      <c r="Y40" s="50"/>
    </row>
    <row r="41" spans="1:27" x14ac:dyDescent="0.3">
      <c r="A41" s="1">
        <v>1994.5</v>
      </c>
      <c r="B41" s="69">
        <v>4.4420000000000002</v>
      </c>
      <c r="C41">
        <v>81.767499999999998</v>
      </c>
      <c r="D41" s="61">
        <f t="shared" si="3"/>
        <v>4.4038798541465196</v>
      </c>
      <c r="E41" s="61">
        <f t="shared" si="4"/>
        <v>3.8120145853480558E-2</v>
      </c>
      <c r="G41" s="107">
        <f t="shared" si="5"/>
        <v>4.4370798541465195</v>
      </c>
      <c r="H41">
        <v>82.701750000000004</v>
      </c>
      <c r="I41" s="61">
        <f t="shared" si="6"/>
        <v>4.4152407626280077</v>
      </c>
      <c r="J41" s="61">
        <f t="shared" si="7"/>
        <v>2.6759237371992484E-2</v>
      </c>
      <c r="L41" s="72">
        <f t="shared" si="2"/>
        <v>4.4433901481868112</v>
      </c>
      <c r="M41" s="61"/>
      <c r="W41" s="51"/>
      <c r="X41" s="50"/>
      <c r="Y41" s="50"/>
    </row>
    <row r="42" spans="1:27" x14ac:dyDescent="0.3">
      <c r="A42" s="1">
        <v>1994.75</v>
      </c>
      <c r="B42" s="69">
        <v>4.4401000000000002</v>
      </c>
      <c r="C42">
        <v>81.786000000000001</v>
      </c>
      <c r="D42" s="61">
        <f t="shared" si="3"/>
        <v>4.4041060798167608</v>
      </c>
      <c r="E42" s="61">
        <f t="shared" si="4"/>
        <v>3.5993920183239325E-2</v>
      </c>
      <c r="G42" s="107">
        <f t="shared" si="5"/>
        <v>4.4373060798167607</v>
      </c>
      <c r="H42">
        <v>82.796999999999997</v>
      </c>
      <c r="I42" s="61">
        <f t="shared" si="6"/>
        <v>4.4163918288507658</v>
      </c>
      <c r="J42" s="61">
        <f t="shared" si="7"/>
        <v>2.3708171149234403E-2</v>
      </c>
      <c r="L42" s="72">
        <f t="shared" si="2"/>
        <v>4.4445412144095693</v>
      </c>
      <c r="M42" s="61"/>
      <c r="W42" s="51"/>
      <c r="X42" s="50"/>
      <c r="Y42" s="50"/>
    </row>
    <row r="43" spans="1:27" x14ac:dyDescent="0.3">
      <c r="A43" s="1">
        <v>1995</v>
      </c>
      <c r="B43" s="69">
        <v>4.4371</v>
      </c>
      <c r="C43">
        <v>81.797250000000005</v>
      </c>
      <c r="D43" s="61">
        <f t="shared" ref="D43:D74" si="8">LN(C43)</f>
        <v>4.4042436244616772</v>
      </c>
      <c r="E43" s="61">
        <f t="shared" ref="E43:E74" si="9">B43-D43</f>
        <v>3.2856375538322879E-2</v>
      </c>
      <c r="G43" s="107">
        <f t="shared" ref="G43:G74" si="10">D43+0.0332</f>
        <v>4.4374436244616771</v>
      </c>
      <c r="H43">
        <v>82.842749999999995</v>
      </c>
      <c r="I43" s="61">
        <f t="shared" ref="I43:I74" si="11">LN(H43)</f>
        <v>4.4169442324998096</v>
      </c>
      <c r="J43" s="61">
        <f t="shared" si="7"/>
        <v>2.0155767500190436E-2</v>
      </c>
      <c r="L43" s="72">
        <f t="shared" si="2"/>
        <v>4.4450936180586131</v>
      </c>
      <c r="M43" s="61"/>
      <c r="W43" s="51"/>
      <c r="X43" s="50"/>
      <c r="Y43" s="50"/>
    </row>
    <row r="44" spans="1:27" x14ac:dyDescent="0.3">
      <c r="A44" s="1">
        <v>1995.25</v>
      </c>
      <c r="B44" s="69">
        <v>4.4356</v>
      </c>
      <c r="C44">
        <v>81.808500000000009</v>
      </c>
      <c r="D44" s="61">
        <f t="shared" si="8"/>
        <v>4.404381150190666</v>
      </c>
      <c r="E44" s="61">
        <f t="shared" si="9"/>
        <v>3.1218849809333982E-2</v>
      </c>
      <c r="G44" s="107">
        <f t="shared" si="10"/>
        <v>4.4375811501906659</v>
      </c>
      <c r="H44">
        <v>82.888499999999993</v>
      </c>
      <c r="I44" s="61">
        <f t="shared" si="11"/>
        <v>4.417496331167527</v>
      </c>
      <c r="J44" s="61">
        <f t="shared" si="7"/>
        <v>1.8103668832472941E-2</v>
      </c>
      <c r="L44" s="72">
        <f t="shared" si="2"/>
        <v>4.4456457167263306</v>
      </c>
      <c r="M44" s="61"/>
      <c r="W44" s="51"/>
      <c r="X44" s="50"/>
      <c r="Y44" s="50"/>
    </row>
    <row r="45" spans="1:27" x14ac:dyDescent="0.3">
      <c r="A45" s="1">
        <v>1995.5</v>
      </c>
      <c r="B45" s="69">
        <v>4.4370000000000003</v>
      </c>
      <c r="C45">
        <v>81.819749999999999</v>
      </c>
      <c r="D45" s="61">
        <f t="shared" si="8"/>
        <v>4.4045186570089285</v>
      </c>
      <c r="E45" s="61">
        <f t="shared" si="9"/>
        <v>3.2481342991071749E-2</v>
      </c>
      <c r="G45" s="107">
        <f t="shared" si="10"/>
        <v>4.4377186570089284</v>
      </c>
      <c r="H45">
        <v>82.934249999999992</v>
      </c>
      <c r="I45" s="61">
        <f t="shared" si="11"/>
        <v>4.4180481251904924</v>
      </c>
      <c r="J45" s="61">
        <f t="shared" si="7"/>
        <v>1.8951874809507885E-2</v>
      </c>
      <c r="L45" s="72">
        <f t="shared" si="2"/>
        <v>4.4461975107492959</v>
      </c>
      <c r="M45" s="61"/>
      <c r="W45" s="51"/>
      <c r="X45" s="50"/>
      <c r="Y45" s="50"/>
    </row>
    <row r="46" spans="1:27" x14ac:dyDescent="0.3">
      <c r="A46" s="1">
        <v>1995.75</v>
      </c>
      <c r="B46" s="69">
        <v>4.4413999999999998</v>
      </c>
      <c r="C46">
        <v>81.831000000000003</v>
      </c>
      <c r="D46" s="61">
        <f t="shared" si="8"/>
        <v>4.4046561449216659</v>
      </c>
      <c r="E46" s="61">
        <f t="shared" si="9"/>
        <v>3.6743855078333887E-2</v>
      </c>
      <c r="G46" s="107">
        <f t="shared" si="10"/>
        <v>4.4378561449216658</v>
      </c>
      <c r="H46">
        <v>82.98</v>
      </c>
      <c r="I46" s="61">
        <f t="shared" si="11"/>
        <v>4.4185996149047222</v>
      </c>
      <c r="J46" s="61">
        <f t="shared" si="7"/>
        <v>2.2800385095277598E-2</v>
      </c>
      <c r="L46" s="72">
        <f t="shared" si="2"/>
        <v>4.4467490004635257</v>
      </c>
      <c r="M46" s="61"/>
    </row>
    <row r="47" spans="1:27" x14ac:dyDescent="0.3">
      <c r="A47" s="1">
        <v>1996</v>
      </c>
      <c r="B47" s="69">
        <v>4.4477000000000002</v>
      </c>
      <c r="C47">
        <v>82.128</v>
      </c>
      <c r="D47" s="61">
        <f t="shared" si="8"/>
        <v>4.4082790058179473</v>
      </c>
      <c r="E47" s="61">
        <f t="shared" si="9"/>
        <v>3.9420994182052915E-2</v>
      </c>
      <c r="G47" s="107">
        <f t="shared" si="10"/>
        <v>4.4414790058179472</v>
      </c>
      <c r="H47">
        <v>83.186000000000007</v>
      </c>
      <c r="I47" s="61">
        <f t="shared" si="11"/>
        <v>4.4210790644375386</v>
      </c>
      <c r="J47" s="61">
        <f t="shared" si="7"/>
        <v>2.662093556246159E-2</v>
      </c>
      <c r="L47" s="72">
        <f t="shared" si="2"/>
        <v>4.4492284499963421</v>
      </c>
      <c r="M47" s="61"/>
    </row>
    <row r="48" spans="1:27" x14ac:dyDescent="0.3">
      <c r="A48" s="1">
        <v>1996.25</v>
      </c>
      <c r="B48" s="69">
        <v>4.4535999999999998</v>
      </c>
      <c r="C48">
        <v>82.425000000000011</v>
      </c>
      <c r="D48" s="61">
        <f t="shared" si="8"/>
        <v>4.4118887889577945</v>
      </c>
      <c r="E48" s="61">
        <f t="shared" si="9"/>
        <v>4.1711211042205321E-2</v>
      </c>
      <c r="G48" s="107">
        <f t="shared" si="10"/>
        <v>4.4450887889577944</v>
      </c>
      <c r="H48">
        <v>83.391999999999996</v>
      </c>
      <c r="I48" s="61">
        <f t="shared" si="11"/>
        <v>4.4235523815023798</v>
      </c>
      <c r="J48" s="61">
        <f t="shared" si="7"/>
        <v>3.0047618497619943E-2</v>
      </c>
      <c r="L48" s="72">
        <f t="shared" si="2"/>
        <v>4.4517017670611834</v>
      </c>
      <c r="M48" s="61"/>
    </row>
    <row r="49" spans="1:13" x14ac:dyDescent="0.3">
      <c r="A49" s="1">
        <v>1996.5</v>
      </c>
      <c r="B49" s="69">
        <v>4.4579000000000004</v>
      </c>
      <c r="C49">
        <v>82.722000000000008</v>
      </c>
      <c r="D49" s="61">
        <f t="shared" si="8"/>
        <v>4.415485588417547</v>
      </c>
      <c r="E49" s="61">
        <f t="shared" si="9"/>
        <v>4.2414411582453404E-2</v>
      </c>
      <c r="G49" s="107">
        <f t="shared" si="10"/>
        <v>4.4486855884175469</v>
      </c>
      <c r="H49">
        <v>83.597999999999999</v>
      </c>
      <c r="I49" s="61">
        <f t="shared" si="11"/>
        <v>4.4260195963595095</v>
      </c>
      <c r="J49" s="61">
        <f t="shared" si="7"/>
        <v>3.188040364049094E-2</v>
      </c>
      <c r="L49" s="72">
        <f t="shared" si="2"/>
        <v>4.454168981918313</v>
      </c>
      <c r="M49" s="61"/>
    </row>
    <row r="50" spans="1:13" x14ac:dyDescent="0.3">
      <c r="A50" s="1">
        <v>1996.75</v>
      </c>
      <c r="B50" s="69">
        <v>4.46</v>
      </c>
      <c r="C50">
        <v>83.019000000000005</v>
      </c>
      <c r="D50" s="61">
        <f t="shared" si="8"/>
        <v>4.4190694972620559</v>
      </c>
      <c r="E50" s="61">
        <f t="shared" si="9"/>
        <v>4.0930502737944074E-2</v>
      </c>
      <c r="G50" s="107">
        <f t="shared" si="10"/>
        <v>4.4522694972620558</v>
      </c>
      <c r="H50">
        <v>83.804000000000002</v>
      </c>
      <c r="I50" s="61">
        <f t="shared" si="11"/>
        <v>4.4284807390457654</v>
      </c>
      <c r="J50" s="61">
        <f t="shared" si="7"/>
        <v>3.1519260954234518E-2</v>
      </c>
      <c r="L50" s="72">
        <f t="shared" si="2"/>
        <v>4.456630124604569</v>
      </c>
      <c r="M50" s="61"/>
    </row>
    <row r="51" spans="1:13" x14ac:dyDescent="0.3">
      <c r="A51" s="1">
        <v>1997</v>
      </c>
      <c r="B51" s="69">
        <v>4.4607000000000001</v>
      </c>
      <c r="C51">
        <v>83.264250000000004</v>
      </c>
      <c r="D51" s="61">
        <f t="shared" si="8"/>
        <v>4.4220192853836107</v>
      </c>
      <c r="E51" s="61">
        <f t="shared" si="9"/>
        <v>3.8680714616389444E-2</v>
      </c>
      <c r="G51" s="107">
        <f t="shared" si="10"/>
        <v>4.4552192853836106</v>
      </c>
      <c r="H51">
        <v>83.997250000000008</v>
      </c>
      <c r="I51" s="61">
        <f t="shared" si="11"/>
        <v>4.4307840602121722</v>
      </c>
      <c r="J51" s="61">
        <f t="shared" si="7"/>
        <v>2.9915939787827917E-2</v>
      </c>
      <c r="L51" s="72">
        <f t="shared" si="2"/>
        <v>4.4589334457709757</v>
      </c>
      <c r="M51" s="61"/>
    </row>
    <row r="52" spans="1:13" x14ac:dyDescent="0.3">
      <c r="A52" s="1">
        <v>1997.25</v>
      </c>
      <c r="B52" s="69">
        <v>4.4614000000000003</v>
      </c>
      <c r="C52">
        <v>83.509500000000003</v>
      </c>
      <c r="D52" s="61">
        <f t="shared" si="8"/>
        <v>4.4249603978403051</v>
      </c>
      <c r="E52" s="61">
        <f t="shared" si="9"/>
        <v>3.6439602159695106E-2</v>
      </c>
      <c r="G52" s="107">
        <f t="shared" si="10"/>
        <v>4.458160397840305</v>
      </c>
      <c r="H52">
        <v>84.1905</v>
      </c>
      <c r="I52" s="61">
        <f t="shared" si="11"/>
        <v>4.4330820882795559</v>
      </c>
      <c r="J52" s="61">
        <f t="shared" si="7"/>
        <v>2.83179117204444E-2</v>
      </c>
      <c r="L52" s="72">
        <f t="shared" si="2"/>
        <v>4.4612314738383594</v>
      </c>
      <c r="M52" s="61"/>
    </row>
    <row r="53" spans="1:13" x14ac:dyDescent="0.3">
      <c r="A53" s="1">
        <v>1997.5</v>
      </c>
      <c r="B53" s="69">
        <v>4.4630999999999998</v>
      </c>
      <c r="C53">
        <v>83.754750000000001</v>
      </c>
      <c r="D53" s="61">
        <f t="shared" si="8"/>
        <v>4.4278928855147708</v>
      </c>
      <c r="E53" s="61">
        <f t="shared" si="9"/>
        <v>3.5207114485229063E-2</v>
      </c>
      <c r="G53" s="107">
        <f t="shared" si="10"/>
        <v>4.4610928855147707</v>
      </c>
      <c r="H53">
        <v>84.383749999999992</v>
      </c>
      <c r="I53" s="61">
        <f t="shared" si="11"/>
        <v>4.4353748475195403</v>
      </c>
      <c r="J53" s="61">
        <f t="shared" si="7"/>
        <v>2.7725152480459592E-2</v>
      </c>
      <c r="L53" s="72">
        <f t="shared" si="2"/>
        <v>4.4635242330783438</v>
      </c>
      <c r="M53" s="61"/>
    </row>
    <row r="54" spans="1:13" x14ac:dyDescent="0.3">
      <c r="A54" s="1">
        <v>1997.75</v>
      </c>
      <c r="B54" s="69">
        <v>4.4661</v>
      </c>
      <c r="C54">
        <v>84</v>
      </c>
      <c r="D54" s="61">
        <f t="shared" si="8"/>
        <v>4.4308167988433134</v>
      </c>
      <c r="E54" s="61">
        <f t="shared" si="9"/>
        <v>3.5283201156686594E-2</v>
      </c>
      <c r="G54" s="107">
        <f t="shared" si="10"/>
        <v>4.4640167988433133</v>
      </c>
      <c r="H54">
        <v>84.576999999999998</v>
      </c>
      <c r="I54" s="61">
        <f t="shared" si="11"/>
        <v>4.4376623620371856</v>
      </c>
      <c r="J54" s="61">
        <f t="shared" si="7"/>
        <v>2.8437637962814399E-2</v>
      </c>
      <c r="L54" s="72">
        <f t="shared" si="2"/>
        <v>4.4658117475959891</v>
      </c>
      <c r="M54" s="61"/>
    </row>
    <row r="55" spans="1:13" x14ac:dyDescent="0.3">
      <c r="A55" s="1">
        <v>1998</v>
      </c>
      <c r="B55" s="69">
        <v>4.4703999999999997</v>
      </c>
      <c r="C55">
        <v>84.346499999999992</v>
      </c>
      <c r="D55" s="61">
        <f t="shared" si="8"/>
        <v>4.4349333143551535</v>
      </c>
      <c r="E55" s="61">
        <f t="shared" si="9"/>
        <v>3.546668564484623E-2</v>
      </c>
      <c r="G55" s="107">
        <f t="shared" si="10"/>
        <v>4.4681333143551534</v>
      </c>
      <c r="H55">
        <v>84.897999999999996</v>
      </c>
      <c r="I55" s="61">
        <f t="shared" si="11"/>
        <v>4.4414505359137975</v>
      </c>
      <c r="J55" s="61">
        <f t="shared" si="7"/>
        <v>2.8949464086202248E-2</v>
      </c>
      <c r="L55" s="72">
        <f t="shared" si="2"/>
        <v>4.469599921472601</v>
      </c>
      <c r="M55" s="61"/>
    </row>
    <row r="56" spans="1:13" x14ac:dyDescent="0.3">
      <c r="A56" s="1">
        <v>1998.25</v>
      </c>
      <c r="B56" s="69">
        <v>4.4749999999999996</v>
      </c>
      <c r="C56">
        <v>84.692999999999998</v>
      </c>
      <c r="D56" s="61">
        <f t="shared" si="8"/>
        <v>4.439032953614654</v>
      </c>
      <c r="E56" s="61">
        <f t="shared" si="9"/>
        <v>3.5967046385345647E-2</v>
      </c>
      <c r="G56" s="107">
        <f t="shared" si="10"/>
        <v>4.4722329536146539</v>
      </c>
      <c r="H56">
        <v>85.218999999999994</v>
      </c>
      <c r="I56" s="61">
        <f t="shared" si="11"/>
        <v>4.4452244136682548</v>
      </c>
      <c r="J56" s="61">
        <f t="shared" si="7"/>
        <v>2.9775586331744819E-2</v>
      </c>
      <c r="L56" s="72">
        <f t="shared" si="2"/>
        <v>4.4733737992270584</v>
      </c>
      <c r="M56" s="61"/>
    </row>
    <row r="57" spans="1:13" x14ac:dyDescent="0.3">
      <c r="A57" s="1">
        <v>1998.5</v>
      </c>
      <c r="B57" s="69">
        <v>4.4795999999999996</v>
      </c>
      <c r="C57">
        <v>85.039500000000004</v>
      </c>
      <c r="D57" s="61">
        <f t="shared" si="8"/>
        <v>4.4431158544303306</v>
      </c>
      <c r="E57" s="61">
        <f t="shared" si="9"/>
        <v>3.6484145569668947E-2</v>
      </c>
      <c r="G57" s="107">
        <f t="shared" si="10"/>
        <v>4.4763158544303305</v>
      </c>
      <c r="H57">
        <v>85.54</v>
      </c>
      <c r="I57" s="61">
        <f t="shared" si="11"/>
        <v>4.4489841027987627</v>
      </c>
      <c r="J57" s="61">
        <f t="shared" si="7"/>
        <v>3.0615897201236919E-2</v>
      </c>
      <c r="L57" s="72">
        <f t="shared" si="2"/>
        <v>4.4771334883575662</v>
      </c>
      <c r="M57" s="61"/>
    </row>
    <row r="58" spans="1:13" x14ac:dyDescent="0.3">
      <c r="A58" s="1">
        <v>1998.75</v>
      </c>
      <c r="B58" s="69">
        <v>4.4839000000000002</v>
      </c>
      <c r="C58">
        <v>85.385999999999996</v>
      </c>
      <c r="D58" s="61">
        <f t="shared" si="8"/>
        <v>4.4471821529295781</v>
      </c>
      <c r="E58" s="61">
        <f t="shared" si="9"/>
        <v>3.6717847070422138E-2</v>
      </c>
      <c r="G58" s="107">
        <f t="shared" si="10"/>
        <v>4.480382152929578</v>
      </c>
      <c r="H58">
        <v>85.861000000000004</v>
      </c>
      <c r="I58" s="61">
        <f t="shared" si="11"/>
        <v>4.4527297095955829</v>
      </c>
      <c r="J58" s="61">
        <f t="shared" si="7"/>
        <v>3.1170290404417322E-2</v>
      </c>
      <c r="L58" s="72">
        <f t="shared" si="2"/>
        <v>4.4808790951543864</v>
      </c>
      <c r="M58" s="61"/>
    </row>
    <row r="59" spans="1:13" x14ac:dyDescent="0.3">
      <c r="A59" s="1">
        <v>1999</v>
      </c>
      <c r="B59" s="69">
        <v>4.4882</v>
      </c>
      <c r="C59">
        <v>85.903750000000002</v>
      </c>
      <c r="D59" s="61">
        <f t="shared" si="8"/>
        <v>4.4532274834506111</v>
      </c>
      <c r="E59" s="61">
        <f t="shared" si="9"/>
        <v>3.4972516549388821E-2</v>
      </c>
      <c r="G59" s="107">
        <f t="shared" si="10"/>
        <v>4.486427483450611</v>
      </c>
      <c r="H59">
        <v>86.315500000000014</v>
      </c>
      <c r="I59" s="61">
        <f t="shared" si="11"/>
        <v>4.4580091879876438</v>
      </c>
      <c r="J59" s="61">
        <f t="shared" si="7"/>
        <v>3.0190812012356183E-2</v>
      </c>
      <c r="L59" s="72">
        <f t="shared" si="2"/>
        <v>4.4861585735464473</v>
      </c>
      <c r="M59" s="61"/>
    </row>
    <row r="60" spans="1:13" x14ac:dyDescent="0.3">
      <c r="A60" s="1">
        <v>1999.25</v>
      </c>
      <c r="B60" s="69">
        <v>4.4927999999999999</v>
      </c>
      <c r="C60">
        <v>86.421499999999995</v>
      </c>
      <c r="D60" s="61">
        <f t="shared" si="8"/>
        <v>4.4592364874464199</v>
      </c>
      <c r="E60" s="61">
        <f t="shared" si="9"/>
        <v>3.3563512553580033E-2</v>
      </c>
      <c r="G60" s="107">
        <f t="shared" si="10"/>
        <v>4.4924364874464198</v>
      </c>
      <c r="H60">
        <v>86.77000000000001</v>
      </c>
      <c r="I60" s="61">
        <f t="shared" si="11"/>
        <v>4.4632609398053988</v>
      </c>
      <c r="J60" s="61">
        <f t="shared" si="7"/>
        <v>2.9539060194601063E-2</v>
      </c>
      <c r="L60" s="72">
        <f t="shared" si="2"/>
        <v>4.4914103253642024</v>
      </c>
      <c r="M60" s="61"/>
    </row>
    <row r="61" spans="1:13" x14ac:dyDescent="0.3">
      <c r="A61" s="1">
        <v>1999.5</v>
      </c>
      <c r="B61" s="69">
        <v>4.4978999999999996</v>
      </c>
      <c r="C61">
        <v>86.939249999999987</v>
      </c>
      <c r="D61" s="61">
        <f t="shared" si="8"/>
        <v>4.4652095988843747</v>
      </c>
      <c r="E61" s="61">
        <f t="shared" si="9"/>
        <v>3.2690401115624823E-2</v>
      </c>
      <c r="G61" s="107">
        <f t="shared" si="10"/>
        <v>4.4984095988843746</v>
      </c>
      <c r="H61">
        <v>87.224500000000006</v>
      </c>
      <c r="I61" s="61">
        <f t="shared" si="11"/>
        <v>4.4684852547548894</v>
      </c>
      <c r="J61" s="61">
        <f t="shared" si="7"/>
        <v>2.9414745245110119E-2</v>
      </c>
      <c r="L61" s="72">
        <f t="shared" si="2"/>
        <v>4.496634640313693</v>
      </c>
      <c r="M61" s="61"/>
    </row>
    <row r="62" spans="1:13" x14ac:dyDescent="0.3">
      <c r="A62" s="1">
        <v>1999.75</v>
      </c>
      <c r="B62" s="69">
        <v>4.5031999999999996</v>
      </c>
      <c r="C62">
        <v>87.456999999999994</v>
      </c>
      <c r="D62" s="61">
        <f t="shared" si="8"/>
        <v>4.4711472440015445</v>
      </c>
      <c r="E62" s="61">
        <f t="shared" si="9"/>
        <v>3.205275599845514E-2</v>
      </c>
      <c r="G62" s="107">
        <f t="shared" si="10"/>
        <v>4.5043472440015444</v>
      </c>
      <c r="H62">
        <v>87.679000000000002</v>
      </c>
      <c r="I62" s="61">
        <f t="shared" si="11"/>
        <v>4.4736824180251773</v>
      </c>
      <c r="J62" s="61">
        <f t="shared" si="7"/>
        <v>2.9517581974822349E-2</v>
      </c>
      <c r="L62" s="72">
        <f t="shared" si="2"/>
        <v>4.5018318035839808</v>
      </c>
      <c r="M62" s="61"/>
    </row>
    <row r="63" spans="1:13" x14ac:dyDescent="0.3">
      <c r="A63" s="1">
        <v>2000</v>
      </c>
      <c r="B63" s="69">
        <v>4.5083000000000002</v>
      </c>
      <c r="C63">
        <v>87.824749999999995</v>
      </c>
      <c r="D63" s="61">
        <f t="shared" si="8"/>
        <v>4.4753433515779557</v>
      </c>
      <c r="E63" s="61">
        <f t="shared" si="9"/>
        <v>3.2956648422044488E-2</v>
      </c>
      <c r="G63" s="107">
        <f t="shared" si="10"/>
        <v>4.5085433515779556</v>
      </c>
      <c r="H63">
        <v>88.001250000000013</v>
      </c>
      <c r="I63" s="61">
        <f t="shared" si="11"/>
        <v>4.4773510189227776</v>
      </c>
      <c r="J63" s="61">
        <f t="shared" si="7"/>
        <v>3.0948981077222548E-2</v>
      </c>
      <c r="L63" s="72">
        <f t="shared" si="2"/>
        <v>4.5055004044815812</v>
      </c>
      <c r="M63" s="61"/>
    </row>
    <row r="64" spans="1:13" x14ac:dyDescent="0.3">
      <c r="A64" s="1">
        <v>2000.25</v>
      </c>
      <c r="B64" s="69">
        <v>4.5122</v>
      </c>
      <c r="C64">
        <v>88.192499999999995</v>
      </c>
      <c r="D64" s="61">
        <f t="shared" si="8"/>
        <v>4.4795219253835432</v>
      </c>
      <c r="E64" s="61">
        <f t="shared" si="9"/>
        <v>3.2678074616456776E-2</v>
      </c>
      <c r="G64" s="107">
        <f t="shared" si="10"/>
        <v>4.5127219253835431</v>
      </c>
      <c r="H64">
        <v>88.323499999999996</v>
      </c>
      <c r="I64" s="61">
        <f t="shared" si="11"/>
        <v>4.4810062103667807</v>
      </c>
      <c r="J64" s="61">
        <f t="shared" si="7"/>
        <v>3.1193789633219282E-2</v>
      </c>
      <c r="L64" s="72">
        <f t="shared" si="2"/>
        <v>4.5091555959255842</v>
      </c>
      <c r="M64" s="61"/>
    </row>
    <row r="65" spans="1:13" x14ac:dyDescent="0.3">
      <c r="A65" s="1">
        <v>2000.5</v>
      </c>
      <c r="B65" s="69">
        <v>4.5145999999999997</v>
      </c>
      <c r="C65">
        <v>88.560249999999996</v>
      </c>
      <c r="D65" s="61">
        <f t="shared" si="8"/>
        <v>4.4836831113412927</v>
      </c>
      <c r="E65" s="61">
        <f t="shared" si="9"/>
        <v>3.0916888658707009E-2</v>
      </c>
      <c r="G65" s="107">
        <f t="shared" si="10"/>
        <v>4.5168831113412926</v>
      </c>
      <c r="H65">
        <v>88.645749999999992</v>
      </c>
      <c r="I65" s="61">
        <f t="shared" si="11"/>
        <v>4.4846480900286361</v>
      </c>
      <c r="J65" s="61">
        <f t="shared" si="7"/>
        <v>2.9951909971363655E-2</v>
      </c>
      <c r="L65" s="72">
        <f t="shared" si="2"/>
        <v>4.5127974755874396</v>
      </c>
      <c r="M65" s="61"/>
    </row>
    <row r="66" spans="1:13" x14ac:dyDescent="0.3">
      <c r="A66" s="1">
        <v>2000.75</v>
      </c>
      <c r="B66" s="69">
        <v>4.5156999999999998</v>
      </c>
      <c r="C66">
        <v>88.927999999999997</v>
      </c>
      <c r="D66" s="61">
        <f t="shared" si="8"/>
        <v>4.4878270535600935</v>
      </c>
      <c r="E66" s="61">
        <f t="shared" si="9"/>
        <v>2.7872946439906343E-2</v>
      </c>
      <c r="G66" s="107">
        <f t="shared" si="10"/>
        <v>4.5210270535600934</v>
      </c>
      <c r="H66">
        <v>88.968000000000004</v>
      </c>
      <c r="I66" s="61">
        <f t="shared" si="11"/>
        <v>4.4882767545165407</v>
      </c>
      <c r="J66" s="61">
        <f t="shared" si="7"/>
        <v>2.7423245483459091E-2</v>
      </c>
      <c r="L66" s="72">
        <f t="shared" si="2"/>
        <v>4.5164261400753443</v>
      </c>
      <c r="M66" s="61"/>
    </row>
    <row r="67" spans="1:13" x14ac:dyDescent="0.3">
      <c r="A67" s="1">
        <v>2001</v>
      </c>
      <c r="B67" s="69">
        <v>4.5164</v>
      </c>
      <c r="C67">
        <v>89.088750000000005</v>
      </c>
      <c r="D67" s="61">
        <f t="shared" si="8"/>
        <v>4.4896330638787045</v>
      </c>
      <c r="E67" s="61">
        <f t="shared" si="9"/>
        <v>2.6766936121295437E-2</v>
      </c>
      <c r="G67" s="107">
        <f t="shared" si="10"/>
        <v>4.5228330638787044</v>
      </c>
      <c r="H67">
        <v>89.081000000000003</v>
      </c>
      <c r="I67" s="61">
        <f t="shared" si="11"/>
        <v>4.489546068190549</v>
      </c>
      <c r="J67" s="61">
        <f t="shared" si="7"/>
        <v>2.6853931809450948E-2</v>
      </c>
      <c r="L67" s="72">
        <f t="shared" si="2"/>
        <v>4.5176954537493526</v>
      </c>
      <c r="M67" s="61"/>
    </row>
    <row r="68" spans="1:13" x14ac:dyDescent="0.3">
      <c r="A68" s="1">
        <v>2001.25</v>
      </c>
      <c r="B68" s="69">
        <v>4.5180999999999996</v>
      </c>
      <c r="C68">
        <v>89.249499999999998</v>
      </c>
      <c r="D68" s="61">
        <f t="shared" si="8"/>
        <v>4.4914358184031595</v>
      </c>
      <c r="E68" s="61">
        <f t="shared" si="9"/>
        <v>2.6664181596840031E-2</v>
      </c>
      <c r="G68" s="107">
        <f t="shared" si="10"/>
        <v>4.5246358184031594</v>
      </c>
      <c r="H68">
        <v>89.194000000000003</v>
      </c>
      <c r="I68" s="61">
        <f t="shared" si="11"/>
        <v>4.4908137727496094</v>
      </c>
      <c r="J68" s="61">
        <f t="shared" si="7"/>
        <v>2.7286227250390205E-2</v>
      </c>
      <c r="L68" s="72">
        <f t="shared" ref="L68:L131" si="12">I68+$K$3</f>
        <v>4.5189631583084129</v>
      </c>
      <c r="M68" s="61"/>
    </row>
    <row r="69" spans="1:13" x14ac:dyDescent="0.3">
      <c r="A69" s="1">
        <v>2001.5</v>
      </c>
      <c r="B69" s="69">
        <v>4.5213999999999999</v>
      </c>
      <c r="C69">
        <v>89.410249999999991</v>
      </c>
      <c r="D69" s="61">
        <f t="shared" si="8"/>
        <v>4.4932353288511351</v>
      </c>
      <c r="E69" s="61">
        <f t="shared" si="9"/>
        <v>2.8164671148864784E-2</v>
      </c>
      <c r="G69" s="107">
        <f t="shared" si="10"/>
        <v>4.526435328851135</v>
      </c>
      <c r="H69">
        <v>89.307000000000002</v>
      </c>
      <c r="I69" s="61">
        <f t="shared" si="11"/>
        <v>4.4920798722683237</v>
      </c>
      <c r="J69" s="61">
        <f t="shared" si="7"/>
        <v>2.9320127731676138E-2</v>
      </c>
      <c r="L69" s="72">
        <f t="shared" si="12"/>
        <v>4.5202292578271273</v>
      </c>
      <c r="M69" s="61"/>
    </row>
    <row r="70" spans="1:13" x14ac:dyDescent="0.3">
      <c r="A70" s="1">
        <v>2001.75</v>
      </c>
      <c r="B70" s="69">
        <v>4.5266999999999999</v>
      </c>
      <c r="C70">
        <v>89.570999999999998</v>
      </c>
      <c r="D70" s="61">
        <f t="shared" si="8"/>
        <v>4.4950316068771654</v>
      </c>
      <c r="E70" s="61">
        <f t="shared" si="9"/>
        <v>3.1668393122834537E-2</v>
      </c>
      <c r="G70" s="107">
        <f t="shared" si="10"/>
        <v>4.5282316068771653</v>
      </c>
      <c r="H70">
        <v>89.42</v>
      </c>
      <c r="I70" s="61">
        <f t="shared" si="11"/>
        <v>4.4933443708058345</v>
      </c>
      <c r="J70" s="61">
        <f t="shared" si="7"/>
        <v>3.3355629194165459E-2</v>
      </c>
      <c r="L70" s="72">
        <f t="shared" si="12"/>
        <v>4.521493756364638</v>
      </c>
      <c r="M70" s="61"/>
    </row>
    <row r="71" spans="1:13" x14ac:dyDescent="0.3">
      <c r="A71" s="1">
        <v>2002</v>
      </c>
      <c r="B71" s="69">
        <v>4.5334000000000003</v>
      </c>
      <c r="C71">
        <v>89.96</v>
      </c>
      <c r="D71" s="61">
        <f t="shared" si="8"/>
        <v>4.4993651270911146</v>
      </c>
      <c r="E71" s="61">
        <f t="shared" si="9"/>
        <v>3.4034872908885738E-2</v>
      </c>
      <c r="G71" s="107">
        <f t="shared" si="10"/>
        <v>4.5325651270911145</v>
      </c>
      <c r="H71">
        <v>89.872500000000002</v>
      </c>
      <c r="I71" s="61">
        <f t="shared" si="11"/>
        <v>4.498391999242644</v>
      </c>
      <c r="J71" s="61">
        <f t="shared" si="7"/>
        <v>3.5008000757356328E-2</v>
      </c>
      <c r="L71" s="72">
        <f t="shared" si="12"/>
        <v>4.5265413848014475</v>
      </c>
      <c r="M71" s="61"/>
    </row>
    <row r="72" spans="1:13" x14ac:dyDescent="0.3">
      <c r="A72" s="1">
        <v>2002.25</v>
      </c>
      <c r="B72" s="69">
        <v>4.5407000000000002</v>
      </c>
      <c r="C72">
        <v>90.34899999999999</v>
      </c>
      <c r="D72" s="61">
        <f t="shared" si="8"/>
        <v>4.5036799489083634</v>
      </c>
      <c r="E72" s="61">
        <f t="shared" si="9"/>
        <v>3.7020051091636752E-2</v>
      </c>
      <c r="G72" s="107">
        <f t="shared" si="10"/>
        <v>4.5368799489083633</v>
      </c>
      <c r="H72">
        <v>90.325000000000003</v>
      </c>
      <c r="I72" s="61">
        <f t="shared" si="11"/>
        <v>4.5034142770337038</v>
      </c>
      <c r="J72" s="61">
        <f t="shared" si="7"/>
        <v>3.7285722966296397E-2</v>
      </c>
      <c r="L72" s="72">
        <f t="shared" si="12"/>
        <v>4.5315636625925073</v>
      </c>
      <c r="M72" s="61"/>
    </row>
    <row r="73" spans="1:13" x14ac:dyDescent="0.3">
      <c r="A73" s="1">
        <v>2002.5</v>
      </c>
      <c r="B73" s="69">
        <v>4.5479000000000003</v>
      </c>
      <c r="C73">
        <v>90.738</v>
      </c>
      <c r="D73" s="61">
        <f t="shared" si="8"/>
        <v>4.5079762329966586</v>
      </c>
      <c r="E73" s="61">
        <f t="shared" si="9"/>
        <v>3.9923767003341659E-2</v>
      </c>
      <c r="G73" s="107">
        <f t="shared" si="10"/>
        <v>4.5411762329966585</v>
      </c>
      <c r="H73">
        <v>90.777500000000003</v>
      </c>
      <c r="I73" s="61">
        <f t="shared" si="11"/>
        <v>4.5084114575435814</v>
      </c>
      <c r="J73" s="61">
        <f t="shared" si="7"/>
        <v>3.9488542456418863E-2</v>
      </c>
      <c r="L73" s="72">
        <f t="shared" si="12"/>
        <v>4.5365608431023849</v>
      </c>
      <c r="M73" s="61"/>
    </row>
    <row r="74" spans="1:13" x14ac:dyDescent="0.3">
      <c r="A74" s="1">
        <v>2002.75</v>
      </c>
      <c r="B74" s="69">
        <v>4.5547000000000004</v>
      </c>
      <c r="C74">
        <v>91.126999999999995</v>
      </c>
      <c r="D74" s="61">
        <f t="shared" si="8"/>
        <v>4.5122541379617704</v>
      </c>
      <c r="E74" s="61">
        <f t="shared" si="9"/>
        <v>4.2445862038229976E-2</v>
      </c>
      <c r="G74" s="107">
        <f t="shared" si="10"/>
        <v>4.5454541379617703</v>
      </c>
      <c r="H74">
        <v>91.23</v>
      </c>
      <c r="I74" s="61">
        <f t="shared" si="11"/>
        <v>4.5133837903573832</v>
      </c>
      <c r="J74" s="61">
        <f t="shared" si="7"/>
        <v>4.1316209642617174E-2</v>
      </c>
      <c r="L74" s="72">
        <f t="shared" si="12"/>
        <v>4.5415331759161868</v>
      </c>
      <c r="M74" s="61"/>
    </row>
    <row r="75" spans="1:13" x14ac:dyDescent="0.3">
      <c r="A75" s="1">
        <v>2003</v>
      </c>
      <c r="B75" s="69">
        <v>4.5610999999999997</v>
      </c>
      <c r="C75">
        <v>91.688999999999993</v>
      </c>
      <c r="D75" s="61">
        <f t="shared" ref="D75:D106" si="13">LN(C75)</f>
        <v>4.5184024156875786</v>
      </c>
      <c r="E75" s="61">
        <f t="shared" ref="E75:E106" si="14">B75-D75</f>
        <v>4.26975843124211E-2</v>
      </c>
      <c r="G75" s="107">
        <f t="shared" ref="G75:G106" si="15">D75+0.0332</f>
        <v>4.5516024156875785</v>
      </c>
      <c r="H75">
        <v>91.764250000000004</v>
      </c>
      <c r="I75" s="61">
        <f t="shared" ref="I75:I106" si="16">LN(H75)</f>
        <v>4.5192227882263083</v>
      </c>
      <c r="J75" s="61">
        <f t="shared" si="7"/>
        <v>4.1877211773691414E-2</v>
      </c>
      <c r="L75" s="72">
        <f t="shared" si="12"/>
        <v>4.5473721737851118</v>
      </c>
      <c r="M75" s="61"/>
    </row>
    <row r="76" spans="1:13" x14ac:dyDescent="0.3">
      <c r="A76" s="1">
        <v>2003.25</v>
      </c>
      <c r="B76" s="69">
        <v>4.5674999999999999</v>
      </c>
      <c r="C76">
        <v>92.251000000000005</v>
      </c>
      <c r="D76" s="61">
        <f t="shared" si="13"/>
        <v>4.5245131229702844</v>
      </c>
      <c r="E76" s="61">
        <f t="shared" si="14"/>
        <v>4.2986877029715487E-2</v>
      </c>
      <c r="G76" s="107">
        <f t="shared" si="15"/>
        <v>4.5577131229702843</v>
      </c>
      <c r="H76">
        <v>92.298500000000004</v>
      </c>
      <c r="I76" s="61">
        <f t="shared" si="16"/>
        <v>4.5250278900224723</v>
      </c>
      <c r="J76" s="61">
        <f t="shared" ref="J76:J114" si="17">B76-I76</f>
        <v>4.2472109977527595E-2</v>
      </c>
      <c r="L76" s="72">
        <f t="shared" si="12"/>
        <v>4.5531772755812758</v>
      </c>
      <c r="M76" s="61"/>
    </row>
    <row r="77" spans="1:13" x14ac:dyDescent="0.3">
      <c r="A77" s="1">
        <v>2003.5</v>
      </c>
      <c r="B77" s="69">
        <v>4.5740999999999996</v>
      </c>
      <c r="C77">
        <v>92.813000000000002</v>
      </c>
      <c r="D77" s="61">
        <f t="shared" si="13"/>
        <v>4.5305867161878952</v>
      </c>
      <c r="E77" s="61">
        <f t="shared" si="14"/>
        <v>4.3513283812104397E-2</v>
      </c>
      <c r="G77" s="107">
        <f t="shared" si="15"/>
        <v>4.5637867161878951</v>
      </c>
      <c r="H77">
        <v>92.832750000000004</v>
      </c>
      <c r="I77" s="61">
        <f t="shared" si="16"/>
        <v>4.530799487017009</v>
      </c>
      <c r="J77" s="61">
        <f t="shared" si="17"/>
        <v>4.3300512982990647E-2</v>
      </c>
      <c r="L77" s="72">
        <f t="shared" si="12"/>
        <v>4.5589488725758125</v>
      </c>
      <c r="M77" s="61"/>
    </row>
    <row r="78" spans="1:13" x14ac:dyDescent="0.3">
      <c r="A78" s="1">
        <v>2003.75</v>
      </c>
      <c r="B78" s="69">
        <v>4.5808</v>
      </c>
      <c r="C78">
        <v>93.375</v>
      </c>
      <c r="D78" s="61">
        <f t="shared" si="13"/>
        <v>4.5366236434529812</v>
      </c>
      <c r="E78" s="61">
        <f t="shared" si="14"/>
        <v>4.4176356547018791E-2</v>
      </c>
      <c r="G78" s="107">
        <f t="shared" si="15"/>
        <v>4.5698236434529811</v>
      </c>
      <c r="H78">
        <v>93.367000000000004</v>
      </c>
      <c r="I78" s="61">
        <f t="shared" si="16"/>
        <v>4.5365379637450971</v>
      </c>
      <c r="J78" s="61">
        <f t="shared" si="17"/>
        <v>4.4262036254902881E-2</v>
      </c>
      <c r="L78" s="72">
        <f t="shared" si="12"/>
        <v>4.5646873493039006</v>
      </c>
      <c r="M78" s="61"/>
    </row>
    <row r="79" spans="1:13" x14ac:dyDescent="0.3">
      <c r="A79" s="1">
        <v>2004</v>
      </c>
      <c r="B79" s="69">
        <v>4.5872000000000002</v>
      </c>
      <c r="C79">
        <v>93.872250000000008</v>
      </c>
      <c r="D79" s="61">
        <f t="shared" si="13"/>
        <v>4.5419348153809125</v>
      </c>
      <c r="E79" s="61">
        <f t="shared" si="14"/>
        <v>4.5265184619087684E-2</v>
      </c>
      <c r="G79" s="107">
        <f t="shared" si="15"/>
        <v>4.5751348153809124</v>
      </c>
      <c r="H79">
        <v>93.882249999999999</v>
      </c>
      <c r="I79" s="61">
        <f t="shared" si="16"/>
        <v>4.5420413374617086</v>
      </c>
      <c r="J79" s="61">
        <f t="shared" si="17"/>
        <v>4.5158662538291594E-2</v>
      </c>
      <c r="L79" s="72">
        <f t="shared" si="12"/>
        <v>4.5701907230205121</v>
      </c>
      <c r="M79" s="61"/>
    </row>
    <row r="80" spans="1:13" x14ac:dyDescent="0.3">
      <c r="A80" s="1">
        <v>2004.25</v>
      </c>
      <c r="B80" s="69">
        <v>4.593</v>
      </c>
      <c r="C80">
        <v>94.369500000000002</v>
      </c>
      <c r="D80" s="61">
        <f t="shared" si="13"/>
        <v>4.5472179277252565</v>
      </c>
      <c r="E80" s="61">
        <f t="shared" si="14"/>
        <v>4.5782072274743513E-2</v>
      </c>
      <c r="G80" s="107">
        <f t="shared" si="15"/>
        <v>4.5804179277252564</v>
      </c>
      <c r="H80">
        <v>94.397500000000008</v>
      </c>
      <c r="I80" s="61">
        <f t="shared" si="16"/>
        <v>4.5475145897499258</v>
      </c>
      <c r="J80" s="61">
        <f t="shared" si="17"/>
        <v>4.5485410250074132E-2</v>
      </c>
      <c r="L80" s="72">
        <f t="shared" si="12"/>
        <v>4.5756639753087294</v>
      </c>
      <c r="M80" s="61"/>
    </row>
    <row r="81" spans="1:13" x14ac:dyDescent="0.3">
      <c r="A81" s="1">
        <v>2004.5</v>
      </c>
      <c r="B81" s="69">
        <v>4.5975999999999999</v>
      </c>
      <c r="C81">
        <v>94.866749999999996</v>
      </c>
      <c r="D81" s="61">
        <f t="shared" si="13"/>
        <v>4.5524732754131172</v>
      </c>
      <c r="E81" s="61">
        <f t="shared" si="14"/>
        <v>4.5126724586882716E-2</v>
      </c>
      <c r="G81" s="107">
        <f t="shared" si="15"/>
        <v>4.5856732754131171</v>
      </c>
      <c r="H81">
        <v>94.912750000000003</v>
      </c>
      <c r="I81" s="61">
        <f t="shared" si="16"/>
        <v>4.552958048540888</v>
      </c>
      <c r="J81" s="61">
        <f t="shared" si="17"/>
        <v>4.4641951459111873E-2</v>
      </c>
      <c r="L81" s="72">
        <f t="shared" si="12"/>
        <v>4.5811074340996916</v>
      </c>
      <c r="M81" s="61"/>
    </row>
    <row r="82" spans="1:13" x14ac:dyDescent="0.3">
      <c r="A82" s="1">
        <v>2004.75</v>
      </c>
      <c r="B82" s="69">
        <v>4.6010999999999997</v>
      </c>
      <c r="C82">
        <v>95.364000000000004</v>
      </c>
      <c r="D82" s="61">
        <f t="shared" si="13"/>
        <v>4.5577011487460428</v>
      </c>
      <c r="E82" s="61">
        <f t="shared" si="14"/>
        <v>4.3398851253956927E-2</v>
      </c>
      <c r="G82" s="107">
        <f t="shared" si="15"/>
        <v>4.5909011487460427</v>
      </c>
      <c r="H82">
        <v>95.427999999999997</v>
      </c>
      <c r="I82" s="61">
        <f t="shared" si="16"/>
        <v>4.5583720364394518</v>
      </c>
      <c r="J82" s="61">
        <f t="shared" si="17"/>
        <v>4.2727963560547977E-2</v>
      </c>
      <c r="L82" s="72">
        <f t="shared" si="12"/>
        <v>4.5865214219982553</v>
      </c>
      <c r="M82" s="61"/>
    </row>
    <row r="83" spans="1:13" x14ac:dyDescent="0.3">
      <c r="A83" s="1">
        <v>2005</v>
      </c>
      <c r="B83" s="69">
        <v>4.6033999999999997</v>
      </c>
      <c r="C83">
        <v>95.71674999999999</v>
      </c>
      <c r="D83" s="61">
        <f t="shared" si="13"/>
        <v>4.5613933092669257</v>
      </c>
      <c r="E83" s="61">
        <f t="shared" si="14"/>
        <v>4.2006690733074059E-2</v>
      </c>
      <c r="G83" s="107">
        <f t="shared" si="15"/>
        <v>4.5945933092669256</v>
      </c>
      <c r="H83">
        <v>95.783249999999995</v>
      </c>
      <c r="I83" s="61">
        <f t="shared" si="16"/>
        <v>4.5620878262661222</v>
      </c>
      <c r="J83" s="61">
        <f t="shared" si="17"/>
        <v>4.1312173733877522E-2</v>
      </c>
      <c r="L83" s="72">
        <f t="shared" si="12"/>
        <v>4.5902372118249257</v>
      </c>
      <c r="M83" s="61"/>
    </row>
    <row r="84" spans="1:13" x14ac:dyDescent="0.3">
      <c r="A84" s="1">
        <v>2005.25</v>
      </c>
      <c r="B84" s="69">
        <v>4.6048999999999998</v>
      </c>
      <c r="C84">
        <v>96.069500000000005</v>
      </c>
      <c r="D84" s="61">
        <f t="shared" si="13"/>
        <v>4.5650718878697463</v>
      </c>
      <c r="E84" s="61">
        <f t="shared" si="14"/>
        <v>3.9828112130253501E-2</v>
      </c>
      <c r="G84" s="107">
        <f t="shared" si="15"/>
        <v>4.5982718878697462</v>
      </c>
      <c r="H84">
        <v>96.138499999999993</v>
      </c>
      <c r="I84" s="61">
        <f t="shared" si="16"/>
        <v>4.5657898600973743</v>
      </c>
      <c r="J84" s="61">
        <f t="shared" si="17"/>
        <v>3.9110139902625463E-2</v>
      </c>
      <c r="L84" s="72">
        <f t="shared" si="12"/>
        <v>4.5939392456561778</v>
      </c>
      <c r="M84" s="61"/>
    </row>
    <row r="85" spans="1:13" x14ac:dyDescent="0.3">
      <c r="A85" s="1">
        <v>2005.5</v>
      </c>
      <c r="B85" s="69">
        <v>4.6058000000000003</v>
      </c>
      <c r="C85">
        <v>96.42225000000002</v>
      </c>
      <c r="D85" s="61">
        <f t="shared" si="13"/>
        <v>4.5687369841128014</v>
      </c>
      <c r="E85" s="61">
        <f t="shared" si="14"/>
        <v>3.7063015887198958E-2</v>
      </c>
      <c r="G85" s="107">
        <f t="shared" si="15"/>
        <v>4.6019369841128013</v>
      </c>
      <c r="H85">
        <v>96.493750000000006</v>
      </c>
      <c r="I85" s="61">
        <f t="shared" si="16"/>
        <v>4.5694782394080997</v>
      </c>
      <c r="J85" s="61">
        <f t="shared" si="17"/>
        <v>3.632176059190062E-2</v>
      </c>
      <c r="L85" s="72">
        <f t="shared" si="12"/>
        <v>4.5976276249669032</v>
      </c>
      <c r="M85" s="61"/>
    </row>
    <row r="86" spans="1:13" x14ac:dyDescent="0.3">
      <c r="A86" s="1">
        <v>2005.75</v>
      </c>
      <c r="B86" s="69">
        <v>4.6064999999999996</v>
      </c>
      <c r="C86">
        <v>96.775000000000006</v>
      </c>
      <c r="D86" s="61">
        <f t="shared" si="13"/>
        <v>4.5723886964637117</v>
      </c>
      <c r="E86" s="61">
        <f t="shared" si="14"/>
        <v>3.4111303536287885E-2</v>
      </c>
      <c r="G86" s="107">
        <f t="shared" si="15"/>
        <v>4.6055886964637116</v>
      </c>
      <c r="H86">
        <v>96.849000000000004</v>
      </c>
      <c r="I86" s="61">
        <f t="shared" si="16"/>
        <v>4.5731530645544742</v>
      </c>
      <c r="J86" s="61">
        <f t="shared" si="17"/>
        <v>3.3346935445525361E-2</v>
      </c>
      <c r="L86" s="72">
        <f t="shared" si="12"/>
        <v>4.6013024501132778</v>
      </c>
      <c r="M86" s="61"/>
    </row>
    <row r="87" spans="1:13" x14ac:dyDescent="0.3">
      <c r="A87" s="1">
        <v>2006</v>
      </c>
      <c r="B87" s="69">
        <v>4.6073000000000004</v>
      </c>
      <c r="C87">
        <v>96.872250000000008</v>
      </c>
      <c r="D87" s="61">
        <f t="shared" si="13"/>
        <v>4.5733931001738153</v>
      </c>
      <c r="E87" s="61">
        <f t="shared" si="14"/>
        <v>3.3906899826185111E-2</v>
      </c>
      <c r="G87" s="107">
        <f t="shared" si="15"/>
        <v>4.6065931001738152</v>
      </c>
      <c r="H87">
        <v>96.963000000000008</v>
      </c>
      <c r="I87" s="61">
        <f t="shared" si="16"/>
        <v>4.5743294624364133</v>
      </c>
      <c r="J87" s="61">
        <f t="shared" si="17"/>
        <v>3.2970537563587143E-2</v>
      </c>
      <c r="L87" s="72">
        <f t="shared" si="12"/>
        <v>4.6024788479952168</v>
      </c>
      <c r="M87" s="61"/>
    </row>
    <row r="88" spans="1:13" x14ac:dyDescent="0.3">
      <c r="A88" s="1">
        <v>2006.25</v>
      </c>
      <c r="B88" s="69">
        <v>4.6085000000000003</v>
      </c>
      <c r="C88">
        <v>96.969500000000011</v>
      </c>
      <c r="D88" s="61">
        <f t="shared" si="13"/>
        <v>4.5743964960692747</v>
      </c>
      <c r="E88" s="61">
        <f t="shared" si="14"/>
        <v>3.4103503930725587E-2</v>
      </c>
      <c r="G88" s="107">
        <f t="shared" si="15"/>
        <v>4.6075964960692746</v>
      </c>
      <c r="H88">
        <v>97.076999999999998</v>
      </c>
      <c r="I88" s="61">
        <f t="shared" si="16"/>
        <v>4.5755044780323351</v>
      </c>
      <c r="J88" s="61">
        <f t="shared" si="17"/>
        <v>3.2995521967665198E-2</v>
      </c>
      <c r="L88" s="72">
        <f t="shared" si="12"/>
        <v>4.6036538635911386</v>
      </c>
      <c r="M88" s="61"/>
    </row>
    <row r="89" spans="1:13" x14ac:dyDescent="0.3">
      <c r="A89" s="1">
        <v>2006.5</v>
      </c>
      <c r="B89" s="69">
        <v>4.6101000000000001</v>
      </c>
      <c r="C89">
        <v>97.066750000000013</v>
      </c>
      <c r="D89" s="61">
        <f t="shared" si="13"/>
        <v>4.5753988861705359</v>
      </c>
      <c r="E89" s="61">
        <f t="shared" si="14"/>
        <v>3.470111382946417E-2</v>
      </c>
      <c r="G89" s="107">
        <f t="shared" si="15"/>
        <v>4.6085988861705358</v>
      </c>
      <c r="H89">
        <v>97.191000000000003</v>
      </c>
      <c r="I89" s="61">
        <f t="shared" si="16"/>
        <v>4.5766781145868425</v>
      </c>
      <c r="J89" s="61">
        <f t="shared" si="17"/>
        <v>3.3421885413157604E-2</v>
      </c>
      <c r="L89" s="72">
        <f t="shared" si="12"/>
        <v>4.604827500145646</v>
      </c>
      <c r="M89" s="61"/>
    </row>
    <row r="90" spans="1:13" x14ac:dyDescent="0.3">
      <c r="A90" s="1">
        <v>2006.75</v>
      </c>
      <c r="B90" s="69">
        <v>4.6120000000000001</v>
      </c>
      <c r="C90">
        <v>97.164000000000001</v>
      </c>
      <c r="D90" s="61">
        <f t="shared" si="13"/>
        <v>4.5764002724919779</v>
      </c>
      <c r="E90" s="61">
        <f t="shared" si="14"/>
        <v>3.5599727508022205E-2</v>
      </c>
      <c r="G90" s="107">
        <f t="shared" si="15"/>
        <v>4.6096002724919778</v>
      </c>
      <c r="H90">
        <v>97.305000000000007</v>
      </c>
      <c r="I90" s="61">
        <f t="shared" si="16"/>
        <v>4.5778503753331288</v>
      </c>
      <c r="J90" s="61">
        <f t="shared" si="17"/>
        <v>3.4149624666871325E-2</v>
      </c>
      <c r="L90" s="72">
        <f t="shared" si="12"/>
        <v>4.6059997608919323</v>
      </c>
      <c r="M90" s="61"/>
    </row>
    <row r="91" spans="1:13" x14ac:dyDescent="0.3">
      <c r="A91" s="1">
        <v>2007</v>
      </c>
      <c r="B91" s="69">
        <v>4.6135999999999999</v>
      </c>
      <c r="C91">
        <v>97.298000000000002</v>
      </c>
      <c r="D91" s="61">
        <f t="shared" si="13"/>
        <v>4.5777784339961194</v>
      </c>
      <c r="E91" s="61">
        <f t="shared" si="14"/>
        <v>3.5821566003880534E-2</v>
      </c>
      <c r="G91" s="107">
        <f t="shared" si="15"/>
        <v>4.6109784339961193</v>
      </c>
      <c r="H91">
        <v>97.427999999999997</v>
      </c>
      <c r="I91" s="61">
        <f t="shared" si="16"/>
        <v>4.5791136436683093</v>
      </c>
      <c r="J91" s="61">
        <f t="shared" si="17"/>
        <v>3.4486356331690615E-2</v>
      </c>
      <c r="L91" s="72">
        <f t="shared" si="12"/>
        <v>4.6072630292271128</v>
      </c>
      <c r="M91" s="61"/>
    </row>
    <row r="92" spans="1:13" x14ac:dyDescent="0.3">
      <c r="A92" s="1">
        <v>2007.25</v>
      </c>
      <c r="B92" s="69">
        <v>4.6140999999999996</v>
      </c>
      <c r="C92">
        <v>97.432000000000002</v>
      </c>
      <c r="D92" s="61">
        <f t="shared" si="13"/>
        <v>4.5791546987848095</v>
      </c>
      <c r="E92" s="61">
        <f t="shared" si="14"/>
        <v>3.4945301215190128E-2</v>
      </c>
      <c r="G92" s="107">
        <f t="shared" si="15"/>
        <v>4.6123546987848094</v>
      </c>
      <c r="H92">
        <v>97.551000000000002</v>
      </c>
      <c r="I92" s="61">
        <f t="shared" si="16"/>
        <v>4.5803753181698319</v>
      </c>
      <c r="J92" s="61">
        <f t="shared" si="17"/>
        <v>3.3724681830167746E-2</v>
      </c>
      <c r="L92" s="72">
        <f t="shared" si="12"/>
        <v>4.6085247037286354</v>
      </c>
      <c r="M92" s="61"/>
    </row>
    <row r="93" spans="1:13" x14ac:dyDescent="0.3">
      <c r="A93" s="1">
        <v>2007.5</v>
      </c>
      <c r="B93" s="69">
        <v>4.6131000000000002</v>
      </c>
      <c r="C93">
        <v>97.566000000000003</v>
      </c>
      <c r="D93" s="61">
        <f t="shared" si="13"/>
        <v>4.5805290720716405</v>
      </c>
      <c r="E93" s="61">
        <f t="shared" si="14"/>
        <v>3.2570927928359694E-2</v>
      </c>
      <c r="G93" s="107">
        <f t="shared" si="15"/>
        <v>4.6137290720716404</v>
      </c>
      <c r="H93">
        <v>97.673999999999992</v>
      </c>
      <c r="I93" s="61">
        <f t="shared" si="16"/>
        <v>4.5816354028544275</v>
      </c>
      <c r="J93" s="61">
        <f t="shared" si="17"/>
        <v>3.1464597145572704E-2</v>
      </c>
      <c r="L93" s="72">
        <f t="shared" si="12"/>
        <v>4.609784788413231</v>
      </c>
      <c r="M93" s="61"/>
    </row>
    <row r="94" spans="1:13" x14ac:dyDescent="0.3">
      <c r="A94" s="1">
        <v>2007.75</v>
      </c>
      <c r="B94" s="69">
        <v>4.6104000000000003</v>
      </c>
      <c r="C94">
        <v>97.7</v>
      </c>
      <c r="D94" s="61">
        <f t="shared" si="13"/>
        <v>4.5819015590487373</v>
      </c>
      <c r="E94" s="61">
        <f t="shared" si="14"/>
        <v>2.8498440951262971E-2</v>
      </c>
      <c r="G94" s="107">
        <f t="shared" si="15"/>
        <v>4.6151015590487372</v>
      </c>
      <c r="H94">
        <v>97.796999999999997</v>
      </c>
      <c r="I94" s="61">
        <f t="shared" si="16"/>
        <v>4.5828939017236632</v>
      </c>
      <c r="J94" s="61">
        <f t="shared" si="17"/>
        <v>2.7506098276337099E-2</v>
      </c>
      <c r="L94" s="72">
        <f t="shared" si="12"/>
        <v>4.6110432872824667</v>
      </c>
      <c r="M94" s="61"/>
    </row>
    <row r="95" spans="1:13" x14ac:dyDescent="0.3">
      <c r="A95" s="1">
        <v>2008</v>
      </c>
      <c r="B95" s="69">
        <v>4.6064999999999996</v>
      </c>
      <c r="C95">
        <v>97.431000000000012</v>
      </c>
      <c r="D95" s="61">
        <f t="shared" si="13"/>
        <v>4.579144435163701</v>
      </c>
      <c r="E95" s="61">
        <f t="shared" si="14"/>
        <v>2.735556483629864E-2</v>
      </c>
      <c r="G95" s="107">
        <f t="shared" si="15"/>
        <v>4.6123444351637009</v>
      </c>
      <c r="H95">
        <v>97.509999999999991</v>
      </c>
      <c r="I95" s="61">
        <f t="shared" si="16"/>
        <v>4.5799549368470274</v>
      </c>
      <c r="J95" s="61">
        <f t="shared" si="17"/>
        <v>2.6545063152972226E-2</v>
      </c>
      <c r="L95" s="72">
        <f t="shared" si="12"/>
        <v>4.6081043224058309</v>
      </c>
      <c r="M95" s="61"/>
    </row>
    <row r="96" spans="1:13" x14ac:dyDescent="0.3">
      <c r="A96" s="1">
        <v>2008.25</v>
      </c>
      <c r="B96" s="69">
        <v>4.6021000000000001</v>
      </c>
      <c r="C96">
        <v>97.162000000000006</v>
      </c>
      <c r="D96" s="61">
        <f t="shared" si="13"/>
        <v>4.5763796885248293</v>
      </c>
      <c r="E96" s="61">
        <f t="shared" si="14"/>
        <v>2.5720311475170732E-2</v>
      </c>
      <c r="G96" s="107">
        <f t="shared" si="15"/>
        <v>4.6095796885248292</v>
      </c>
      <c r="H96">
        <v>97.222999999999999</v>
      </c>
      <c r="I96" s="61">
        <f t="shared" si="16"/>
        <v>4.577007308989395</v>
      </c>
      <c r="J96" s="61">
        <f t="shared" si="17"/>
        <v>2.5092691010605073E-2</v>
      </c>
      <c r="L96" s="72">
        <f t="shared" si="12"/>
        <v>4.6051566945481985</v>
      </c>
      <c r="M96" s="61"/>
    </row>
    <row r="97" spans="1:13" x14ac:dyDescent="0.3">
      <c r="A97" s="1">
        <v>2008.5</v>
      </c>
      <c r="B97" s="69">
        <v>4.5979999999999999</v>
      </c>
      <c r="C97">
        <v>96.892999999999986</v>
      </c>
      <c r="D97" s="61">
        <f t="shared" si="13"/>
        <v>4.5736072768652427</v>
      </c>
      <c r="E97" s="61">
        <f t="shared" si="14"/>
        <v>2.4392723134757155E-2</v>
      </c>
      <c r="G97" s="107">
        <f t="shared" si="15"/>
        <v>4.6068072768652426</v>
      </c>
      <c r="H97">
        <v>96.936000000000007</v>
      </c>
      <c r="I97" s="61">
        <f t="shared" si="16"/>
        <v>4.5740509669292218</v>
      </c>
      <c r="J97" s="61">
        <f t="shared" si="17"/>
        <v>2.3949033070778114E-2</v>
      </c>
      <c r="L97" s="72">
        <f t="shared" si="12"/>
        <v>4.6022003524880253</v>
      </c>
      <c r="M97" s="61"/>
    </row>
    <row r="98" spans="1:13" x14ac:dyDescent="0.3">
      <c r="A98" s="1">
        <v>2008.75</v>
      </c>
      <c r="B98" s="69">
        <v>4.5949</v>
      </c>
      <c r="C98">
        <v>96.623999999999995</v>
      </c>
      <c r="D98" s="61">
        <f t="shared" si="13"/>
        <v>4.570827157565545</v>
      </c>
      <c r="E98" s="61">
        <f t="shared" si="14"/>
        <v>2.4072842434454955E-2</v>
      </c>
      <c r="G98" s="107">
        <f t="shared" si="15"/>
        <v>4.6040271575655449</v>
      </c>
      <c r="H98">
        <v>96.649000000000001</v>
      </c>
      <c r="I98" s="61">
        <f t="shared" si="16"/>
        <v>4.5710858589893286</v>
      </c>
      <c r="J98" s="61">
        <f t="shared" si="17"/>
        <v>2.3814141010671364E-2</v>
      </c>
      <c r="L98" s="72">
        <f t="shared" si="12"/>
        <v>4.5992352445481322</v>
      </c>
      <c r="M98" s="61"/>
    </row>
    <row r="99" spans="1:13" x14ac:dyDescent="0.3">
      <c r="A99" s="1">
        <v>2009</v>
      </c>
      <c r="B99" s="69">
        <v>4.5937000000000001</v>
      </c>
      <c r="C99">
        <v>96.770499999999984</v>
      </c>
      <c r="D99" s="61">
        <f t="shared" si="13"/>
        <v>4.5723421957700676</v>
      </c>
      <c r="E99" s="61">
        <f t="shared" si="14"/>
        <v>2.1357804229932498E-2</v>
      </c>
      <c r="G99" s="107">
        <f t="shared" si="15"/>
        <v>4.6055421957700675</v>
      </c>
      <c r="H99">
        <v>96.694000000000003</v>
      </c>
      <c r="I99" s="61">
        <f t="shared" si="16"/>
        <v>4.5715513529644154</v>
      </c>
      <c r="J99" s="61">
        <f t="shared" si="17"/>
        <v>2.2148647035584723E-2</v>
      </c>
      <c r="L99" s="72">
        <f t="shared" si="12"/>
        <v>4.5997007385232189</v>
      </c>
      <c r="M99" s="61"/>
    </row>
    <row r="100" spans="1:13" x14ac:dyDescent="0.3">
      <c r="A100" s="1">
        <v>2009.25</v>
      </c>
      <c r="B100" s="69">
        <v>4.5952999999999999</v>
      </c>
      <c r="C100">
        <v>96.917000000000002</v>
      </c>
      <c r="D100" s="61">
        <f t="shared" si="13"/>
        <v>4.5738549421056609</v>
      </c>
      <c r="E100" s="61">
        <f t="shared" si="14"/>
        <v>2.1445057894339037E-2</v>
      </c>
      <c r="G100" s="107">
        <f t="shared" si="15"/>
        <v>4.6070549421056608</v>
      </c>
      <c r="H100">
        <v>96.739000000000004</v>
      </c>
      <c r="I100" s="61">
        <f t="shared" si="16"/>
        <v>4.5720166303556748</v>
      </c>
      <c r="J100" s="61">
        <f t="shared" si="17"/>
        <v>2.3283369644325091E-2</v>
      </c>
      <c r="L100" s="72">
        <f t="shared" si="12"/>
        <v>4.6001660159144784</v>
      </c>
      <c r="M100" s="61"/>
    </row>
    <row r="101" spans="1:13" x14ac:dyDescent="0.3">
      <c r="A101" s="1">
        <v>2009.5</v>
      </c>
      <c r="B101" s="69">
        <v>4.5998000000000001</v>
      </c>
      <c r="C101">
        <v>97.063500000000005</v>
      </c>
      <c r="D101" s="61">
        <f t="shared" si="13"/>
        <v>4.5753654034958853</v>
      </c>
      <c r="E101" s="61">
        <f t="shared" si="14"/>
        <v>2.4434596504114836E-2</v>
      </c>
      <c r="G101" s="107">
        <f t="shared" si="15"/>
        <v>4.6085654034958852</v>
      </c>
      <c r="H101">
        <v>96.783999999999992</v>
      </c>
      <c r="I101" s="61">
        <f t="shared" si="16"/>
        <v>4.5724816913645583</v>
      </c>
      <c r="J101" s="61">
        <f t="shared" si="17"/>
        <v>2.7318308635441824E-2</v>
      </c>
      <c r="L101" s="72">
        <f t="shared" si="12"/>
        <v>4.6006310769233618</v>
      </c>
      <c r="M101" s="61"/>
    </row>
    <row r="102" spans="1:13" x14ac:dyDescent="0.3">
      <c r="A102" s="1">
        <v>2009.75</v>
      </c>
      <c r="B102" s="69">
        <v>4.6067999999999998</v>
      </c>
      <c r="C102">
        <v>97.21</v>
      </c>
      <c r="D102" s="61">
        <f t="shared" si="13"/>
        <v>4.5768735868329777</v>
      </c>
      <c r="E102" s="61">
        <f t="shared" si="14"/>
        <v>2.9926413167022048E-2</v>
      </c>
      <c r="G102" s="107">
        <f t="shared" si="15"/>
        <v>4.6100735868329776</v>
      </c>
      <c r="H102">
        <v>96.828999999999994</v>
      </c>
      <c r="I102" s="61">
        <f t="shared" si="16"/>
        <v>4.5729465361922328</v>
      </c>
      <c r="J102" s="61">
        <f t="shared" si="17"/>
        <v>3.3853463807766992E-2</v>
      </c>
      <c r="L102" s="72">
        <f t="shared" si="12"/>
        <v>4.6010959217510363</v>
      </c>
      <c r="M102" s="61"/>
    </row>
    <row r="103" spans="1:13" x14ac:dyDescent="0.3">
      <c r="A103" s="1">
        <v>2010</v>
      </c>
      <c r="B103" s="69">
        <v>4.6147999999999998</v>
      </c>
      <c r="C103">
        <v>97.827749999999995</v>
      </c>
      <c r="D103" s="61">
        <f t="shared" si="13"/>
        <v>4.5832082791248174</v>
      </c>
      <c r="E103" s="61">
        <f t="shared" si="14"/>
        <v>3.1591720875182361E-2</v>
      </c>
      <c r="G103" s="107">
        <f t="shared" si="15"/>
        <v>4.6164082791248173</v>
      </c>
      <c r="H103">
        <v>97.477749999999986</v>
      </c>
      <c r="I103" s="61">
        <f t="shared" si="16"/>
        <v>4.5796241468328436</v>
      </c>
      <c r="J103" s="61">
        <f t="shared" si="17"/>
        <v>3.5175853167156212E-2</v>
      </c>
      <c r="L103" s="72">
        <f t="shared" si="12"/>
        <v>4.6077735323916471</v>
      </c>
      <c r="M103" s="61"/>
    </row>
    <row r="104" spans="1:13" x14ac:dyDescent="0.3">
      <c r="A104" s="1">
        <v>2010.25</v>
      </c>
      <c r="B104" s="69">
        <v>4.6218000000000004</v>
      </c>
      <c r="C104">
        <v>98.445499999999996</v>
      </c>
      <c r="D104" s="61">
        <f t="shared" si="13"/>
        <v>4.5895030955590075</v>
      </c>
      <c r="E104" s="61">
        <f t="shared" si="14"/>
        <v>3.2296904440992869E-2</v>
      </c>
      <c r="G104" s="107">
        <f t="shared" si="15"/>
        <v>4.6227030955590074</v>
      </c>
      <c r="H104">
        <v>98.126499999999993</v>
      </c>
      <c r="I104" s="61">
        <f t="shared" si="16"/>
        <v>4.5862574626099368</v>
      </c>
      <c r="J104" s="61">
        <f t="shared" si="17"/>
        <v>3.5542537390063522E-2</v>
      </c>
      <c r="L104" s="72">
        <f t="shared" si="12"/>
        <v>4.6144068481687404</v>
      </c>
      <c r="M104" s="61"/>
    </row>
    <row r="105" spans="1:13" x14ac:dyDescent="0.3">
      <c r="A105" s="1">
        <v>2010.5</v>
      </c>
      <c r="B105" s="69">
        <v>4.6266999999999996</v>
      </c>
      <c r="C105">
        <v>99.063249999999996</v>
      </c>
      <c r="D105" s="61">
        <f t="shared" si="13"/>
        <v>4.5957585350208578</v>
      </c>
      <c r="E105" s="61">
        <f t="shared" si="14"/>
        <v>3.0941464979141742E-2</v>
      </c>
      <c r="G105" s="107">
        <f t="shared" si="15"/>
        <v>4.6289585350208577</v>
      </c>
      <c r="H105">
        <v>98.775250000000014</v>
      </c>
      <c r="I105" s="61">
        <f t="shared" si="16"/>
        <v>4.5928470672990604</v>
      </c>
      <c r="J105" s="61">
        <f t="shared" si="17"/>
        <v>3.3852932700939142E-2</v>
      </c>
      <c r="L105" s="72">
        <f t="shared" si="12"/>
        <v>4.620996452857864</v>
      </c>
      <c r="M105" s="61"/>
    </row>
    <row r="106" spans="1:13" x14ac:dyDescent="0.3">
      <c r="A106" s="1">
        <v>2010.75</v>
      </c>
      <c r="B106" s="69">
        <v>4.6291000000000002</v>
      </c>
      <c r="C106">
        <v>99.680999999999997</v>
      </c>
      <c r="D106" s="61">
        <f t="shared" si="13"/>
        <v>4.6019750870915503</v>
      </c>
      <c r="E106" s="61">
        <f t="shared" si="14"/>
        <v>2.7124912908449872E-2</v>
      </c>
      <c r="G106" s="107">
        <f t="shared" si="15"/>
        <v>4.6351750870915502</v>
      </c>
      <c r="H106">
        <v>99.424000000000007</v>
      </c>
      <c r="I106" s="61">
        <f t="shared" si="16"/>
        <v>4.5993935332106366</v>
      </c>
      <c r="J106" s="61">
        <f t="shared" si="17"/>
        <v>2.9706466789363617E-2</v>
      </c>
      <c r="L106" s="72">
        <f t="shared" si="12"/>
        <v>4.6275429187694401</v>
      </c>
      <c r="M106" s="61"/>
    </row>
    <row r="107" spans="1:13" x14ac:dyDescent="0.3">
      <c r="A107" s="1">
        <v>2011</v>
      </c>
      <c r="B107" s="69">
        <v>4.6296999999999997</v>
      </c>
      <c r="C107">
        <v>99.600750000000005</v>
      </c>
      <c r="D107" s="61">
        <f t="shared" ref="D107:D138" si="18">LN(C107)</f>
        <v>4.6011696946826834</v>
      </c>
      <c r="E107" s="61">
        <f t="shared" ref="E107:E138" si="19">B107-D107</f>
        <v>2.8530305317316262E-2</v>
      </c>
      <c r="G107" s="107">
        <f t="shared" ref="G107:G138" si="20">D107+0.0332</f>
        <v>4.6343696946826833</v>
      </c>
      <c r="H107">
        <v>99.388000000000005</v>
      </c>
      <c r="I107" s="61">
        <f t="shared" ref="I107:I138" si="21">LN(H107)</f>
        <v>4.5990313820286817</v>
      </c>
      <c r="J107" s="61">
        <f t="shared" si="17"/>
        <v>3.0668617971318035E-2</v>
      </c>
      <c r="L107" s="72">
        <f t="shared" si="12"/>
        <v>4.6271807675874852</v>
      </c>
      <c r="M107" s="61"/>
    </row>
    <row r="108" spans="1:13" x14ac:dyDescent="0.3">
      <c r="A108" s="1">
        <v>2011.25</v>
      </c>
      <c r="B108" s="69">
        <v>4.6296999999999997</v>
      </c>
      <c r="C108">
        <v>99.520499999999998</v>
      </c>
      <c r="D108" s="61">
        <f t="shared" si="18"/>
        <v>4.6003636530940044</v>
      </c>
      <c r="E108" s="61">
        <f t="shared" si="19"/>
        <v>2.9336346905995292E-2</v>
      </c>
      <c r="G108" s="107">
        <f t="shared" si="20"/>
        <v>4.6335636530940043</v>
      </c>
      <c r="H108">
        <v>99.352000000000004</v>
      </c>
      <c r="I108" s="61">
        <f t="shared" si="21"/>
        <v>4.5986690996457318</v>
      </c>
      <c r="J108" s="61">
        <f t="shared" si="17"/>
        <v>3.1030900354267921E-2</v>
      </c>
      <c r="L108" s="72">
        <f t="shared" si="12"/>
        <v>4.6268184852045353</v>
      </c>
      <c r="M108" s="61"/>
    </row>
    <row r="109" spans="1:13" x14ac:dyDescent="0.3">
      <c r="A109" s="1">
        <v>2011.5</v>
      </c>
      <c r="B109" s="69">
        <v>4.6300999999999997</v>
      </c>
      <c r="C109">
        <v>99.440249999999992</v>
      </c>
      <c r="D109" s="61">
        <f t="shared" si="18"/>
        <v>4.5995569612781368</v>
      </c>
      <c r="E109" s="61">
        <f t="shared" si="19"/>
        <v>3.0543038721862814E-2</v>
      </c>
      <c r="G109" s="107">
        <f t="shared" si="20"/>
        <v>4.6327569612781367</v>
      </c>
      <c r="H109">
        <v>99.316000000000003</v>
      </c>
      <c r="I109" s="61">
        <f t="shared" si="21"/>
        <v>4.5983066859666888</v>
      </c>
      <c r="J109" s="61">
        <f t="shared" si="17"/>
        <v>3.1793314033310871E-2</v>
      </c>
      <c r="L109" s="72">
        <f t="shared" si="12"/>
        <v>4.6264560715254923</v>
      </c>
      <c r="M109" s="61"/>
    </row>
    <row r="110" spans="1:13" x14ac:dyDescent="0.3">
      <c r="A110" s="1">
        <v>2011.75</v>
      </c>
      <c r="B110" s="69">
        <v>4.6315</v>
      </c>
      <c r="C110">
        <v>99.36</v>
      </c>
      <c r="D110" s="61">
        <f t="shared" si="18"/>
        <v>4.5987496181851686</v>
      </c>
      <c r="E110" s="61">
        <f t="shared" si="19"/>
        <v>3.2750381814831364E-2</v>
      </c>
      <c r="G110" s="107">
        <f t="shared" si="20"/>
        <v>4.6319496181851685</v>
      </c>
      <c r="H110">
        <v>99.28</v>
      </c>
      <c r="I110" s="61">
        <f t="shared" si="21"/>
        <v>4.5979441408963515</v>
      </c>
      <c r="J110" s="61">
        <f t="shared" si="17"/>
        <v>3.3555859103648444E-2</v>
      </c>
      <c r="L110" s="72">
        <f t="shared" si="12"/>
        <v>4.626093526455155</v>
      </c>
      <c r="M110" s="61"/>
    </row>
    <row r="111" spans="1:13" x14ac:dyDescent="0.3">
      <c r="A111" s="1">
        <v>2012</v>
      </c>
      <c r="B111" s="69">
        <v>4.6338999999999997</v>
      </c>
      <c r="C111">
        <v>99.52</v>
      </c>
      <c r="D111" s="61">
        <f t="shared" si="18"/>
        <v>4.6003586289908691</v>
      </c>
      <c r="E111" s="61">
        <f t="shared" si="19"/>
        <v>3.3541371009130572E-2</v>
      </c>
      <c r="G111" s="107">
        <f t="shared" si="20"/>
        <v>4.633558628990869</v>
      </c>
      <c r="H111">
        <v>99.460000000000008</v>
      </c>
      <c r="I111" s="61">
        <f t="shared" si="21"/>
        <v>4.5997555532865926</v>
      </c>
      <c r="J111" s="61">
        <f t="shared" si="17"/>
        <v>3.4144446713407106E-2</v>
      </c>
      <c r="L111" s="72">
        <f t="shared" si="12"/>
        <v>4.6279049388453961</v>
      </c>
      <c r="M111" s="61"/>
    </row>
    <row r="112" spans="1:13" x14ac:dyDescent="0.3">
      <c r="A112" s="1">
        <v>2012.25</v>
      </c>
      <c r="B112" s="69">
        <v>4.6369999999999996</v>
      </c>
      <c r="C112">
        <v>99.68</v>
      </c>
      <c r="D112" s="61">
        <f t="shared" si="18"/>
        <v>4.6019650550391429</v>
      </c>
      <c r="E112" s="61">
        <f t="shared" si="19"/>
        <v>3.5034944960856684E-2</v>
      </c>
      <c r="G112" s="107">
        <f t="shared" si="20"/>
        <v>4.6351650550391428</v>
      </c>
      <c r="H112">
        <v>99.64</v>
      </c>
      <c r="I112" s="61">
        <f t="shared" si="21"/>
        <v>4.6015636903939798</v>
      </c>
      <c r="J112" s="61">
        <f t="shared" si="17"/>
        <v>3.5436309606019734E-2</v>
      </c>
      <c r="L112" s="72">
        <f t="shared" si="12"/>
        <v>4.6297130759527834</v>
      </c>
      <c r="M112" s="61"/>
    </row>
    <row r="113" spans="1:13" x14ac:dyDescent="0.3">
      <c r="A113" s="1">
        <v>2012.5</v>
      </c>
      <c r="B113" s="69">
        <v>4.6402999999999999</v>
      </c>
      <c r="C113">
        <v>99.84</v>
      </c>
      <c r="D113" s="61">
        <f t="shared" si="18"/>
        <v>4.6035689046211177</v>
      </c>
      <c r="E113" s="61">
        <f t="shared" si="19"/>
        <v>3.6731095378882195E-2</v>
      </c>
      <c r="G113" s="107">
        <f t="shared" si="20"/>
        <v>4.6367689046211176</v>
      </c>
      <c r="H113">
        <v>99.82</v>
      </c>
      <c r="I113" s="61">
        <f t="shared" si="21"/>
        <v>4.603368564041463</v>
      </c>
      <c r="J113" s="61">
        <f t="shared" si="17"/>
        <v>3.6931435958536873E-2</v>
      </c>
      <c r="L113" s="72">
        <f t="shared" si="12"/>
        <v>4.6315179496002665</v>
      </c>
      <c r="M113" s="61"/>
    </row>
    <row r="114" spans="1:13" x14ac:dyDescent="0.3">
      <c r="A114" s="1">
        <v>2012.75</v>
      </c>
      <c r="B114" s="69">
        <v>4.6436999999999999</v>
      </c>
      <c r="C114">
        <v>100</v>
      </c>
      <c r="D114" s="61">
        <f t="shared" si="18"/>
        <v>4.6051701859880918</v>
      </c>
      <c r="E114" s="61">
        <f t="shared" si="19"/>
        <v>3.8529814011908137E-2</v>
      </c>
      <c r="G114" s="107">
        <f t="shared" si="20"/>
        <v>4.6383701859880917</v>
      </c>
      <c r="H114">
        <v>100</v>
      </c>
      <c r="I114" s="61">
        <f t="shared" si="21"/>
        <v>4.6051701859880918</v>
      </c>
      <c r="J114" s="61">
        <f t="shared" si="17"/>
        <v>3.8529814011908137E-2</v>
      </c>
      <c r="L114" s="72">
        <f t="shared" si="12"/>
        <v>4.6333195715468953</v>
      </c>
      <c r="M114" s="61"/>
    </row>
    <row r="115" spans="1:13" x14ac:dyDescent="0.3">
      <c r="C115">
        <v>100.06325</v>
      </c>
      <c r="D115" s="61">
        <f t="shared" si="18"/>
        <v>4.6058024860442712</v>
      </c>
      <c r="E115" s="61"/>
      <c r="G115" s="107">
        <f t="shared" si="20"/>
        <v>4.6390024860442711</v>
      </c>
      <c r="H115">
        <v>100.01325</v>
      </c>
      <c r="I115" s="61">
        <f t="shared" si="21"/>
        <v>4.6053026772107417</v>
      </c>
      <c r="J115" s="61"/>
      <c r="L115" s="72">
        <f t="shared" si="12"/>
        <v>4.6334520627695452</v>
      </c>
      <c r="M115" s="61"/>
    </row>
    <row r="116" spans="1:13" x14ac:dyDescent="0.3">
      <c r="C116">
        <v>100.12649999999999</v>
      </c>
      <c r="D116" s="61">
        <f t="shared" si="18"/>
        <v>4.6064343865497133</v>
      </c>
      <c r="E116" s="61"/>
      <c r="G116" s="107">
        <f t="shared" si="20"/>
        <v>4.6396343865497132</v>
      </c>
      <c r="H116">
        <v>100.0265</v>
      </c>
      <c r="I116" s="61">
        <f t="shared" si="21"/>
        <v>4.6054351508817932</v>
      </c>
      <c r="J116" s="61"/>
      <c r="L116" s="72">
        <f t="shared" si="12"/>
        <v>4.6335845364405968</v>
      </c>
      <c r="M116" s="61"/>
    </row>
    <row r="117" spans="1:13" x14ac:dyDescent="0.3">
      <c r="C117">
        <v>100.18975</v>
      </c>
      <c r="D117" s="61">
        <f t="shared" si="18"/>
        <v>4.6070658880090507</v>
      </c>
      <c r="E117" s="61"/>
      <c r="G117" s="107">
        <f t="shared" si="20"/>
        <v>4.6402658880090506</v>
      </c>
      <c r="H117">
        <v>100.03975</v>
      </c>
      <c r="I117" s="61">
        <f t="shared" si="21"/>
        <v>4.605567607005896</v>
      </c>
      <c r="J117" s="61"/>
      <c r="L117" s="72">
        <f t="shared" si="12"/>
        <v>4.6337169925646995</v>
      </c>
      <c r="M117" s="61"/>
    </row>
    <row r="118" spans="1:13" x14ac:dyDescent="0.3">
      <c r="C118">
        <v>100.253</v>
      </c>
      <c r="D118" s="61">
        <f t="shared" si="18"/>
        <v>4.6076969909259615</v>
      </c>
      <c r="E118" s="61"/>
      <c r="G118" s="107">
        <f t="shared" si="20"/>
        <v>4.6408969909259614</v>
      </c>
      <c r="H118">
        <v>100.053</v>
      </c>
      <c r="I118" s="61">
        <f t="shared" si="21"/>
        <v>4.6057000455876969</v>
      </c>
      <c r="J118" s="61"/>
      <c r="L118" s="72">
        <f t="shared" si="12"/>
        <v>4.6338494311465004</v>
      </c>
      <c r="M118" s="61"/>
    </row>
    <row r="119" spans="1:13" x14ac:dyDescent="0.3">
      <c r="C119">
        <v>100.40475000000001</v>
      </c>
      <c r="D119" s="61">
        <f t="shared" si="18"/>
        <v>4.6092095168954827</v>
      </c>
      <c r="E119" s="61"/>
      <c r="G119" s="107">
        <f t="shared" si="20"/>
        <v>4.6424095168954826</v>
      </c>
      <c r="H119">
        <v>100.19199999999999</v>
      </c>
      <c r="I119" s="61">
        <f t="shared" si="21"/>
        <v>4.6070883451439952</v>
      </c>
      <c r="J119" s="61"/>
      <c r="L119" s="72">
        <f t="shared" si="12"/>
        <v>4.6352377307027988</v>
      </c>
      <c r="M119" s="61"/>
    </row>
    <row r="120" spans="1:13" x14ac:dyDescent="0.3">
      <c r="C120">
        <v>100.5565</v>
      </c>
      <c r="D120" s="61">
        <f t="shared" si="18"/>
        <v>4.6107197585847928</v>
      </c>
      <c r="E120" s="61"/>
      <c r="G120" s="107">
        <f t="shared" si="20"/>
        <v>4.6439197585847927</v>
      </c>
      <c r="H120">
        <v>100.33099999999999</v>
      </c>
      <c r="I120" s="61">
        <f t="shared" si="21"/>
        <v>4.6084747199963916</v>
      </c>
      <c r="J120" s="61"/>
      <c r="L120" s="72">
        <f t="shared" si="12"/>
        <v>4.6366241055551951</v>
      </c>
      <c r="M120" s="61"/>
    </row>
    <row r="121" spans="1:13" x14ac:dyDescent="0.3">
      <c r="C121">
        <v>100.70824999999999</v>
      </c>
      <c r="D121" s="61">
        <f t="shared" si="18"/>
        <v>4.6122277228831221</v>
      </c>
      <c r="E121" s="61"/>
      <c r="G121" s="107">
        <f t="shared" si="20"/>
        <v>4.645427722883122</v>
      </c>
      <c r="H121">
        <v>100.47</v>
      </c>
      <c r="I121" s="61">
        <f t="shared" si="21"/>
        <v>4.6098591754742229</v>
      </c>
      <c r="J121" s="61"/>
      <c r="L121" s="72">
        <f t="shared" si="12"/>
        <v>4.6380085610330264</v>
      </c>
      <c r="M121" s="61"/>
    </row>
    <row r="122" spans="1:13" x14ac:dyDescent="0.3">
      <c r="C122">
        <v>100.86</v>
      </c>
      <c r="D122" s="61">
        <f t="shared" si="18"/>
        <v>4.6137334166485795</v>
      </c>
      <c r="E122" s="61"/>
      <c r="G122" s="107">
        <f t="shared" si="20"/>
        <v>4.6469334166485794</v>
      </c>
      <c r="H122">
        <v>100.60899999999999</v>
      </c>
      <c r="I122" s="61">
        <f t="shared" si="21"/>
        <v>4.6112417168847193</v>
      </c>
      <c r="J122" s="61"/>
      <c r="L122" s="72">
        <f t="shared" si="12"/>
        <v>4.6393911024435228</v>
      </c>
      <c r="M122" s="61"/>
    </row>
    <row r="123" spans="1:13" x14ac:dyDescent="0.3">
      <c r="C123">
        <v>101.10899999999999</v>
      </c>
      <c r="D123" s="61">
        <f t="shared" si="18"/>
        <v>4.6161991428358249</v>
      </c>
      <c r="E123" s="61"/>
      <c r="G123" s="107">
        <f t="shared" si="20"/>
        <v>4.6493991428358248</v>
      </c>
      <c r="H123">
        <v>100.8385</v>
      </c>
      <c r="I123" s="61">
        <f t="shared" si="21"/>
        <v>4.6135202271595013</v>
      </c>
      <c r="J123" s="61"/>
      <c r="L123" s="72">
        <f t="shared" si="12"/>
        <v>4.6416696127183048</v>
      </c>
      <c r="M123" s="61"/>
    </row>
    <row r="124" spans="1:13" x14ac:dyDescent="0.3">
      <c r="C124">
        <v>101.358</v>
      </c>
      <c r="D124" s="61">
        <f t="shared" si="18"/>
        <v>4.6186588041686463</v>
      </c>
      <c r="E124" s="61"/>
      <c r="G124" s="107">
        <f t="shared" si="20"/>
        <v>4.6518588041686462</v>
      </c>
      <c r="H124">
        <v>101.068</v>
      </c>
      <c r="I124" s="61">
        <f t="shared" si="21"/>
        <v>4.6157935576252225</v>
      </c>
      <c r="J124" s="61"/>
      <c r="L124" s="72">
        <f t="shared" si="12"/>
        <v>4.643942943184026</v>
      </c>
      <c r="M124" s="61"/>
    </row>
    <row r="125" spans="1:13" x14ac:dyDescent="0.3">
      <c r="C125">
        <v>101.607</v>
      </c>
      <c r="D125" s="61">
        <f t="shared" si="18"/>
        <v>4.6211124304088438</v>
      </c>
      <c r="E125" s="61"/>
      <c r="G125" s="107">
        <f t="shared" si="20"/>
        <v>4.6543124304088437</v>
      </c>
      <c r="H125">
        <v>101.2975</v>
      </c>
      <c r="I125" s="61">
        <f t="shared" si="21"/>
        <v>4.6180617317793224</v>
      </c>
      <c r="J125" s="61"/>
      <c r="L125" s="72">
        <f t="shared" si="12"/>
        <v>4.646211117338126</v>
      </c>
      <c r="M125" s="61"/>
    </row>
    <row r="126" spans="1:13" x14ac:dyDescent="0.3">
      <c r="C126">
        <v>101.85599999999999</v>
      </c>
      <c r="D126" s="61">
        <f t="shared" si="18"/>
        <v>4.6235600510996822</v>
      </c>
      <c r="E126" s="61"/>
      <c r="G126" s="107">
        <f t="shared" si="20"/>
        <v>4.6567600510996821</v>
      </c>
      <c r="H126">
        <v>101.527</v>
      </c>
      <c r="I126" s="61">
        <f t="shared" si="21"/>
        <v>4.6203247729597114</v>
      </c>
      <c r="J126" s="61"/>
      <c r="L126" s="72">
        <f t="shared" si="12"/>
        <v>4.648474158518515</v>
      </c>
      <c r="M126" s="61"/>
    </row>
    <row r="127" spans="1:13" x14ac:dyDescent="0.3">
      <c r="C127">
        <v>101.773</v>
      </c>
      <c r="D127" s="61">
        <f t="shared" si="18"/>
        <v>4.6227448430046021</v>
      </c>
      <c r="E127" s="61"/>
      <c r="G127" s="107">
        <f t="shared" si="20"/>
        <v>4.655944843004602</v>
      </c>
      <c r="H127">
        <v>101.40650000000001</v>
      </c>
      <c r="I127" s="61">
        <f t="shared" si="21"/>
        <v>4.6191371916667041</v>
      </c>
      <c r="J127" s="61"/>
      <c r="L127" s="72">
        <f t="shared" si="12"/>
        <v>4.6472865772255076</v>
      </c>
      <c r="M127" s="61"/>
    </row>
    <row r="128" spans="1:13" x14ac:dyDescent="0.3">
      <c r="C128">
        <v>101.69</v>
      </c>
      <c r="D128" s="61">
        <f t="shared" si="18"/>
        <v>4.6219289698030463</v>
      </c>
      <c r="E128" s="61"/>
      <c r="G128" s="107">
        <f t="shared" si="20"/>
        <v>4.6551289698030462</v>
      </c>
      <c r="H128">
        <v>101.286</v>
      </c>
      <c r="I128" s="61">
        <f t="shared" si="21"/>
        <v>4.6179481983473067</v>
      </c>
      <c r="J128" s="61"/>
      <c r="L128" s="72">
        <f t="shared" si="12"/>
        <v>4.6460975839061103</v>
      </c>
      <c r="M128" s="61"/>
    </row>
    <row r="129" spans="3:13" x14ac:dyDescent="0.3">
      <c r="C129">
        <v>101.607</v>
      </c>
      <c r="D129" s="61">
        <f t="shared" si="18"/>
        <v>4.6211124304088438</v>
      </c>
      <c r="E129" s="61"/>
      <c r="G129" s="107">
        <f t="shared" si="20"/>
        <v>4.6543124304088437</v>
      </c>
      <c r="H129">
        <v>101.16549999999999</v>
      </c>
      <c r="I129" s="61">
        <f t="shared" si="21"/>
        <v>4.6167577896397418</v>
      </c>
      <c r="J129" s="61"/>
      <c r="L129" s="72">
        <f t="shared" si="12"/>
        <v>4.6449071751985453</v>
      </c>
      <c r="M129" s="61"/>
    </row>
    <row r="130" spans="3:13" x14ac:dyDescent="0.3">
      <c r="C130">
        <v>101.524</v>
      </c>
      <c r="D130" s="61">
        <f t="shared" si="18"/>
        <v>4.6202952237331605</v>
      </c>
      <c r="E130" s="61"/>
      <c r="G130" s="107">
        <f t="shared" si="20"/>
        <v>4.6534952237331604</v>
      </c>
      <c r="H130">
        <v>101.045</v>
      </c>
      <c r="I130" s="61">
        <f t="shared" si="21"/>
        <v>4.6155659621702121</v>
      </c>
      <c r="J130" s="61"/>
      <c r="L130" s="72">
        <f t="shared" si="12"/>
        <v>4.6437153477290156</v>
      </c>
      <c r="M130" s="61"/>
    </row>
    <row r="131" spans="3:13" x14ac:dyDescent="0.3">
      <c r="C131">
        <v>101.70625</v>
      </c>
      <c r="D131" s="61">
        <f t="shared" si="18"/>
        <v>4.6220887564267876</v>
      </c>
      <c r="E131" s="61"/>
      <c r="G131" s="107">
        <f t="shared" si="20"/>
        <v>4.6552887564267875</v>
      </c>
      <c r="H131">
        <v>101.19825</v>
      </c>
      <c r="I131" s="61">
        <f t="shared" si="21"/>
        <v>4.6170814642137294</v>
      </c>
      <c r="J131" s="61"/>
      <c r="L131" s="72">
        <f t="shared" si="12"/>
        <v>4.645230849772533</v>
      </c>
      <c r="M131" s="61"/>
    </row>
    <row r="132" spans="3:13" x14ac:dyDescent="0.3">
      <c r="C132">
        <v>101.88849999999999</v>
      </c>
      <c r="D132" s="61">
        <f t="shared" si="18"/>
        <v>4.6238790781190682</v>
      </c>
      <c r="E132" s="61"/>
      <c r="G132" s="107">
        <f t="shared" si="20"/>
        <v>4.6570790781190681</v>
      </c>
      <c r="H132">
        <v>101.3515</v>
      </c>
      <c r="I132" s="61">
        <f t="shared" si="21"/>
        <v>4.6185946729858234</v>
      </c>
      <c r="J132" s="61"/>
      <c r="L132" s="72">
        <f t="shared" ref="L132:L142" si="22">I132+$K$3</f>
        <v>4.6467440585446269</v>
      </c>
      <c r="M132" s="61"/>
    </row>
    <row r="133" spans="3:13" x14ac:dyDescent="0.3">
      <c r="C133">
        <v>102.07075</v>
      </c>
      <c r="D133" s="61">
        <f t="shared" si="18"/>
        <v>4.6256662002869122</v>
      </c>
      <c r="E133" s="61"/>
      <c r="G133" s="107">
        <f t="shared" si="20"/>
        <v>4.6588662002869121</v>
      </c>
      <c r="H133">
        <v>101.50475</v>
      </c>
      <c r="I133" s="61">
        <f t="shared" si="21"/>
        <v>4.6201055954164048</v>
      </c>
      <c r="J133" s="61"/>
      <c r="L133" s="72">
        <f t="shared" si="22"/>
        <v>4.6482549809752083</v>
      </c>
      <c r="M133" s="61"/>
    </row>
    <row r="134" spans="3:13" x14ac:dyDescent="0.3">
      <c r="C134">
        <v>102.253</v>
      </c>
      <c r="D134" s="61">
        <f t="shared" si="18"/>
        <v>4.627450134345807</v>
      </c>
      <c r="E134" s="61"/>
      <c r="G134" s="107">
        <f t="shared" si="20"/>
        <v>4.6606501343458069</v>
      </c>
      <c r="H134">
        <v>101.658</v>
      </c>
      <c r="I134" s="61">
        <f t="shared" si="21"/>
        <v>4.6216142384040246</v>
      </c>
      <c r="J134" s="61"/>
      <c r="L134" s="72">
        <f t="shared" si="22"/>
        <v>4.6497636239628282</v>
      </c>
      <c r="M134" s="61"/>
    </row>
    <row r="135" spans="3:13" x14ac:dyDescent="0.3">
      <c r="C135">
        <v>102.459</v>
      </c>
      <c r="D135" s="61">
        <f t="shared" si="18"/>
        <v>4.6294627185571233</v>
      </c>
      <c r="E135" s="61"/>
      <c r="G135" s="107">
        <f t="shared" si="20"/>
        <v>4.6626627185571232</v>
      </c>
      <c r="H135">
        <v>101.8865</v>
      </c>
      <c r="I135" s="61">
        <f t="shared" si="21"/>
        <v>4.6238594486257538</v>
      </c>
      <c r="J135" s="61"/>
      <c r="L135" s="72">
        <f t="shared" si="22"/>
        <v>4.6520088341845574</v>
      </c>
      <c r="M135" s="61"/>
    </row>
    <row r="136" spans="3:13" x14ac:dyDescent="0.3">
      <c r="C136">
        <v>102.66499999999999</v>
      </c>
      <c r="D136" s="61">
        <f t="shared" si="18"/>
        <v>4.6314712604074622</v>
      </c>
      <c r="E136" s="61"/>
      <c r="G136" s="107">
        <f t="shared" si="20"/>
        <v>4.6646712604074621</v>
      </c>
      <c r="H136">
        <v>102.11500000000001</v>
      </c>
      <c r="I136" s="61">
        <f t="shared" si="21"/>
        <v>4.6260996291691212</v>
      </c>
      <c r="J136" s="61"/>
      <c r="L136" s="72">
        <f t="shared" si="22"/>
        <v>4.6542490147279247</v>
      </c>
      <c r="M136" s="61"/>
    </row>
    <row r="137" spans="3:13" x14ac:dyDescent="0.3">
      <c r="C137">
        <v>102.871</v>
      </c>
      <c r="D137" s="61">
        <f t="shared" si="18"/>
        <v>4.6334757761027863</v>
      </c>
      <c r="E137" s="61"/>
      <c r="G137" s="107">
        <f t="shared" si="20"/>
        <v>4.6666757761027862</v>
      </c>
      <c r="H137">
        <v>102.34350000000001</v>
      </c>
      <c r="I137" s="61">
        <f t="shared" si="21"/>
        <v>4.6283348025185509</v>
      </c>
      <c r="J137" s="61"/>
      <c r="L137" s="72">
        <f t="shared" si="22"/>
        <v>4.6564841880773544</v>
      </c>
      <c r="M137" s="61"/>
    </row>
    <row r="138" spans="3:13" x14ac:dyDescent="0.3">
      <c r="C138">
        <v>103.077</v>
      </c>
      <c r="D138" s="61">
        <f t="shared" si="18"/>
        <v>4.6354762817517985</v>
      </c>
      <c r="E138" s="61"/>
      <c r="G138" s="107">
        <f t="shared" si="20"/>
        <v>4.6686762817517984</v>
      </c>
      <c r="H138">
        <v>102.572</v>
      </c>
      <c r="I138" s="61">
        <f t="shared" si="21"/>
        <v>4.6305649910080335</v>
      </c>
      <c r="J138" s="61"/>
      <c r="L138" s="72">
        <f t="shared" si="22"/>
        <v>4.6587143765668371</v>
      </c>
      <c r="M138" s="61"/>
    </row>
    <row r="139" spans="3:13" x14ac:dyDescent="0.3">
      <c r="H139">
        <v>102.80074999999999</v>
      </c>
      <c r="I139" s="61">
        <f t="shared" ref="I139:I142" si="23">LN(H139)</f>
        <v>4.632792648714295</v>
      </c>
      <c r="L139" s="72">
        <f t="shared" si="22"/>
        <v>4.6609420342730985</v>
      </c>
    </row>
    <row r="140" spans="3:13" x14ac:dyDescent="0.3">
      <c r="H140">
        <v>103.0295</v>
      </c>
      <c r="I140" s="61">
        <f t="shared" si="23"/>
        <v>4.6350153549897515</v>
      </c>
      <c r="L140" s="72">
        <f t="shared" si="22"/>
        <v>4.663164740548555</v>
      </c>
    </row>
    <row r="141" spans="3:13" x14ac:dyDescent="0.3">
      <c r="H141">
        <v>103.25825</v>
      </c>
      <c r="I141" s="61">
        <f t="shared" si="23"/>
        <v>4.6372331317967559</v>
      </c>
      <c r="L141" s="72">
        <f t="shared" si="22"/>
        <v>4.6653825173555594</v>
      </c>
    </row>
    <row r="142" spans="3:13" x14ac:dyDescent="0.3">
      <c r="H142">
        <v>103.48699999999999</v>
      </c>
      <c r="I142" s="61">
        <f t="shared" si="23"/>
        <v>4.639446000951863</v>
      </c>
      <c r="L142" s="72">
        <f t="shared" si="22"/>
        <v>4.6675953865106665</v>
      </c>
    </row>
  </sheetData>
  <mergeCells count="2">
    <mergeCell ref="X2:Y2"/>
    <mergeCell ref="O2:U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814-0C71-4D58-9735-7C0F506A88EB}">
  <dimension ref="A1:K143"/>
  <sheetViews>
    <sheetView zoomScale="70" zoomScaleNormal="70" workbookViewId="0">
      <selection activeCell="X20" sqref="X20"/>
    </sheetView>
  </sheetViews>
  <sheetFormatPr defaultRowHeight="14.4" x14ac:dyDescent="0.3"/>
  <cols>
    <col min="1" max="1" width="11.77734375" style="3" customWidth="1"/>
    <col min="2" max="2" width="10.21875" bestFit="1" customWidth="1"/>
    <col min="3" max="3" width="9.33203125" bestFit="1" customWidth="1"/>
    <col min="5" max="5" width="11.77734375" style="65" customWidth="1"/>
    <col min="6" max="7" width="11.77734375" style="3" customWidth="1"/>
    <col min="8" max="8" width="8.88671875" style="68"/>
  </cols>
  <sheetData>
    <row r="1" spans="1:11" x14ac:dyDescent="0.3">
      <c r="B1" s="26" t="s">
        <v>69</v>
      </c>
      <c r="C1" t="s">
        <v>89</v>
      </c>
      <c r="D1" t="s">
        <v>103</v>
      </c>
      <c r="E1" s="65" t="s">
        <v>86</v>
      </c>
      <c r="H1" s="68" t="s">
        <v>512</v>
      </c>
    </row>
    <row r="2" spans="1:11" ht="55.2" x14ac:dyDescent="0.3">
      <c r="A2" s="4"/>
      <c r="B2" s="25" t="s">
        <v>47</v>
      </c>
      <c r="C2" s="5" t="s">
        <v>45</v>
      </c>
      <c r="D2" s="5" t="s">
        <v>467</v>
      </c>
      <c r="E2" s="67" t="s">
        <v>13</v>
      </c>
      <c r="F2" s="55" t="s">
        <v>513</v>
      </c>
      <c r="G2" s="55" t="s">
        <v>511</v>
      </c>
      <c r="H2" s="67" t="s">
        <v>514</v>
      </c>
      <c r="I2" s="55"/>
      <c r="J2" t="s">
        <v>466</v>
      </c>
      <c r="K2">
        <f>CORREL(E3:E116,D3:D116)</f>
        <v>0.99786547241915902</v>
      </c>
    </row>
    <row r="3" spans="1:11" x14ac:dyDescent="0.3">
      <c r="A3" s="1">
        <v>1985</v>
      </c>
      <c r="B3" s="27">
        <v>177522.33333333334</v>
      </c>
      <c r="C3" s="41">
        <v>1980.645</v>
      </c>
      <c r="D3">
        <f t="shared" ref="D3:D34" si="0">LN(C3/B3)</f>
        <v>-4.4956738733621187</v>
      </c>
      <c r="E3" s="69">
        <v>-4.5650000000000004</v>
      </c>
      <c r="F3" s="2">
        <f>E3-D3</f>
        <v>-6.9326126637881735E-2</v>
      </c>
      <c r="G3" s="2">
        <f>AVERAGE(F3:F116)</f>
        <v>-6.5440420420355597E-2</v>
      </c>
      <c r="H3" s="68">
        <f>D3-0.0654</f>
        <v>-4.561073873362119</v>
      </c>
    </row>
    <row r="4" spans="1:11" x14ac:dyDescent="0.3">
      <c r="A4" s="1">
        <v>1985.25</v>
      </c>
      <c r="B4" s="27">
        <v>177946.33333333334</v>
      </c>
      <c r="C4" s="41">
        <v>2024.6020000000001</v>
      </c>
      <c r="D4">
        <f t="shared" si="0"/>
        <v>-4.4761088686735686</v>
      </c>
      <c r="E4" s="69">
        <v>-4.5444000000000004</v>
      </c>
      <c r="F4" s="2">
        <f t="shared" ref="F4:F67" si="1">E4-D4</f>
        <v>-6.8291131326431831E-2</v>
      </c>
      <c r="G4" s="2"/>
      <c r="H4" s="68">
        <f t="shared" ref="H4:H67" si="2">D4-0.0654</f>
        <v>-4.541508868673569</v>
      </c>
      <c r="J4">
        <f t="array" ref="J4:K8">LINEST(E3:E116, D3:D116, TRUE, TRUE)</f>
        <v>1.0033590325312354</v>
      </c>
      <c r="K4">
        <v>-5.0781219640072095E-2</v>
      </c>
    </row>
    <row r="5" spans="1:11" x14ac:dyDescent="0.3">
      <c r="A5" s="1">
        <v>1985.5</v>
      </c>
      <c r="B5" s="27">
        <v>178413.33333333334</v>
      </c>
      <c r="C5" s="41">
        <v>2070.7469999999998</v>
      </c>
      <c r="D5">
        <f t="shared" si="0"/>
        <v>-4.456193544023944</v>
      </c>
      <c r="E5" s="69">
        <v>-4.5237999999999996</v>
      </c>
      <c r="F5" s="2">
        <f t="shared" si="1"/>
        <v>-6.7606455976055635E-2</v>
      </c>
      <c r="G5" s="2"/>
      <c r="H5" s="68">
        <f t="shared" si="2"/>
        <v>-4.5215935440239443</v>
      </c>
      <c r="J5">
        <v>6.2045367855821983E-3</v>
      </c>
      <c r="K5">
        <v>2.7079146831325496E-2</v>
      </c>
    </row>
    <row r="6" spans="1:11" x14ac:dyDescent="0.3">
      <c r="A6" s="1">
        <v>1985.75</v>
      </c>
      <c r="B6" s="27">
        <v>178940.66666666666</v>
      </c>
      <c r="C6" s="41">
        <v>2079.2829999999999</v>
      </c>
      <c r="D6">
        <f t="shared" si="0"/>
        <v>-4.4550311570080288</v>
      </c>
      <c r="E6" s="69">
        <v>-4.5233999999999996</v>
      </c>
      <c r="F6" s="2">
        <f t="shared" si="1"/>
        <v>-6.836884299197088E-2</v>
      </c>
      <c r="G6" s="2"/>
      <c r="H6" s="68">
        <f t="shared" si="2"/>
        <v>-4.5204311570080291</v>
      </c>
      <c r="J6" s="35">
        <v>0.99573550104631059</v>
      </c>
      <c r="K6">
        <v>3.3715336421983014E-3</v>
      </c>
    </row>
    <row r="7" spans="1:11" x14ac:dyDescent="0.3">
      <c r="A7" s="1">
        <v>1986</v>
      </c>
      <c r="B7" s="27">
        <v>179825.33333333334</v>
      </c>
      <c r="C7" s="41">
        <v>2095.7109999999998</v>
      </c>
      <c r="D7">
        <f t="shared" si="0"/>
        <v>-4.4520931341328636</v>
      </c>
      <c r="E7" s="69">
        <v>-4.5201000000000002</v>
      </c>
      <c r="F7" s="2">
        <f t="shared" si="1"/>
        <v>-6.8006865867136668E-2</v>
      </c>
      <c r="G7" s="2"/>
      <c r="H7" s="68">
        <f t="shared" si="2"/>
        <v>-4.5174931341328639</v>
      </c>
      <c r="J7">
        <v>26151.343294551101</v>
      </c>
      <c r="K7">
        <v>112</v>
      </c>
    </row>
    <row r="8" spans="1:11" x14ac:dyDescent="0.3">
      <c r="A8" s="1">
        <v>1986.25</v>
      </c>
      <c r="B8" s="27">
        <v>180320.66666666666</v>
      </c>
      <c r="C8" s="41">
        <v>2139.3969999999999</v>
      </c>
      <c r="D8">
        <f t="shared" si="0"/>
        <v>-4.4342127337890647</v>
      </c>
      <c r="E8" s="69">
        <v>-4.5026999999999999</v>
      </c>
      <c r="F8" s="2">
        <f t="shared" si="1"/>
        <v>-6.848726621093526E-2</v>
      </c>
      <c r="G8" s="2"/>
      <c r="H8" s="68">
        <f t="shared" si="2"/>
        <v>-4.499612733789065</v>
      </c>
      <c r="J8">
        <v>0.29726857202776452</v>
      </c>
      <c r="K8">
        <v>1.2731307792531936E-3</v>
      </c>
    </row>
    <row r="9" spans="1:11" x14ac:dyDescent="0.3">
      <c r="A9" s="1">
        <v>1986.5</v>
      </c>
      <c r="B9" s="27">
        <v>180835.66666666666</v>
      </c>
      <c r="C9" s="41">
        <v>2185.9960000000001</v>
      </c>
      <c r="D9">
        <f t="shared" si="0"/>
        <v>-4.4155171399625592</v>
      </c>
      <c r="E9" s="69">
        <v>-4.4829999999999997</v>
      </c>
      <c r="F9" s="2">
        <f t="shared" si="1"/>
        <v>-6.7482860037440417E-2</v>
      </c>
      <c r="G9" s="2"/>
      <c r="H9" s="68">
        <f t="shared" si="2"/>
        <v>-4.4809171399625596</v>
      </c>
    </row>
    <row r="10" spans="1:11" x14ac:dyDescent="0.3">
      <c r="A10" s="1">
        <v>1986.75</v>
      </c>
      <c r="B10" s="27">
        <v>181365.33333333334</v>
      </c>
      <c r="C10" s="41">
        <v>2176.9639999999999</v>
      </c>
      <c r="D10">
        <f t="shared" si="0"/>
        <v>-4.4225821676094288</v>
      </c>
      <c r="E10" s="69">
        <v>-4.4916999999999998</v>
      </c>
      <c r="F10" s="2">
        <f t="shared" si="1"/>
        <v>-6.911783239057101E-2</v>
      </c>
      <c r="G10" s="2"/>
      <c r="H10" s="68">
        <f t="shared" si="2"/>
        <v>-4.4879821676094291</v>
      </c>
    </row>
    <row r="11" spans="1:11" x14ac:dyDescent="0.3">
      <c r="A11" s="1">
        <v>1987</v>
      </c>
      <c r="B11" s="27">
        <v>182001.33333333334</v>
      </c>
      <c r="C11" s="41">
        <v>2189.7310000000002</v>
      </c>
      <c r="D11">
        <f t="shared" si="0"/>
        <v>-4.4202353078234564</v>
      </c>
      <c r="E11" s="69">
        <v>-4.4889999999999999</v>
      </c>
      <c r="F11" s="2">
        <f t="shared" si="1"/>
        <v>-6.8764692176543463E-2</v>
      </c>
      <c r="G11" s="2"/>
      <c r="H11" s="68">
        <f t="shared" si="2"/>
        <v>-4.4856353078234568</v>
      </c>
    </row>
    <row r="12" spans="1:11" x14ac:dyDescent="0.3">
      <c r="A12" s="1">
        <v>1987.25</v>
      </c>
      <c r="B12" s="27">
        <v>182526.66666666666</v>
      </c>
      <c r="C12" s="41">
        <v>2206.7089999999998</v>
      </c>
      <c r="D12">
        <f t="shared" si="0"/>
        <v>-4.4153940156828853</v>
      </c>
      <c r="E12" s="69">
        <v>-4.4828000000000001</v>
      </c>
      <c r="F12" s="2">
        <f t="shared" si="1"/>
        <v>-6.7405984317114864E-2</v>
      </c>
      <c r="G12" s="2"/>
      <c r="H12" s="68">
        <f t="shared" si="2"/>
        <v>-4.4807940156828856</v>
      </c>
    </row>
    <row r="13" spans="1:11" x14ac:dyDescent="0.3">
      <c r="A13" s="1">
        <v>1987.5</v>
      </c>
      <c r="B13" s="27">
        <v>183016</v>
      </c>
      <c r="C13" s="41">
        <v>2209.027</v>
      </c>
      <c r="D13">
        <f t="shared" si="0"/>
        <v>-4.417021433624984</v>
      </c>
      <c r="E13" s="69">
        <v>-4.4831000000000003</v>
      </c>
      <c r="F13" s="2">
        <f t="shared" si="1"/>
        <v>-6.6078566375016301E-2</v>
      </c>
      <c r="G13" s="2"/>
      <c r="H13" s="68">
        <f t="shared" si="2"/>
        <v>-4.4824214336249844</v>
      </c>
    </row>
    <row r="14" spans="1:11" x14ac:dyDescent="0.3">
      <c r="A14" s="1">
        <v>1987.75</v>
      </c>
      <c r="B14" s="27">
        <v>183467</v>
      </c>
      <c r="C14" s="41">
        <v>2242.1469999999999</v>
      </c>
      <c r="D14">
        <f t="shared" si="0"/>
        <v>-4.4046009258507377</v>
      </c>
      <c r="E14" s="69">
        <v>-4.4734999999999996</v>
      </c>
      <c r="F14" s="2">
        <f t="shared" si="1"/>
        <v>-6.8899074149261885E-2</v>
      </c>
      <c r="G14" s="2"/>
      <c r="H14" s="68">
        <f t="shared" si="2"/>
        <v>-4.470000925850738</v>
      </c>
    </row>
    <row r="15" spans="1:11" x14ac:dyDescent="0.3">
      <c r="A15" s="1">
        <v>1988</v>
      </c>
      <c r="B15" s="27">
        <v>183967.33333333334</v>
      </c>
      <c r="C15" s="41">
        <v>2223.44</v>
      </c>
      <c r="D15">
        <f t="shared" si="0"/>
        <v>-4.415702659495075</v>
      </c>
      <c r="E15" s="69">
        <v>-4.4831000000000003</v>
      </c>
      <c r="F15" s="2">
        <f t="shared" si="1"/>
        <v>-6.7397340504925296E-2</v>
      </c>
      <c r="G15" s="2"/>
      <c r="H15" s="68">
        <f t="shared" si="2"/>
        <v>-4.4811026594950754</v>
      </c>
    </row>
    <row r="16" spans="1:11" x14ac:dyDescent="0.3">
      <c r="A16" s="1">
        <v>1988.25</v>
      </c>
      <c r="B16" s="27">
        <v>184389.33333333334</v>
      </c>
      <c r="C16" s="41">
        <v>2230.0790000000002</v>
      </c>
      <c r="D16">
        <f t="shared" si="0"/>
        <v>-4.415012453331963</v>
      </c>
      <c r="E16" s="69">
        <v>-4.4817999999999998</v>
      </c>
      <c r="F16" s="2">
        <f t="shared" si="1"/>
        <v>-6.6787546668036768E-2</v>
      </c>
      <c r="G16" s="2"/>
      <c r="H16" s="68">
        <f t="shared" si="2"/>
        <v>-4.4804124533319634</v>
      </c>
    </row>
    <row r="17" spans="1:8" x14ac:dyDescent="0.3">
      <c r="A17" s="1">
        <v>1988.5</v>
      </c>
      <c r="B17" s="27">
        <v>184840.33333333334</v>
      </c>
      <c r="C17" s="41">
        <v>2230.3409999999999</v>
      </c>
      <c r="D17">
        <f t="shared" si="0"/>
        <v>-4.4173379007819475</v>
      </c>
      <c r="E17" s="69">
        <v>-4.4835000000000003</v>
      </c>
      <c r="F17" s="2">
        <f t="shared" si="1"/>
        <v>-6.6162099218052717E-2</v>
      </c>
      <c r="G17" s="2"/>
      <c r="H17" s="68">
        <f t="shared" si="2"/>
        <v>-4.4827379007819479</v>
      </c>
    </row>
    <row r="18" spans="1:8" x14ac:dyDescent="0.3">
      <c r="A18" s="1">
        <v>1988.75</v>
      </c>
      <c r="B18" s="27">
        <v>185253.33333333334</v>
      </c>
      <c r="C18" s="41">
        <v>2273.6190000000001</v>
      </c>
      <c r="D18">
        <f t="shared" si="0"/>
        <v>-4.4003514225997424</v>
      </c>
      <c r="E18" s="69">
        <v>-4.4671000000000003</v>
      </c>
      <c r="F18" s="2">
        <f t="shared" si="1"/>
        <v>-6.6748577400257858E-2</v>
      </c>
      <c r="G18" s="2"/>
      <c r="H18" s="68">
        <f t="shared" si="2"/>
        <v>-4.4657514225997428</v>
      </c>
    </row>
    <row r="19" spans="1:8" x14ac:dyDescent="0.3">
      <c r="A19" s="1">
        <v>1989</v>
      </c>
      <c r="B19" s="27">
        <v>185772.66666666666</v>
      </c>
      <c r="C19" s="41">
        <v>2263.625</v>
      </c>
      <c r="D19">
        <f t="shared" si="0"/>
        <v>-4.4075561933888743</v>
      </c>
      <c r="E19" s="69">
        <v>-4.4744000000000002</v>
      </c>
      <c r="F19" s="2">
        <f t="shared" si="1"/>
        <v>-6.6843806611125878E-2</v>
      </c>
      <c r="G19" s="2"/>
      <c r="H19" s="68">
        <f t="shared" si="2"/>
        <v>-4.4729561933888746</v>
      </c>
    </row>
    <row r="20" spans="1:8" x14ac:dyDescent="0.3">
      <c r="A20" s="1">
        <v>1989.25</v>
      </c>
      <c r="B20" s="27">
        <v>186178</v>
      </c>
      <c r="C20" s="41">
        <v>2298.4430000000002</v>
      </c>
      <c r="D20">
        <f t="shared" si="0"/>
        <v>-4.3944712681634028</v>
      </c>
      <c r="E20" s="69">
        <v>-4.4603999999999999</v>
      </c>
      <c r="F20" s="2">
        <f t="shared" si="1"/>
        <v>-6.5928731836597088E-2</v>
      </c>
      <c r="G20" s="2"/>
      <c r="H20" s="68">
        <f t="shared" si="2"/>
        <v>-4.4598712681634032</v>
      </c>
    </row>
    <row r="21" spans="1:8" x14ac:dyDescent="0.3">
      <c r="A21" s="1">
        <v>1989.5</v>
      </c>
      <c r="B21" s="27">
        <v>186602.33333333334</v>
      </c>
      <c r="C21" s="41">
        <v>2319.1219999999998</v>
      </c>
      <c r="D21">
        <f t="shared" si="0"/>
        <v>-4.3877911270282093</v>
      </c>
      <c r="E21" s="69">
        <v>-4.4542999999999999</v>
      </c>
      <c r="F21" s="2">
        <f t="shared" si="1"/>
        <v>-6.6508872971790645E-2</v>
      </c>
      <c r="G21" s="2"/>
      <c r="H21" s="68">
        <f t="shared" si="2"/>
        <v>-4.4531911270282096</v>
      </c>
    </row>
    <row r="22" spans="1:8" x14ac:dyDescent="0.3">
      <c r="A22" s="1">
        <v>1989.75</v>
      </c>
      <c r="B22" s="27">
        <v>187017.66666666666</v>
      </c>
      <c r="C22" s="41">
        <v>2330.7550000000001</v>
      </c>
      <c r="D22">
        <f t="shared" si="0"/>
        <v>-4.3850108371208965</v>
      </c>
      <c r="E22" s="69">
        <v>-4.4512</v>
      </c>
      <c r="F22" s="2">
        <f t="shared" si="1"/>
        <v>-6.6189162879103591E-2</v>
      </c>
      <c r="G22" s="2"/>
      <c r="H22" s="68">
        <f t="shared" si="2"/>
        <v>-4.4504108371208968</v>
      </c>
    </row>
    <row r="23" spans="1:8" x14ac:dyDescent="0.3">
      <c r="A23" s="1">
        <v>1990</v>
      </c>
      <c r="B23" s="27">
        <v>188519.66666666666</v>
      </c>
      <c r="C23" s="41">
        <v>2368.0250000000001</v>
      </c>
      <c r="D23">
        <f t="shared" si="0"/>
        <v>-4.3771460594965115</v>
      </c>
      <c r="E23" s="69">
        <v>-4.4436</v>
      </c>
      <c r="F23" s="2">
        <f t="shared" si="1"/>
        <v>-6.6453940503488518E-2</v>
      </c>
      <c r="G23" s="2"/>
      <c r="H23" s="68">
        <f t="shared" si="2"/>
        <v>-4.4425460594965118</v>
      </c>
    </row>
    <row r="24" spans="1:8" x14ac:dyDescent="0.3">
      <c r="A24" s="1">
        <v>1990.25</v>
      </c>
      <c r="B24" s="27">
        <v>188916.33333333334</v>
      </c>
      <c r="C24" s="41">
        <v>2371.7579999999998</v>
      </c>
      <c r="D24">
        <f t="shared" si="0"/>
        <v>-4.3776727839496195</v>
      </c>
      <c r="E24" s="69">
        <v>-4.4432999999999998</v>
      </c>
      <c r="F24" s="2">
        <f t="shared" si="1"/>
        <v>-6.5627216050380355E-2</v>
      </c>
      <c r="G24" s="2"/>
      <c r="H24" s="68">
        <f t="shared" si="2"/>
        <v>-4.4430727839496198</v>
      </c>
    </row>
    <row r="25" spans="1:8" x14ac:dyDescent="0.3">
      <c r="A25" s="1">
        <v>1990.5</v>
      </c>
      <c r="B25" s="27">
        <v>189352.66666666666</v>
      </c>
      <c r="C25" s="41">
        <v>2375.5309999999999</v>
      </c>
      <c r="D25">
        <f t="shared" si="0"/>
        <v>-4.378390246072029</v>
      </c>
      <c r="E25" s="69">
        <v>-4.4462000000000002</v>
      </c>
      <c r="F25" s="2">
        <f t="shared" si="1"/>
        <v>-6.7809753927971173E-2</v>
      </c>
      <c r="G25" s="2"/>
      <c r="H25" s="68">
        <f t="shared" si="2"/>
        <v>-4.4437902460720293</v>
      </c>
    </row>
    <row r="26" spans="1:8" x14ac:dyDescent="0.3">
      <c r="A26" s="1">
        <v>1990.75</v>
      </c>
      <c r="B26" s="27">
        <v>189866.33333333334</v>
      </c>
      <c r="C26" s="41">
        <v>2391.4140000000002</v>
      </c>
      <c r="D26">
        <f t="shared" si="0"/>
        <v>-4.3744354930126494</v>
      </c>
      <c r="E26" s="69">
        <v>-4.4398</v>
      </c>
      <c r="F26" s="2">
        <f t="shared" si="1"/>
        <v>-6.5364506987350524E-2</v>
      </c>
      <c r="G26" s="2"/>
      <c r="H26" s="68">
        <f t="shared" si="2"/>
        <v>-4.4398354930126498</v>
      </c>
    </row>
    <row r="27" spans="1:8" x14ac:dyDescent="0.3">
      <c r="A27" s="1">
        <v>1991</v>
      </c>
      <c r="B27" s="27">
        <v>190271.66666666666</v>
      </c>
      <c r="C27" s="41">
        <v>2405.6759999999999</v>
      </c>
      <c r="D27">
        <f t="shared" si="0"/>
        <v>-4.370621930353165</v>
      </c>
      <c r="E27" s="69">
        <v>-4.4370000000000003</v>
      </c>
      <c r="F27" s="2">
        <f t="shared" si="1"/>
        <v>-6.6378069646835236E-2</v>
      </c>
      <c r="G27" s="2"/>
      <c r="H27" s="68">
        <f t="shared" si="2"/>
        <v>-4.4360219303531654</v>
      </c>
    </row>
    <row r="28" spans="1:8" x14ac:dyDescent="0.3">
      <c r="A28" s="1">
        <v>1991.25</v>
      </c>
      <c r="B28" s="27">
        <v>190655.66666666666</v>
      </c>
      <c r="C28" s="41">
        <v>2415.4609999999998</v>
      </c>
      <c r="D28">
        <f t="shared" si="0"/>
        <v>-4.3685788495832725</v>
      </c>
      <c r="E28" s="69">
        <v>-4.4355000000000002</v>
      </c>
      <c r="F28" s="2">
        <f t="shared" si="1"/>
        <v>-6.6921150416727748E-2</v>
      </c>
      <c r="G28" s="2"/>
      <c r="H28" s="68">
        <f t="shared" si="2"/>
        <v>-4.4339788495832728</v>
      </c>
    </row>
    <row r="29" spans="1:8" x14ac:dyDescent="0.3">
      <c r="A29" s="1">
        <v>1991.5</v>
      </c>
      <c r="B29" s="27">
        <v>191121.33333333334</v>
      </c>
      <c r="C29" s="41">
        <v>2408.6950000000002</v>
      </c>
      <c r="D29">
        <f t="shared" si="0"/>
        <v>-4.3738233723469913</v>
      </c>
      <c r="E29" s="69">
        <v>-4.4416000000000002</v>
      </c>
      <c r="F29" s="2">
        <f t="shared" si="1"/>
        <v>-6.7776627653008958E-2</v>
      </c>
      <c r="G29" s="2"/>
      <c r="H29" s="68">
        <f t="shared" si="2"/>
        <v>-4.4392233723469916</v>
      </c>
    </row>
    <row r="30" spans="1:8" x14ac:dyDescent="0.3">
      <c r="A30" s="1">
        <v>1991.75</v>
      </c>
      <c r="B30" s="27">
        <v>191650.66666666666</v>
      </c>
      <c r="C30" s="41">
        <v>2391.0700000000002</v>
      </c>
      <c r="D30">
        <f t="shared" si="0"/>
        <v>-4.3839333058828593</v>
      </c>
      <c r="E30" s="69">
        <v>-4.4481999999999999</v>
      </c>
      <c r="F30" s="2">
        <f t="shared" si="1"/>
        <v>-6.4266694117140588E-2</v>
      </c>
      <c r="G30" s="2"/>
      <c r="H30" s="68">
        <f t="shared" si="2"/>
        <v>-4.4493333058828597</v>
      </c>
    </row>
    <row r="31" spans="1:8" x14ac:dyDescent="0.3">
      <c r="A31" s="1">
        <v>1992</v>
      </c>
      <c r="B31" s="27">
        <v>192074.66666666666</v>
      </c>
      <c r="C31" s="41">
        <v>2412.2620000000002</v>
      </c>
      <c r="D31">
        <f t="shared" si="0"/>
        <v>-4.3773192888042347</v>
      </c>
      <c r="E31" s="69">
        <v>-4.4427000000000003</v>
      </c>
      <c r="F31" s="2">
        <f t="shared" si="1"/>
        <v>-6.5380711195765606E-2</v>
      </c>
      <c r="G31" s="2"/>
      <c r="H31" s="68">
        <f t="shared" si="2"/>
        <v>-4.4427192888042351</v>
      </c>
    </row>
    <row r="32" spans="1:8" x14ac:dyDescent="0.3">
      <c r="A32" s="1">
        <v>1992.25</v>
      </c>
      <c r="B32" s="27">
        <v>192506.66666666666</v>
      </c>
      <c r="C32" s="41">
        <v>2407.5970000000002</v>
      </c>
      <c r="D32">
        <f t="shared" si="0"/>
        <v>-4.3815016305262553</v>
      </c>
      <c r="E32" s="69">
        <v>-4.4462000000000002</v>
      </c>
      <c r="F32" s="2">
        <f t="shared" si="1"/>
        <v>-6.4698369473744854E-2</v>
      </c>
      <c r="G32" s="2"/>
      <c r="H32" s="68">
        <f t="shared" si="2"/>
        <v>-4.4469016305262556</v>
      </c>
    </row>
    <row r="33" spans="1:8" x14ac:dyDescent="0.3">
      <c r="A33" s="1">
        <v>1992.5</v>
      </c>
      <c r="B33" s="27">
        <v>193024.33333333334</v>
      </c>
      <c r="C33" s="41">
        <v>2422.933</v>
      </c>
      <c r="D33">
        <f t="shared" si="0"/>
        <v>-4.3778374706242706</v>
      </c>
      <c r="E33" s="69">
        <v>-4.4436999999999998</v>
      </c>
      <c r="F33" s="2">
        <f t="shared" si="1"/>
        <v>-6.5862529375729117E-2</v>
      </c>
      <c r="G33" s="2"/>
      <c r="H33" s="68">
        <f t="shared" si="2"/>
        <v>-4.443237470624271</v>
      </c>
    </row>
    <row r="34" spans="1:8" x14ac:dyDescent="0.3">
      <c r="A34" s="1">
        <v>1992.75</v>
      </c>
      <c r="B34" s="27">
        <v>193615.66666666666</v>
      </c>
      <c r="C34" s="41">
        <v>2422.6529999999998</v>
      </c>
      <c r="D34">
        <f t="shared" si="0"/>
        <v>-4.3810118737502668</v>
      </c>
      <c r="E34" s="69">
        <v>-4.4489999999999998</v>
      </c>
      <c r="F34" s="2">
        <f t="shared" si="1"/>
        <v>-6.798812624973305E-2</v>
      </c>
      <c r="G34" s="2"/>
      <c r="H34" s="68">
        <f t="shared" si="2"/>
        <v>-4.4464118737502671</v>
      </c>
    </row>
    <row r="35" spans="1:8" x14ac:dyDescent="0.3">
      <c r="A35" s="1">
        <v>1993</v>
      </c>
      <c r="B35" s="27">
        <v>194106</v>
      </c>
      <c r="C35" s="41">
        <v>2392.598</v>
      </c>
      <c r="D35">
        <f t="shared" ref="D35:D66" si="3">LN(C35/B35)</f>
        <v>-4.3960245967546907</v>
      </c>
      <c r="E35" s="69">
        <v>-4.4629000000000003</v>
      </c>
      <c r="F35" s="2">
        <f t="shared" si="1"/>
        <v>-6.6875403245309606E-2</v>
      </c>
      <c r="G35" s="2"/>
      <c r="H35" s="68">
        <f t="shared" si="2"/>
        <v>-4.4614245967546911</v>
      </c>
    </row>
    <row r="36" spans="1:8" x14ac:dyDescent="0.3">
      <c r="A36" s="1">
        <v>1993.25</v>
      </c>
      <c r="B36" s="27">
        <v>194555.33333333334</v>
      </c>
      <c r="C36" s="41">
        <v>2392.8119999999999</v>
      </c>
      <c r="D36">
        <f t="shared" si="3"/>
        <v>-4.3982473693783639</v>
      </c>
      <c r="E36" s="69">
        <v>-4.4641000000000002</v>
      </c>
      <c r="F36" s="2">
        <f t="shared" si="1"/>
        <v>-6.5852630621636266E-2</v>
      </c>
      <c r="G36" s="2"/>
      <c r="H36" s="68">
        <f t="shared" si="2"/>
        <v>-4.4636473693783643</v>
      </c>
    </row>
    <row r="37" spans="1:8" x14ac:dyDescent="0.3">
      <c r="A37" s="1">
        <v>1993.5</v>
      </c>
      <c r="B37" s="27">
        <v>195068</v>
      </c>
      <c r="C37" s="41">
        <v>2396.2139999999999</v>
      </c>
      <c r="D37">
        <f t="shared" si="3"/>
        <v>-4.3994582239338076</v>
      </c>
      <c r="E37" s="69">
        <v>-4.4645999999999999</v>
      </c>
      <c r="F37" s="2">
        <f t="shared" si="1"/>
        <v>-6.5141776066192314E-2</v>
      </c>
      <c r="G37" s="2"/>
      <c r="H37" s="68">
        <f t="shared" si="2"/>
        <v>-4.4648582239338079</v>
      </c>
    </row>
    <row r="38" spans="1:8" x14ac:dyDescent="0.3">
      <c r="A38" s="1">
        <v>1993.75</v>
      </c>
      <c r="B38" s="27">
        <v>195621</v>
      </c>
      <c r="C38" s="41">
        <v>2404.6750000000002</v>
      </c>
      <c r="D38">
        <f t="shared" si="3"/>
        <v>-4.3987643545100097</v>
      </c>
      <c r="E38" s="69">
        <v>-4.4652000000000003</v>
      </c>
      <c r="F38" s="2">
        <f t="shared" si="1"/>
        <v>-6.6435645489990591E-2</v>
      </c>
      <c r="G38" s="2"/>
      <c r="H38" s="68">
        <f t="shared" si="2"/>
        <v>-4.46416435451001</v>
      </c>
    </row>
    <row r="39" spans="1:8" x14ac:dyDescent="0.3">
      <c r="A39" s="1">
        <v>1994</v>
      </c>
      <c r="B39" s="27">
        <v>196085.33333333334</v>
      </c>
      <c r="C39" s="41">
        <v>2374.9229999999998</v>
      </c>
      <c r="D39">
        <f t="shared" si="3"/>
        <v>-4.4135849227239525</v>
      </c>
      <c r="E39" s="69">
        <v>-4.4801000000000002</v>
      </c>
      <c r="F39" s="2">
        <f t="shared" si="1"/>
        <v>-6.6515077276047663E-2</v>
      </c>
      <c r="G39" s="2"/>
      <c r="H39" s="68">
        <f t="shared" si="2"/>
        <v>-4.4789849227239529</v>
      </c>
    </row>
    <row r="40" spans="1:8" x14ac:dyDescent="0.3">
      <c r="A40" s="1">
        <v>1994.25</v>
      </c>
      <c r="B40" s="27">
        <v>196522</v>
      </c>
      <c r="C40" s="41">
        <v>2386.6770000000001</v>
      </c>
      <c r="D40">
        <f t="shared" si="3"/>
        <v>-4.4108723624258639</v>
      </c>
      <c r="E40" s="69">
        <v>-4.4764999999999997</v>
      </c>
      <c r="F40" s="2">
        <f t="shared" si="1"/>
        <v>-6.5627637574135811E-2</v>
      </c>
      <c r="G40" s="2"/>
      <c r="H40" s="68">
        <f t="shared" si="2"/>
        <v>-4.4762723624258642</v>
      </c>
    </row>
    <row r="41" spans="1:8" x14ac:dyDescent="0.3">
      <c r="A41" s="1">
        <v>1994.5</v>
      </c>
      <c r="B41" s="27">
        <v>197050</v>
      </c>
      <c r="C41" s="41">
        <v>2426.9090000000001</v>
      </c>
      <c r="D41">
        <f t="shared" si="3"/>
        <v>-4.3968390724491062</v>
      </c>
      <c r="E41" s="69">
        <v>-4.4625000000000004</v>
      </c>
      <c r="F41" s="2">
        <f t="shared" si="1"/>
        <v>-6.5660927550894144E-2</v>
      </c>
      <c r="G41" s="2"/>
      <c r="H41" s="68">
        <f t="shared" si="2"/>
        <v>-4.4622390724491066</v>
      </c>
    </row>
    <row r="42" spans="1:8" x14ac:dyDescent="0.3">
      <c r="A42" s="1">
        <v>1994.75</v>
      </c>
      <c r="B42" s="27">
        <v>197600.66666666666</v>
      </c>
      <c r="C42" s="41">
        <v>2405.7930000000001</v>
      </c>
      <c r="D42">
        <f t="shared" si="3"/>
        <v>-4.4083685801886858</v>
      </c>
      <c r="E42" s="69">
        <v>-4.4743000000000004</v>
      </c>
      <c r="F42" s="2">
        <f t="shared" si="1"/>
        <v>-6.5931419811314562E-2</v>
      </c>
      <c r="G42" s="2"/>
      <c r="H42" s="68">
        <f t="shared" si="2"/>
        <v>-4.4737685801886862</v>
      </c>
    </row>
    <row r="43" spans="1:8" x14ac:dyDescent="0.3">
      <c r="A43" s="1">
        <v>1995</v>
      </c>
      <c r="B43" s="27">
        <v>197882</v>
      </c>
      <c r="C43" s="41">
        <v>2414.2089999999998</v>
      </c>
      <c r="D43">
        <f t="shared" si="3"/>
        <v>-4.4062991962231237</v>
      </c>
      <c r="E43" s="69">
        <v>-4.4737</v>
      </c>
      <c r="F43" s="2">
        <f t="shared" si="1"/>
        <v>-6.7400803776876295E-2</v>
      </c>
      <c r="G43" s="2"/>
      <c r="H43" s="68">
        <f t="shared" si="2"/>
        <v>-4.4716991962231241</v>
      </c>
    </row>
    <row r="44" spans="1:8" x14ac:dyDescent="0.3">
      <c r="A44" s="1">
        <v>1995.25</v>
      </c>
      <c r="B44" s="27">
        <v>198295.66666666666</v>
      </c>
      <c r="C44" s="41">
        <v>2422.3209999999999</v>
      </c>
      <c r="D44">
        <f t="shared" si="3"/>
        <v>-4.4050330114309491</v>
      </c>
      <c r="E44" s="69">
        <v>-4.4706000000000001</v>
      </c>
      <c r="F44" s="2">
        <f t="shared" si="1"/>
        <v>-6.5566988569051077E-2</v>
      </c>
      <c r="G44" s="2"/>
      <c r="H44" s="68">
        <f t="shared" si="2"/>
        <v>-4.4704330114309494</v>
      </c>
    </row>
    <row r="45" spans="1:8" x14ac:dyDescent="0.3">
      <c r="A45" s="1">
        <v>1995.5</v>
      </c>
      <c r="B45" s="27">
        <v>198807</v>
      </c>
      <c r="C45" s="41">
        <v>2415.9650000000001</v>
      </c>
      <c r="D45">
        <f t="shared" si="3"/>
        <v>-4.4102357116575099</v>
      </c>
      <c r="E45" s="69">
        <v>-4.4759000000000002</v>
      </c>
      <c r="F45" s="2">
        <f t="shared" si="1"/>
        <v>-6.5664288342490273E-2</v>
      </c>
      <c r="G45" s="2"/>
      <c r="H45" s="68">
        <f t="shared" si="2"/>
        <v>-4.4756357116575103</v>
      </c>
    </row>
    <row r="46" spans="1:8" x14ac:dyDescent="0.3">
      <c r="A46" s="1">
        <v>1995.75</v>
      </c>
      <c r="B46" s="27">
        <v>199351.66666666666</v>
      </c>
      <c r="C46" s="41">
        <v>2390.6869999999999</v>
      </c>
      <c r="D46">
        <f t="shared" si="3"/>
        <v>-4.4234896619604003</v>
      </c>
      <c r="E46" s="69">
        <v>-4.4877000000000002</v>
      </c>
      <c r="F46" s="2">
        <f t="shared" si="1"/>
        <v>-6.4210338039599968E-2</v>
      </c>
      <c r="G46" s="2"/>
      <c r="H46" s="68">
        <f t="shared" si="2"/>
        <v>-4.4888896619604006</v>
      </c>
    </row>
    <row r="47" spans="1:8" x14ac:dyDescent="0.3">
      <c r="A47" s="1">
        <v>1996</v>
      </c>
      <c r="B47" s="27">
        <v>199776</v>
      </c>
      <c r="C47" s="41">
        <v>2406.4560000000001</v>
      </c>
      <c r="D47">
        <f t="shared" si="3"/>
        <v>-4.4190416131001262</v>
      </c>
      <c r="E47" s="69">
        <v>-4.4877000000000002</v>
      </c>
      <c r="F47" s="2">
        <f t="shared" si="1"/>
        <v>-6.8658386899874024E-2</v>
      </c>
      <c r="G47" s="2"/>
      <c r="H47" s="68">
        <f t="shared" si="2"/>
        <v>-4.4844416131001266</v>
      </c>
    </row>
    <row r="48" spans="1:8" x14ac:dyDescent="0.3">
      <c r="A48" s="1">
        <v>1996.25</v>
      </c>
      <c r="B48" s="27">
        <v>200279.33333333334</v>
      </c>
      <c r="C48" s="41">
        <v>2436.4290000000001</v>
      </c>
      <c r="D48">
        <f t="shared" si="3"/>
        <v>-4.409179616066238</v>
      </c>
      <c r="E48" s="69">
        <v>-4.4743000000000004</v>
      </c>
      <c r="F48" s="2">
        <f t="shared" si="1"/>
        <v>-6.5120383933762405E-2</v>
      </c>
      <c r="G48" s="2"/>
      <c r="H48" s="68">
        <f t="shared" si="2"/>
        <v>-4.4745796160662383</v>
      </c>
    </row>
    <row r="49" spans="1:8" x14ac:dyDescent="0.3">
      <c r="A49" s="1">
        <v>1996.5</v>
      </c>
      <c r="B49" s="27">
        <v>200849.66666666666</v>
      </c>
      <c r="C49" s="41">
        <v>2436.413</v>
      </c>
      <c r="D49">
        <f t="shared" si="3"/>
        <v>-4.4120298254833887</v>
      </c>
      <c r="E49" s="69">
        <v>-4.4760999999999997</v>
      </c>
      <c r="F49" s="2">
        <f t="shared" si="1"/>
        <v>-6.4070174516611011E-2</v>
      </c>
      <c r="G49" s="2"/>
      <c r="H49" s="68">
        <f t="shared" si="2"/>
        <v>-4.4774298254833891</v>
      </c>
    </row>
    <row r="50" spans="1:8" x14ac:dyDescent="0.3">
      <c r="A50" s="1">
        <v>1996.75</v>
      </c>
      <c r="B50" s="27">
        <v>201457.33333333334</v>
      </c>
      <c r="C50" s="41">
        <v>2453.2260000000001</v>
      </c>
      <c r="D50">
        <f t="shared" si="3"/>
        <v>-4.4081737206059293</v>
      </c>
      <c r="E50" s="69">
        <v>-4.4718</v>
      </c>
      <c r="F50" s="2">
        <f t="shared" si="1"/>
        <v>-6.3626279394070728E-2</v>
      </c>
      <c r="G50" s="2"/>
      <c r="H50" s="68">
        <f t="shared" si="2"/>
        <v>-4.4735737206059296</v>
      </c>
    </row>
    <row r="51" spans="1:8" x14ac:dyDescent="0.3">
      <c r="A51" s="1">
        <v>1997</v>
      </c>
      <c r="B51" s="27">
        <v>202395.66666666666</v>
      </c>
      <c r="C51" s="41">
        <v>2440.4760000000001</v>
      </c>
      <c r="D51">
        <f t="shared" si="3"/>
        <v>-4.4180314251881372</v>
      </c>
      <c r="E51" s="69">
        <v>-4.4767999999999999</v>
      </c>
      <c r="F51" s="2">
        <f t="shared" si="1"/>
        <v>-5.8768574811862706E-2</v>
      </c>
      <c r="G51" s="2"/>
      <c r="H51" s="68">
        <f t="shared" si="2"/>
        <v>-4.4834314251881375</v>
      </c>
    </row>
    <row r="52" spans="1:8" x14ac:dyDescent="0.3">
      <c r="A52" s="1">
        <v>1997.25</v>
      </c>
      <c r="B52" s="27">
        <v>202835.33333333334</v>
      </c>
      <c r="C52" s="41">
        <v>2472.1010000000001</v>
      </c>
      <c r="D52">
        <f t="shared" si="3"/>
        <v>-4.4073260876571299</v>
      </c>
      <c r="E52" s="69">
        <v>-4.4684999999999997</v>
      </c>
      <c r="F52" s="2">
        <f t="shared" si="1"/>
        <v>-6.1173912342869841E-2</v>
      </c>
      <c r="G52" s="2"/>
      <c r="H52" s="68">
        <f t="shared" si="2"/>
        <v>-4.4727260876571302</v>
      </c>
    </row>
    <row r="53" spans="1:8" x14ac:dyDescent="0.3">
      <c r="A53" s="1">
        <v>1997.5</v>
      </c>
      <c r="B53" s="27">
        <v>203366.66666666666</v>
      </c>
      <c r="C53" s="41">
        <v>2483.5459999999998</v>
      </c>
      <c r="D53">
        <f t="shared" si="3"/>
        <v>-4.4053232118491348</v>
      </c>
      <c r="E53" s="69">
        <v>-4.4695999999999998</v>
      </c>
      <c r="F53" s="2">
        <f t="shared" si="1"/>
        <v>-6.4276788150865016E-2</v>
      </c>
      <c r="G53" s="2"/>
      <c r="H53" s="68">
        <f t="shared" si="2"/>
        <v>-4.4707232118491351</v>
      </c>
    </row>
    <row r="54" spans="1:8" x14ac:dyDescent="0.3">
      <c r="A54" s="1">
        <v>1997.75</v>
      </c>
      <c r="B54" s="27">
        <v>203935.33333333334</v>
      </c>
      <c r="C54" s="41">
        <v>2496.0100000000002</v>
      </c>
      <c r="D54">
        <f t="shared" si="3"/>
        <v>-4.4031094932177037</v>
      </c>
      <c r="E54" s="69">
        <v>-4.4709000000000003</v>
      </c>
      <c r="F54" s="2">
        <f t="shared" si="1"/>
        <v>-6.7790506782296589E-2</v>
      </c>
      <c r="G54" s="2"/>
      <c r="H54" s="68">
        <f t="shared" si="2"/>
        <v>-4.4685094932177041</v>
      </c>
    </row>
    <row r="55" spans="1:8" x14ac:dyDescent="0.3">
      <c r="A55" s="1">
        <v>1998</v>
      </c>
      <c r="B55" s="27">
        <v>204395</v>
      </c>
      <c r="C55" s="41">
        <v>2487.078</v>
      </c>
      <c r="D55">
        <f t="shared" si="3"/>
        <v>-4.4089458687733094</v>
      </c>
      <c r="E55" s="69">
        <v>-4.4789000000000003</v>
      </c>
      <c r="F55" s="2">
        <f t="shared" si="1"/>
        <v>-6.9954131226690919E-2</v>
      </c>
      <c r="G55" s="2"/>
      <c r="H55" s="68">
        <f t="shared" si="2"/>
        <v>-4.4743458687733098</v>
      </c>
    </row>
    <row r="56" spans="1:8" x14ac:dyDescent="0.3">
      <c r="A56" s="1">
        <v>1998.25</v>
      </c>
      <c r="B56" s="27">
        <v>204905</v>
      </c>
      <c r="C56" s="41">
        <v>2530.6060000000002</v>
      </c>
      <c r="D56">
        <f t="shared" si="3"/>
        <v>-4.3940876573450858</v>
      </c>
      <c r="E56" s="69">
        <v>-4.4612999999999996</v>
      </c>
      <c r="F56" s="2">
        <f t="shared" si="1"/>
        <v>-6.7212342654913826E-2</v>
      </c>
      <c r="G56" s="2"/>
      <c r="H56" s="68">
        <f t="shared" si="2"/>
        <v>-4.4594876573450861</v>
      </c>
    </row>
    <row r="57" spans="1:8" x14ac:dyDescent="0.3">
      <c r="A57" s="1">
        <v>1998.5</v>
      </c>
      <c r="B57" s="27">
        <v>205482.66666666666</v>
      </c>
      <c r="C57" s="41">
        <v>2549.6680000000001</v>
      </c>
      <c r="D57">
        <f t="shared" si="3"/>
        <v>-4.3893985286423689</v>
      </c>
      <c r="E57" s="69">
        <v>-4.4550999999999998</v>
      </c>
      <c r="F57" s="2">
        <f t="shared" si="1"/>
        <v>-6.5701471357630936E-2</v>
      </c>
      <c r="G57" s="2"/>
      <c r="H57" s="68">
        <f t="shared" si="2"/>
        <v>-4.4547985286423692</v>
      </c>
    </row>
    <row r="58" spans="1:8" x14ac:dyDescent="0.3">
      <c r="A58" s="1">
        <v>1998.75</v>
      </c>
      <c r="B58" s="27">
        <v>206097.66666666666</v>
      </c>
      <c r="C58" s="41">
        <v>2564.7130000000002</v>
      </c>
      <c r="D58">
        <f t="shared" si="3"/>
        <v>-4.3865035849430134</v>
      </c>
      <c r="E58" s="69">
        <v>-4.4489999999999998</v>
      </c>
      <c r="F58" s="2">
        <f t="shared" si="1"/>
        <v>-6.2496415056986443E-2</v>
      </c>
      <c r="G58" s="2"/>
      <c r="H58" s="68">
        <f t="shared" si="2"/>
        <v>-4.4519035849430137</v>
      </c>
    </row>
    <row r="59" spans="1:8" x14ac:dyDescent="0.3">
      <c r="A59" s="1">
        <v>1999</v>
      </c>
      <c r="B59" s="27">
        <v>206876</v>
      </c>
      <c r="C59" s="41">
        <v>2582.15</v>
      </c>
      <c r="D59">
        <f t="shared" si="3"/>
        <v>-4.3834971947190846</v>
      </c>
      <c r="E59" s="69">
        <v>-4.4490999999999996</v>
      </c>
      <c r="F59" s="2">
        <f t="shared" si="1"/>
        <v>-6.5602805280915E-2</v>
      </c>
      <c r="G59" s="2"/>
      <c r="H59" s="68">
        <f t="shared" si="2"/>
        <v>-4.448897194719085</v>
      </c>
    </row>
    <row r="60" spans="1:8" x14ac:dyDescent="0.3">
      <c r="A60" s="1">
        <v>1999.25</v>
      </c>
      <c r="B60" s="27">
        <v>207431.66666666666</v>
      </c>
      <c r="C60" s="41">
        <v>2591.864</v>
      </c>
      <c r="D60">
        <f t="shared" si="3"/>
        <v>-4.3824246601871648</v>
      </c>
      <c r="E60" s="69">
        <v>-4.4462000000000002</v>
      </c>
      <c r="F60" s="2">
        <f t="shared" si="1"/>
        <v>-6.3775339812835341E-2</v>
      </c>
      <c r="G60" s="2"/>
      <c r="H60" s="68">
        <f t="shared" si="2"/>
        <v>-4.4478246601871652</v>
      </c>
    </row>
    <row r="61" spans="1:8" x14ac:dyDescent="0.3">
      <c r="A61" s="1">
        <v>1999.5</v>
      </c>
      <c r="B61" s="27">
        <v>208043.66666666666</v>
      </c>
      <c r="C61" s="41">
        <v>2623.3029999999999</v>
      </c>
      <c r="D61">
        <f t="shared" si="3"/>
        <v>-4.3733137827680233</v>
      </c>
      <c r="E61" s="69">
        <v>-4.4375</v>
      </c>
      <c r="F61" s="2">
        <f t="shared" si="1"/>
        <v>-6.4186217231976705E-2</v>
      </c>
      <c r="G61" s="2"/>
      <c r="H61" s="68">
        <f t="shared" si="2"/>
        <v>-4.4387137827680236</v>
      </c>
    </row>
    <row r="62" spans="1:8" x14ac:dyDescent="0.3">
      <c r="A62" s="1">
        <v>1999.75</v>
      </c>
      <c r="B62" s="27">
        <v>208660.33333333334</v>
      </c>
      <c r="C62" s="41">
        <v>2664.2489999999998</v>
      </c>
      <c r="D62">
        <f t="shared" si="3"/>
        <v>-4.3607855137549691</v>
      </c>
      <c r="E62" s="69">
        <v>-4.4257</v>
      </c>
      <c r="F62" s="2">
        <f t="shared" si="1"/>
        <v>-6.4914486245030822E-2</v>
      </c>
      <c r="G62" s="2"/>
      <c r="H62" s="68">
        <f t="shared" si="2"/>
        <v>-4.4261855137549695</v>
      </c>
    </row>
    <row r="63" spans="1:8" x14ac:dyDescent="0.3">
      <c r="A63" s="1">
        <v>2000</v>
      </c>
      <c r="B63" s="27">
        <v>211586</v>
      </c>
      <c r="C63" s="41">
        <v>2645.393</v>
      </c>
      <c r="D63">
        <f t="shared" si="3"/>
        <v>-4.3818118987207759</v>
      </c>
      <c r="E63" s="69">
        <v>-4.4478999999999997</v>
      </c>
      <c r="F63" s="2">
        <f t="shared" si="1"/>
        <v>-6.6088101279223821E-2</v>
      </c>
      <c r="G63" s="2"/>
      <c r="H63" s="68">
        <f t="shared" si="2"/>
        <v>-4.4472118987207763</v>
      </c>
    </row>
    <row r="64" spans="1:8" x14ac:dyDescent="0.3">
      <c r="A64" s="1">
        <v>2000.25</v>
      </c>
      <c r="B64" s="27">
        <v>212242</v>
      </c>
      <c r="C64" s="41">
        <v>2671.2539999999999</v>
      </c>
      <c r="D64">
        <f t="shared" si="3"/>
        <v>-4.3751791080030715</v>
      </c>
      <c r="E64" s="69">
        <v>-4.4389000000000003</v>
      </c>
      <c r="F64" s="2">
        <f t="shared" si="1"/>
        <v>-6.3720891996928763E-2</v>
      </c>
      <c r="G64" s="2"/>
      <c r="H64" s="68">
        <f t="shared" si="2"/>
        <v>-4.4405791080030719</v>
      </c>
    </row>
    <row r="65" spans="1:8" x14ac:dyDescent="0.3">
      <c r="A65" s="1">
        <v>2000.5</v>
      </c>
      <c r="B65" s="27">
        <v>212918.66666666666</v>
      </c>
      <c r="C65" s="41">
        <v>2659.6869999999999</v>
      </c>
      <c r="D65">
        <f t="shared" si="3"/>
        <v>-4.382701799454952</v>
      </c>
      <c r="E65" s="69">
        <v>-4.4440999999999997</v>
      </c>
      <c r="F65" s="2">
        <f t="shared" si="1"/>
        <v>-6.1398200545047743E-2</v>
      </c>
      <c r="G65" s="2"/>
      <c r="H65" s="68">
        <f t="shared" si="2"/>
        <v>-4.4481017994549523</v>
      </c>
    </row>
    <row r="66" spans="1:8" x14ac:dyDescent="0.3">
      <c r="A66" s="1">
        <v>2000.75</v>
      </c>
      <c r="B66" s="27">
        <v>213560.33333333334</v>
      </c>
      <c r="C66" s="41">
        <v>2675.6950000000002</v>
      </c>
      <c r="D66">
        <f t="shared" si="3"/>
        <v>-4.3797102247858657</v>
      </c>
      <c r="E66" s="69">
        <v>-4.444</v>
      </c>
      <c r="F66" s="2">
        <f t="shared" si="1"/>
        <v>-6.4289775214134259E-2</v>
      </c>
      <c r="G66" s="2"/>
      <c r="H66" s="68">
        <f t="shared" si="2"/>
        <v>-4.445110224785866</v>
      </c>
    </row>
    <row r="67" spans="1:8" x14ac:dyDescent="0.3">
      <c r="A67" s="1">
        <v>2001</v>
      </c>
      <c r="B67" s="27">
        <v>214101</v>
      </c>
      <c r="C67" s="41">
        <v>2716.7730000000001</v>
      </c>
      <c r="D67">
        <f t="shared" ref="D67:D98" si="4">LN(C67/B67)</f>
        <v>-4.3670030873763857</v>
      </c>
      <c r="E67" s="69">
        <v>-4.4318</v>
      </c>
      <c r="F67" s="2">
        <f t="shared" si="1"/>
        <v>-6.4796912623614311E-2</v>
      </c>
      <c r="G67" s="2"/>
      <c r="H67" s="68">
        <f t="shared" si="2"/>
        <v>-4.432403087376386</v>
      </c>
    </row>
    <row r="68" spans="1:8" x14ac:dyDescent="0.3">
      <c r="A68" s="1">
        <v>2001.25</v>
      </c>
      <c r="B68" s="27">
        <v>214735.66666666666</v>
      </c>
      <c r="C68" s="41">
        <v>2764.085</v>
      </c>
      <c r="D68">
        <f t="shared" si="4"/>
        <v>-4.3526981563954408</v>
      </c>
      <c r="E68" s="69">
        <v>-4.4153000000000002</v>
      </c>
      <c r="F68" s="2">
        <f t="shared" ref="F68:F131" si="5">E68-D68</f>
        <v>-6.2601843604559448E-2</v>
      </c>
      <c r="G68" s="2"/>
      <c r="H68" s="68">
        <f t="shared" ref="H68:H131" si="6">D68-0.0654</f>
        <v>-4.4180981563954411</v>
      </c>
    </row>
    <row r="69" spans="1:8" x14ac:dyDescent="0.3">
      <c r="A69" s="1">
        <v>2001.5</v>
      </c>
      <c r="B69" s="27">
        <v>215421.66666666666</v>
      </c>
      <c r="C69" s="41">
        <v>2761.3539999999998</v>
      </c>
      <c r="D69">
        <f t="shared" si="4"/>
        <v>-4.3568762085725643</v>
      </c>
      <c r="E69" s="69">
        <v>-4.4192</v>
      </c>
      <c r="F69" s="2">
        <f t="shared" si="5"/>
        <v>-6.2323791427435715E-2</v>
      </c>
      <c r="G69" s="2"/>
      <c r="H69" s="68">
        <f t="shared" si="6"/>
        <v>-4.4222762085725646</v>
      </c>
    </row>
    <row r="70" spans="1:8" x14ac:dyDescent="0.3">
      <c r="A70" s="1">
        <v>2001.75</v>
      </c>
      <c r="B70" s="27">
        <v>216111.66666666666</v>
      </c>
      <c r="C70" s="41">
        <v>2806.951</v>
      </c>
      <c r="D70">
        <f t="shared" si="4"/>
        <v>-4.3436964085388317</v>
      </c>
      <c r="E70" s="69">
        <v>-4.4078999999999997</v>
      </c>
      <c r="F70" s="2">
        <f t="shared" si="5"/>
        <v>-6.4203591461168052E-2</v>
      </c>
      <c r="G70" s="2"/>
      <c r="H70" s="68">
        <f t="shared" si="6"/>
        <v>-4.409096408538832</v>
      </c>
    </row>
    <row r="71" spans="1:8" x14ac:dyDescent="0.3">
      <c r="A71" s="1">
        <v>2002</v>
      </c>
      <c r="B71" s="27">
        <v>216664</v>
      </c>
      <c r="C71" s="41">
        <v>2855.529</v>
      </c>
      <c r="D71">
        <f t="shared" si="4"/>
        <v>-4.3290906515427068</v>
      </c>
      <c r="E71" s="69">
        <v>-4.3958000000000004</v>
      </c>
      <c r="F71" s="2">
        <f t="shared" si="5"/>
        <v>-6.6709348457293594E-2</v>
      </c>
      <c r="G71" s="2"/>
      <c r="H71" s="68">
        <f t="shared" si="6"/>
        <v>-4.3944906515427071</v>
      </c>
    </row>
    <row r="72" spans="1:8" x14ac:dyDescent="0.3">
      <c r="A72" s="1">
        <v>2002.25</v>
      </c>
      <c r="B72" s="27">
        <v>217203.66666666666</v>
      </c>
      <c r="C72" s="41">
        <v>2877.4580000000001</v>
      </c>
      <c r="D72">
        <f t="shared" si="4"/>
        <v>-4.3239282039357922</v>
      </c>
      <c r="E72" s="69">
        <v>-4.3887</v>
      </c>
      <c r="F72" s="2">
        <f t="shared" si="5"/>
        <v>-6.4771796064207798E-2</v>
      </c>
      <c r="G72" s="2"/>
      <c r="H72" s="68">
        <f t="shared" si="6"/>
        <v>-4.3893282039357926</v>
      </c>
    </row>
    <row r="73" spans="1:8" x14ac:dyDescent="0.3">
      <c r="A73" s="1">
        <v>2002.5</v>
      </c>
      <c r="B73" s="27">
        <v>217867.66666666666</v>
      </c>
      <c r="C73" s="41">
        <v>2892.8229999999999</v>
      </c>
      <c r="D73">
        <f t="shared" si="4"/>
        <v>-4.3216550028719807</v>
      </c>
      <c r="E73" s="69">
        <v>-4.3841000000000001</v>
      </c>
      <c r="F73" s="2">
        <f t="shared" si="5"/>
        <v>-6.244499712801943E-2</v>
      </c>
      <c r="G73" s="2"/>
      <c r="H73" s="68">
        <f t="shared" si="6"/>
        <v>-4.387055002871981</v>
      </c>
    </row>
    <row r="74" spans="1:8" x14ac:dyDescent="0.3">
      <c r="A74" s="1">
        <v>2002.75</v>
      </c>
      <c r="B74" s="27">
        <v>218543</v>
      </c>
      <c r="C74" s="41">
        <v>2915.13</v>
      </c>
      <c r="D74">
        <f t="shared" si="4"/>
        <v>-4.3170683757918935</v>
      </c>
      <c r="E74" s="69">
        <v>-4.3800999999999997</v>
      </c>
      <c r="F74" s="2">
        <f t="shared" si="5"/>
        <v>-6.3031624208106152E-2</v>
      </c>
      <c r="G74" s="2"/>
      <c r="H74" s="68">
        <f t="shared" si="6"/>
        <v>-4.3824683757918939</v>
      </c>
    </row>
    <row r="75" spans="1:8" x14ac:dyDescent="0.3">
      <c r="A75" s="1">
        <v>2003</v>
      </c>
      <c r="B75" s="27">
        <v>220109.33333333334</v>
      </c>
      <c r="C75" s="41">
        <v>2918.5340000000001</v>
      </c>
      <c r="D75">
        <f t="shared" si="4"/>
        <v>-4.3230429571868267</v>
      </c>
      <c r="E75" s="69">
        <v>-4.3903999999999996</v>
      </c>
      <c r="F75" s="2">
        <f t="shared" si="5"/>
        <v>-6.7357042813172896E-2</v>
      </c>
      <c r="G75" s="2"/>
      <c r="H75" s="68">
        <f t="shared" si="6"/>
        <v>-4.3884429571868271</v>
      </c>
    </row>
    <row r="76" spans="1:8" x14ac:dyDescent="0.3">
      <c r="A76" s="1">
        <v>2003.25</v>
      </c>
      <c r="B76" s="27">
        <v>220774</v>
      </c>
      <c r="C76" s="41">
        <v>2946.145</v>
      </c>
      <c r="D76">
        <f t="shared" si="4"/>
        <v>-4.31664201773666</v>
      </c>
      <c r="E76" s="69">
        <v>-4.3779000000000003</v>
      </c>
      <c r="F76" s="2">
        <f t="shared" si="5"/>
        <v>-6.1257982263340338E-2</v>
      </c>
      <c r="G76" s="2"/>
      <c r="H76" s="68">
        <f t="shared" si="6"/>
        <v>-4.3820420177366604</v>
      </c>
    </row>
    <row r="77" spans="1:8" x14ac:dyDescent="0.3">
      <c r="A77" s="1">
        <v>2003.5</v>
      </c>
      <c r="B77" s="27">
        <v>221512.66666666666</v>
      </c>
      <c r="C77" s="41">
        <v>2953.056</v>
      </c>
      <c r="D77">
        <f t="shared" si="4"/>
        <v>-4.3176392073565291</v>
      </c>
      <c r="E77" s="69">
        <v>-4.3811999999999998</v>
      </c>
      <c r="F77" s="2">
        <f t="shared" si="5"/>
        <v>-6.3560792643470698E-2</v>
      </c>
      <c r="G77" s="2"/>
      <c r="H77" s="68">
        <f t="shared" si="6"/>
        <v>-4.3830392073565294</v>
      </c>
    </row>
    <row r="78" spans="1:8" x14ac:dyDescent="0.3">
      <c r="A78" s="1">
        <v>2003.75</v>
      </c>
      <c r="B78" s="27">
        <v>222275.66666666666</v>
      </c>
      <c r="C78" s="41">
        <v>2971.0219999999999</v>
      </c>
      <c r="D78">
        <f t="shared" si="4"/>
        <v>-4.3150123519231496</v>
      </c>
      <c r="E78" s="69">
        <v>-4.3792</v>
      </c>
      <c r="F78" s="2">
        <f t="shared" si="5"/>
        <v>-6.4187648076850401E-2</v>
      </c>
      <c r="G78" s="2"/>
      <c r="H78" s="68">
        <f t="shared" si="6"/>
        <v>-4.3804123519231499</v>
      </c>
    </row>
    <row r="79" spans="1:8" x14ac:dyDescent="0.3">
      <c r="A79" s="1">
        <v>2004</v>
      </c>
      <c r="B79" s="27">
        <v>222356</v>
      </c>
      <c r="C79" s="41">
        <v>2984.42</v>
      </c>
      <c r="D79">
        <f t="shared" si="4"/>
        <v>-4.3108742779692433</v>
      </c>
      <c r="E79" s="69">
        <v>-4.3768000000000002</v>
      </c>
      <c r="F79" s="2">
        <f t="shared" si="5"/>
        <v>-6.5925722030756972E-2</v>
      </c>
      <c r="G79" s="2"/>
      <c r="H79" s="68">
        <f t="shared" si="6"/>
        <v>-4.3762742779692436</v>
      </c>
    </row>
    <row r="80" spans="1:8" x14ac:dyDescent="0.3">
      <c r="A80" s="1">
        <v>2004.25</v>
      </c>
      <c r="B80" s="27">
        <v>222973.33333333334</v>
      </c>
      <c r="C80" s="41">
        <v>2992.3850000000002</v>
      </c>
      <c r="D80">
        <f t="shared" si="4"/>
        <v>-4.3109814545401006</v>
      </c>
      <c r="E80" s="69">
        <v>-4.3738999999999999</v>
      </c>
      <c r="F80" s="2">
        <f t="shared" si="5"/>
        <v>-6.2918545459899278E-2</v>
      </c>
      <c r="G80" s="2"/>
      <c r="H80" s="68">
        <f t="shared" si="6"/>
        <v>-4.376381454540101</v>
      </c>
    </row>
    <row r="81" spans="1:8" x14ac:dyDescent="0.3">
      <c r="A81" s="1">
        <v>2004.5</v>
      </c>
      <c r="B81" s="27">
        <v>223680</v>
      </c>
      <c r="C81" s="41">
        <v>2997.86</v>
      </c>
      <c r="D81">
        <f t="shared" si="4"/>
        <v>-4.3123177582539478</v>
      </c>
      <c r="E81" s="69">
        <v>-4.3731999999999998</v>
      </c>
      <c r="F81" s="2">
        <f t="shared" si="5"/>
        <v>-6.0882241746051946E-2</v>
      </c>
      <c r="G81" s="2"/>
      <c r="H81" s="68">
        <f t="shared" si="6"/>
        <v>-4.3777177582539482</v>
      </c>
    </row>
    <row r="82" spans="1:8" x14ac:dyDescent="0.3">
      <c r="A82" s="1">
        <v>2004.75</v>
      </c>
      <c r="B82" s="27">
        <v>224418</v>
      </c>
      <c r="C82" s="41">
        <v>2996.2109999999998</v>
      </c>
      <c r="D82">
        <f t="shared" si="4"/>
        <v>-4.3161618939239146</v>
      </c>
      <c r="E82" s="69">
        <v>-4.3810000000000002</v>
      </c>
      <c r="F82" s="2">
        <f t="shared" si="5"/>
        <v>-6.4838106076085644E-2</v>
      </c>
      <c r="G82" s="2"/>
      <c r="H82" s="68">
        <f t="shared" si="6"/>
        <v>-4.3815618939239149</v>
      </c>
    </row>
    <row r="83" spans="1:8" x14ac:dyDescent="0.3">
      <c r="A83" s="1">
        <v>2005</v>
      </c>
      <c r="B83" s="27">
        <v>225038</v>
      </c>
      <c r="C83" s="41">
        <v>3011.1819999999998</v>
      </c>
      <c r="D83">
        <f t="shared" si="4"/>
        <v>-4.3139365841254449</v>
      </c>
      <c r="E83" s="69">
        <v>-4.3815999999999997</v>
      </c>
      <c r="F83" s="2">
        <f t="shared" si="5"/>
        <v>-6.7663415874554822E-2</v>
      </c>
      <c r="G83" s="2"/>
      <c r="H83" s="68">
        <f t="shared" si="6"/>
        <v>-4.3793365841254452</v>
      </c>
    </row>
    <row r="84" spans="1:8" x14ac:dyDescent="0.3">
      <c r="A84" s="1">
        <v>2005.25</v>
      </c>
      <c r="B84" s="27">
        <v>225674</v>
      </c>
      <c r="C84" s="41">
        <v>3009.4659999999999</v>
      </c>
      <c r="D84">
        <f t="shared" si="4"/>
        <v>-4.3173288256392732</v>
      </c>
      <c r="E84" s="69">
        <v>-4.3826999999999998</v>
      </c>
      <c r="F84" s="2">
        <f t="shared" si="5"/>
        <v>-6.5371174360726592E-2</v>
      </c>
      <c r="G84" s="2"/>
      <c r="H84" s="68">
        <f t="shared" si="6"/>
        <v>-4.3827288256392736</v>
      </c>
    </row>
    <row r="85" spans="1:8" x14ac:dyDescent="0.3">
      <c r="A85" s="1">
        <v>2005.5</v>
      </c>
      <c r="B85" s="27">
        <v>226422.33333333334</v>
      </c>
      <c r="C85" s="41">
        <v>3019.4180000000001</v>
      </c>
      <c r="D85">
        <f t="shared" si="4"/>
        <v>-4.3173378893461134</v>
      </c>
      <c r="E85" s="69">
        <v>-4.3781999999999996</v>
      </c>
      <c r="F85" s="2">
        <f t="shared" si="5"/>
        <v>-6.0862110653886248E-2</v>
      </c>
      <c r="G85" s="2"/>
      <c r="H85" s="68">
        <f t="shared" si="6"/>
        <v>-4.3827378893461137</v>
      </c>
    </row>
    <row r="86" spans="1:8" x14ac:dyDescent="0.3">
      <c r="A86" s="1">
        <v>2005.75</v>
      </c>
      <c r="B86" s="27">
        <v>227196</v>
      </c>
      <c r="C86" s="41">
        <v>3021.7660000000001</v>
      </c>
      <c r="D86">
        <f t="shared" si="4"/>
        <v>-4.3199716523698193</v>
      </c>
      <c r="E86" s="69">
        <v>-4.3853</v>
      </c>
      <c r="F86" s="2">
        <f t="shared" si="5"/>
        <v>-6.5328347630180694E-2</v>
      </c>
      <c r="G86" s="2"/>
      <c r="H86" s="68">
        <f t="shared" si="6"/>
        <v>-4.3853716523698196</v>
      </c>
    </row>
    <row r="87" spans="1:8" x14ac:dyDescent="0.3">
      <c r="A87" s="1">
        <v>2006</v>
      </c>
      <c r="B87" s="27">
        <v>227763.66666666666</v>
      </c>
      <c r="C87" s="41">
        <v>3060.1350000000002</v>
      </c>
      <c r="D87">
        <f t="shared" si="4"/>
        <v>-4.3098495090194726</v>
      </c>
      <c r="E87" s="69">
        <v>-4.3798000000000004</v>
      </c>
      <c r="F87" s="2">
        <f t="shared" si="5"/>
        <v>-6.9950490980527746E-2</v>
      </c>
      <c r="G87" s="2"/>
      <c r="H87" s="68">
        <f t="shared" si="6"/>
        <v>-4.375249509019473</v>
      </c>
    </row>
    <row r="88" spans="1:8" x14ac:dyDescent="0.3">
      <c r="A88" s="1">
        <v>2006.25</v>
      </c>
      <c r="B88" s="27">
        <v>228432.66666666666</v>
      </c>
      <c r="C88" s="41">
        <v>3059.2249999999999</v>
      </c>
      <c r="D88">
        <f t="shared" si="4"/>
        <v>-4.3130798755768414</v>
      </c>
      <c r="E88" s="69">
        <v>-4.3789999999999996</v>
      </c>
      <c r="F88" s="2">
        <f t="shared" si="5"/>
        <v>-6.59201244231582E-2</v>
      </c>
      <c r="G88" s="2"/>
      <c r="H88" s="68">
        <f t="shared" si="6"/>
        <v>-4.3784798755768417</v>
      </c>
    </row>
    <row r="89" spans="1:8" x14ac:dyDescent="0.3">
      <c r="A89" s="1">
        <v>2006.5</v>
      </c>
      <c r="B89" s="27">
        <v>229166.33333333334</v>
      </c>
      <c r="C89" s="41">
        <v>3054.837</v>
      </c>
      <c r="D89">
        <f t="shared" si="4"/>
        <v>-4.3177218502814654</v>
      </c>
      <c r="E89" s="69">
        <v>-4.38</v>
      </c>
      <c r="F89" s="2">
        <f t="shared" si="5"/>
        <v>-6.2278149718534515E-2</v>
      </c>
      <c r="G89" s="2"/>
      <c r="H89" s="68">
        <f t="shared" si="6"/>
        <v>-4.3831218502814657</v>
      </c>
    </row>
    <row r="90" spans="1:8" x14ac:dyDescent="0.3">
      <c r="A90" s="1">
        <v>2006.75</v>
      </c>
      <c r="B90" s="27">
        <v>229896</v>
      </c>
      <c r="C90" s="41">
        <v>3079.9180000000001</v>
      </c>
      <c r="D90">
        <f t="shared" si="4"/>
        <v>-4.3127240594942489</v>
      </c>
      <c r="E90" s="69">
        <v>-4.3766999999999996</v>
      </c>
      <c r="F90" s="2">
        <f t="shared" si="5"/>
        <v>-6.3975940505750728E-2</v>
      </c>
      <c r="G90" s="2"/>
      <c r="H90" s="68">
        <f t="shared" si="6"/>
        <v>-4.3781240594942492</v>
      </c>
    </row>
    <row r="91" spans="1:8" x14ac:dyDescent="0.3">
      <c r="A91" s="1">
        <v>2007</v>
      </c>
      <c r="B91" s="27">
        <v>230839.33333333334</v>
      </c>
      <c r="C91" s="41">
        <v>3084.4549999999999</v>
      </c>
      <c r="D91">
        <f t="shared" si="4"/>
        <v>-4.3153469613486308</v>
      </c>
      <c r="E91" s="69">
        <v>-4.383</v>
      </c>
      <c r="F91" s="2">
        <f t="shared" si="5"/>
        <v>-6.7653038651369179E-2</v>
      </c>
      <c r="G91" s="2"/>
      <c r="H91" s="68">
        <f t="shared" si="6"/>
        <v>-4.3807469613486312</v>
      </c>
    </row>
    <row r="92" spans="1:8" x14ac:dyDescent="0.3">
      <c r="A92" s="1">
        <v>2007.25</v>
      </c>
      <c r="B92" s="27">
        <v>231482</v>
      </c>
      <c r="C92" s="41">
        <v>3112.4639999999999</v>
      </c>
      <c r="D92">
        <f t="shared" si="4"/>
        <v>-4.3090874212647332</v>
      </c>
      <c r="E92" s="69">
        <v>-4.3773999999999997</v>
      </c>
      <c r="F92" s="2">
        <f t="shared" si="5"/>
        <v>-6.8312578735266527E-2</v>
      </c>
      <c r="G92" s="2"/>
      <c r="H92" s="68">
        <f t="shared" si="6"/>
        <v>-4.3744874212647336</v>
      </c>
    </row>
    <row r="93" spans="1:8" x14ac:dyDescent="0.3">
      <c r="A93" s="1">
        <v>2007.5</v>
      </c>
      <c r="B93" s="27">
        <v>232210</v>
      </c>
      <c r="C93" s="41">
        <v>3126.5439999999999</v>
      </c>
      <c r="D93">
        <f t="shared" si="4"/>
        <v>-4.3077138934875689</v>
      </c>
      <c r="E93" s="69">
        <v>-4.3733000000000004</v>
      </c>
      <c r="F93" s="2">
        <f t="shared" si="5"/>
        <v>-6.5586106512431463E-2</v>
      </c>
      <c r="G93" s="2"/>
      <c r="H93" s="68">
        <f t="shared" si="6"/>
        <v>-4.3731138934875693</v>
      </c>
    </row>
    <row r="94" spans="1:8" x14ac:dyDescent="0.3">
      <c r="A94" s="1">
        <v>2007.75</v>
      </c>
      <c r="B94" s="27">
        <v>232936.66666666666</v>
      </c>
      <c r="C94" s="41">
        <v>3150.7620000000002</v>
      </c>
      <c r="D94">
        <f t="shared" si="4"/>
        <v>-4.3031222713903299</v>
      </c>
      <c r="E94" s="69">
        <v>-4.3723999999999998</v>
      </c>
      <c r="F94" s="2">
        <f t="shared" si="5"/>
        <v>-6.9277728609669964E-2</v>
      </c>
      <c r="G94" s="2"/>
      <c r="H94" s="68">
        <f t="shared" si="6"/>
        <v>-4.3685222713903302</v>
      </c>
    </row>
    <row r="95" spans="1:8" x14ac:dyDescent="0.3">
      <c r="A95" s="1">
        <v>2008</v>
      </c>
      <c r="B95" s="27">
        <v>232806.66666666666</v>
      </c>
      <c r="C95" s="41">
        <v>3157.7020000000002</v>
      </c>
      <c r="D95">
        <f t="shared" si="4"/>
        <v>-4.3003638044718446</v>
      </c>
      <c r="E95" s="69">
        <v>-4.3677000000000001</v>
      </c>
      <c r="F95" s="2">
        <f t="shared" si="5"/>
        <v>-6.7336195528155507E-2</v>
      </c>
      <c r="G95" s="2"/>
      <c r="H95" s="68">
        <f t="shared" si="6"/>
        <v>-4.365763804471845</v>
      </c>
    </row>
    <row r="96" spans="1:8" x14ac:dyDescent="0.3">
      <c r="A96" s="1">
        <v>2008.25</v>
      </c>
      <c r="B96" s="27">
        <v>233410</v>
      </c>
      <c r="C96" s="41">
        <v>3184.5419999999999</v>
      </c>
      <c r="D96">
        <f t="shared" si="4"/>
        <v>-4.2944880842101298</v>
      </c>
      <c r="E96" s="69">
        <v>-4.3625999999999996</v>
      </c>
      <c r="F96" s="2">
        <f t="shared" si="5"/>
        <v>-6.8111915789869748E-2</v>
      </c>
      <c r="G96" s="2"/>
      <c r="H96" s="68">
        <f t="shared" si="6"/>
        <v>-4.3598880842101302</v>
      </c>
    </row>
    <row r="97" spans="1:8" x14ac:dyDescent="0.3">
      <c r="A97" s="1">
        <v>2008.5</v>
      </c>
      <c r="B97" s="27">
        <v>234110.33333333334</v>
      </c>
      <c r="C97" s="41">
        <v>3209.489</v>
      </c>
      <c r="D97">
        <f t="shared" si="4"/>
        <v>-4.2896807797646206</v>
      </c>
      <c r="E97" s="69">
        <v>-4.3517999999999999</v>
      </c>
      <c r="F97" s="2">
        <f t="shared" si="5"/>
        <v>-6.2119220235379302E-2</v>
      </c>
      <c r="G97" s="2"/>
      <c r="H97" s="68">
        <f t="shared" si="6"/>
        <v>-4.3550807797646209</v>
      </c>
    </row>
    <row r="98" spans="1:8" x14ac:dyDescent="0.3">
      <c r="A98" s="1">
        <v>2008.75</v>
      </c>
      <c r="B98" s="27">
        <v>234825</v>
      </c>
      <c r="C98" s="41">
        <v>3230.4920000000002</v>
      </c>
      <c r="D98">
        <f t="shared" si="4"/>
        <v>-4.2862061082644045</v>
      </c>
      <c r="E98" s="69">
        <v>-4.3483000000000001</v>
      </c>
      <c r="F98" s="2">
        <f t="shared" si="5"/>
        <v>-6.2093891735595541E-2</v>
      </c>
      <c r="G98" s="2"/>
      <c r="H98" s="68">
        <f t="shared" si="6"/>
        <v>-4.3516061082644049</v>
      </c>
    </row>
    <row r="99" spans="1:8" x14ac:dyDescent="0.3">
      <c r="A99" s="1">
        <v>2009</v>
      </c>
      <c r="B99" s="27">
        <v>234912.66666666666</v>
      </c>
      <c r="C99" s="41">
        <v>3266.1770000000001</v>
      </c>
      <c r="D99">
        <f t="shared" ref="D99:D130" si="7">LN(C99/B99)</f>
        <v>-4.2755936260530838</v>
      </c>
      <c r="E99" s="69">
        <v>-4.3472</v>
      </c>
      <c r="F99" s="2">
        <f t="shared" si="5"/>
        <v>-7.1606373946916158E-2</v>
      </c>
      <c r="G99" s="2"/>
      <c r="H99" s="68">
        <f t="shared" si="6"/>
        <v>-4.3409936260530841</v>
      </c>
    </row>
    <row r="100" spans="1:8" x14ac:dyDescent="0.3">
      <c r="A100" s="1">
        <v>2009.25</v>
      </c>
      <c r="B100" s="27">
        <v>235459.33333333334</v>
      </c>
      <c r="C100" s="41">
        <v>3313.1680000000001</v>
      </c>
      <c r="D100">
        <f t="shared" si="7"/>
        <v>-4.2636333849498236</v>
      </c>
      <c r="E100" s="69">
        <v>-4.3314000000000004</v>
      </c>
      <c r="F100" s="2">
        <f t="shared" si="5"/>
        <v>-6.7766615050176782E-2</v>
      </c>
      <c r="G100" s="2"/>
      <c r="H100" s="68">
        <f t="shared" si="6"/>
        <v>-4.3290333849498239</v>
      </c>
    </row>
    <row r="101" spans="1:8" x14ac:dyDescent="0.3">
      <c r="A101" s="1">
        <v>2009.5</v>
      </c>
      <c r="B101" s="27">
        <v>236093</v>
      </c>
      <c r="C101" s="41">
        <v>3321.8969999999999</v>
      </c>
      <c r="D101">
        <f t="shared" si="7"/>
        <v>-4.2636897899058956</v>
      </c>
      <c r="E101" s="69">
        <v>-4.3285999999999998</v>
      </c>
      <c r="F101" s="2">
        <f t="shared" si="5"/>
        <v>-6.4910210094104137E-2</v>
      </c>
      <c r="G101" s="2"/>
      <c r="H101" s="68">
        <f t="shared" si="6"/>
        <v>-4.329089789905896</v>
      </c>
    </row>
    <row r="102" spans="1:8" x14ac:dyDescent="0.3">
      <c r="A102" s="1">
        <v>2009.75</v>
      </c>
      <c r="B102" s="27">
        <v>236739</v>
      </c>
      <c r="C102" s="41">
        <v>3328.0459999999998</v>
      </c>
      <c r="D102">
        <f t="shared" si="7"/>
        <v>-4.2645729234947503</v>
      </c>
      <c r="E102" s="69">
        <v>-4.3334000000000001</v>
      </c>
      <c r="F102" s="2">
        <f t="shared" si="5"/>
        <v>-6.8827076505249885E-2</v>
      </c>
      <c r="G102" s="2"/>
      <c r="H102" s="68">
        <f t="shared" si="6"/>
        <v>-4.3299729234947506</v>
      </c>
    </row>
    <row r="103" spans="1:8" x14ac:dyDescent="0.3">
      <c r="A103" s="1">
        <v>2010</v>
      </c>
      <c r="B103" s="27">
        <v>236996.33333333334</v>
      </c>
      <c r="C103" s="41">
        <v>3315.2159999999999</v>
      </c>
      <c r="D103">
        <f t="shared" si="7"/>
        <v>-4.2695218899619292</v>
      </c>
      <c r="E103" s="69">
        <v>-4.3417000000000003</v>
      </c>
      <c r="F103" s="2">
        <f t="shared" si="5"/>
        <v>-7.2178110038071175E-2</v>
      </c>
      <c r="G103" s="2"/>
      <c r="H103" s="68">
        <f t="shared" si="6"/>
        <v>-4.3349218899619295</v>
      </c>
    </row>
    <row r="104" spans="1:8" x14ac:dyDescent="0.3">
      <c r="A104" s="1">
        <v>2010.25</v>
      </c>
      <c r="B104" s="27">
        <v>237506</v>
      </c>
      <c r="C104" s="41">
        <v>3326.5459999999998</v>
      </c>
      <c r="D104">
        <f t="shared" si="7"/>
        <v>-4.2682583578611748</v>
      </c>
      <c r="E104" s="69">
        <v>-4.3368000000000002</v>
      </c>
      <c r="F104" s="2">
        <f t="shared" si="5"/>
        <v>-6.8541642138825409E-2</v>
      </c>
      <c r="G104" s="2"/>
      <c r="H104" s="68">
        <f t="shared" si="6"/>
        <v>-4.3336583578611751</v>
      </c>
    </row>
    <row r="105" spans="1:8" x14ac:dyDescent="0.3">
      <c r="A105" s="1">
        <v>2010.5</v>
      </c>
      <c r="B105" s="27">
        <v>238103.66666666666</v>
      </c>
      <c r="C105" s="41">
        <v>3303.8910000000001</v>
      </c>
      <c r="D105">
        <f t="shared" si="7"/>
        <v>-4.2776052882664803</v>
      </c>
      <c r="E105" s="69">
        <v>-4.3402000000000003</v>
      </c>
      <c r="F105" s="2">
        <f t="shared" si="5"/>
        <v>-6.2594711733519937E-2</v>
      </c>
      <c r="G105" s="2"/>
      <c r="H105" s="68">
        <f t="shared" si="6"/>
        <v>-4.3430052882664807</v>
      </c>
    </row>
    <row r="106" spans="1:8" x14ac:dyDescent="0.3">
      <c r="A106" s="1">
        <v>2010.75</v>
      </c>
      <c r="B106" s="27">
        <v>238711.33333333334</v>
      </c>
      <c r="C106" s="41">
        <v>3283.2620000000002</v>
      </c>
      <c r="D106">
        <f t="shared" si="7"/>
        <v>-4.2864175712284389</v>
      </c>
      <c r="E106" s="69">
        <v>-4.3531000000000004</v>
      </c>
      <c r="F106" s="2">
        <f t="shared" si="5"/>
        <v>-6.6682428771561497E-2</v>
      </c>
      <c r="G106" s="2"/>
      <c r="H106" s="68">
        <f t="shared" si="6"/>
        <v>-4.3518175712284393</v>
      </c>
    </row>
    <row r="107" spans="1:8" x14ac:dyDescent="0.3">
      <c r="A107" s="1">
        <v>2011</v>
      </c>
      <c r="B107" s="27">
        <v>238851.66666666666</v>
      </c>
      <c r="C107" s="41">
        <v>3243.232</v>
      </c>
      <c r="D107">
        <f t="shared" si="7"/>
        <v>-4.2992723542265994</v>
      </c>
      <c r="E107" s="69">
        <v>-4.3731999999999998</v>
      </c>
      <c r="F107" s="2">
        <f t="shared" si="5"/>
        <v>-7.3927645773400386E-2</v>
      </c>
      <c r="G107" s="2"/>
      <c r="H107" s="68">
        <f t="shared" si="6"/>
        <v>-4.3646723542265997</v>
      </c>
    </row>
    <row r="108" spans="1:8" x14ac:dyDescent="0.3">
      <c r="A108" s="1">
        <v>2011.25</v>
      </c>
      <c r="B108" s="27">
        <v>239316</v>
      </c>
      <c r="C108" s="41">
        <v>3221.366</v>
      </c>
      <c r="D108">
        <f t="shared" si="7"/>
        <v>-4.3079793611576758</v>
      </c>
      <c r="E108" s="69">
        <v>-4.3784000000000001</v>
      </c>
      <c r="F108" s="2">
        <f t="shared" si="5"/>
        <v>-7.0420638842324301E-2</v>
      </c>
      <c r="G108" s="2"/>
      <c r="H108" s="68">
        <f t="shared" si="6"/>
        <v>-4.3733793611576761</v>
      </c>
    </row>
    <row r="109" spans="1:8" x14ac:dyDescent="0.3">
      <c r="A109" s="1">
        <v>2011.5</v>
      </c>
      <c r="B109" s="27">
        <v>239871</v>
      </c>
      <c r="C109" s="41">
        <v>3175.4630000000002</v>
      </c>
      <c r="D109">
        <f t="shared" si="7"/>
        <v>-4.3246478303524647</v>
      </c>
      <c r="E109" s="69">
        <v>-4.3871000000000002</v>
      </c>
      <c r="F109" s="2">
        <f t="shared" si="5"/>
        <v>-6.2452169647535527E-2</v>
      </c>
      <c r="G109" s="2"/>
      <c r="H109" s="68">
        <f t="shared" si="6"/>
        <v>-4.390047830352465</v>
      </c>
    </row>
    <row r="110" spans="1:8" x14ac:dyDescent="0.3">
      <c r="A110" s="1">
        <v>2011.75</v>
      </c>
      <c r="B110" s="27">
        <v>240431.33333333334</v>
      </c>
      <c r="C110" s="41">
        <v>3173.2269999999999</v>
      </c>
      <c r="D110">
        <f t="shared" si="7"/>
        <v>-4.3276854813223808</v>
      </c>
      <c r="E110" s="69">
        <v>-4.3933</v>
      </c>
      <c r="F110" s="2">
        <f t="shared" si="5"/>
        <v>-6.5614518677619138E-2</v>
      </c>
      <c r="G110" s="2"/>
      <c r="H110" s="68">
        <f t="shared" si="6"/>
        <v>-4.3930854813223812</v>
      </c>
    </row>
    <row r="111" spans="1:8" x14ac:dyDescent="0.3">
      <c r="A111" s="1">
        <v>2012</v>
      </c>
      <c r="B111" s="27">
        <v>242436</v>
      </c>
      <c r="C111" s="41">
        <v>3159.5610000000001</v>
      </c>
      <c r="D111">
        <f t="shared" si="7"/>
        <v>-4.3403046641220575</v>
      </c>
      <c r="E111" s="69">
        <v>-4.4051</v>
      </c>
      <c r="F111" s="2">
        <f t="shared" si="5"/>
        <v>-6.4795335877942506E-2</v>
      </c>
      <c r="G111" s="2"/>
      <c r="H111" s="68">
        <f t="shared" si="6"/>
        <v>-4.4057046641220579</v>
      </c>
    </row>
    <row r="112" spans="1:8" x14ac:dyDescent="0.3">
      <c r="A112" s="1">
        <v>2012.25</v>
      </c>
      <c r="B112" s="27">
        <v>242968.33333333334</v>
      </c>
      <c r="C112" s="41">
        <v>3143.038</v>
      </c>
      <c r="D112">
        <f t="shared" si="7"/>
        <v>-4.3477412712461883</v>
      </c>
      <c r="E112" s="69">
        <v>-4.4066000000000001</v>
      </c>
      <c r="F112" s="2">
        <f t="shared" si="5"/>
        <v>-5.8858728753811818E-2</v>
      </c>
      <c r="G112" s="2"/>
      <c r="H112" s="68">
        <f t="shared" si="6"/>
        <v>-4.4131412712461886</v>
      </c>
    </row>
    <row r="113" spans="1:8" x14ac:dyDescent="0.3">
      <c r="A113" s="1">
        <v>2012.5</v>
      </c>
      <c r="B113" s="27">
        <v>243564</v>
      </c>
      <c r="C113" s="41">
        <v>3138.2089999999998</v>
      </c>
      <c r="D113">
        <f t="shared" si="7"/>
        <v>-4.3517274866387217</v>
      </c>
      <c r="E113" s="69">
        <v>-4.4005000000000001</v>
      </c>
      <c r="F113" s="2">
        <f t="shared" si="5"/>
        <v>-4.8772513361278413E-2</v>
      </c>
      <c r="G113" s="2"/>
      <c r="H113" s="68">
        <f t="shared" si="6"/>
        <v>-4.417127486638722</v>
      </c>
    </row>
    <row r="114" spans="1:8" x14ac:dyDescent="0.3">
      <c r="A114" s="1">
        <v>2012.75</v>
      </c>
      <c r="B114" s="27">
        <v>244169</v>
      </c>
      <c r="C114" s="41">
        <v>3107.2330000000002</v>
      </c>
      <c r="D114">
        <f t="shared" si="7"/>
        <v>-4.3641279889386375</v>
      </c>
      <c r="E114" s="69">
        <v>-4.4199000000000002</v>
      </c>
      <c r="F114" s="2">
        <f t="shared" si="5"/>
        <v>-5.5772011061362647E-2</v>
      </c>
      <c r="G114" s="2"/>
      <c r="H114" s="68">
        <f t="shared" si="6"/>
        <v>-4.4295279889386379</v>
      </c>
    </row>
    <row r="115" spans="1:8" x14ac:dyDescent="0.3">
      <c r="A115" s="1">
        <v>2013</v>
      </c>
      <c r="B115" s="27">
        <v>244828.66666666666</v>
      </c>
      <c r="C115" s="41">
        <v>3079.3919999999998</v>
      </c>
      <c r="D115">
        <f t="shared" si="7"/>
        <v>-4.3758264712771116</v>
      </c>
      <c r="E115" s="69">
        <v>-4.4333</v>
      </c>
      <c r="F115" s="2">
        <f t="shared" si="5"/>
        <v>-5.7473528722888467E-2</v>
      </c>
      <c r="G115" s="2"/>
      <c r="H115" s="68">
        <f t="shared" si="6"/>
        <v>-4.4412264712771119</v>
      </c>
    </row>
    <row r="116" spans="1:8" x14ac:dyDescent="0.3">
      <c r="A116" s="1">
        <v>2013.25</v>
      </c>
      <c r="B116" s="27">
        <v>245363.33333333334</v>
      </c>
      <c r="C116" s="41">
        <v>3073.951</v>
      </c>
      <c r="D116">
        <f t="shared" si="7"/>
        <v>-4.379776400347331</v>
      </c>
      <c r="E116" s="69">
        <v>-4.4364999999999997</v>
      </c>
      <c r="F116" s="2">
        <f t="shared" si="5"/>
        <v>-5.672359965266871E-2</v>
      </c>
      <c r="G116" s="2"/>
      <c r="H116" s="68">
        <f t="shared" si="6"/>
        <v>-4.4451764003473313</v>
      </c>
    </row>
    <row r="117" spans="1:8" x14ac:dyDescent="0.3">
      <c r="B117" s="27">
        <v>245961</v>
      </c>
      <c r="C117" s="41">
        <v>3057.4119999999998</v>
      </c>
      <c r="D117">
        <f t="shared" si="7"/>
        <v>-4.3876041802981369</v>
      </c>
      <c r="F117" s="2">
        <f t="shared" si="5"/>
        <v>4.3876041802981369</v>
      </c>
      <c r="G117" s="2"/>
      <c r="H117" s="68">
        <f t="shared" si="6"/>
        <v>-4.4530041802981373</v>
      </c>
    </row>
    <row r="118" spans="1:8" x14ac:dyDescent="0.3">
      <c r="B118" s="27">
        <v>246564.33333333334</v>
      </c>
      <c r="C118" s="41">
        <v>3033.402</v>
      </c>
      <c r="D118">
        <f t="shared" si="7"/>
        <v>-4.3979381846238939</v>
      </c>
      <c r="F118" s="2">
        <f t="shared" si="5"/>
        <v>4.3979381846238939</v>
      </c>
      <c r="G118" s="2"/>
      <c r="H118" s="68">
        <f t="shared" si="6"/>
        <v>-4.4633381846238942</v>
      </c>
    </row>
    <row r="119" spans="1:8" x14ac:dyDescent="0.3">
      <c r="B119" s="27">
        <v>247086</v>
      </c>
      <c r="C119" s="41">
        <v>3020.848</v>
      </c>
      <c r="D119">
        <f t="shared" si="7"/>
        <v>-4.4041988674923767</v>
      </c>
      <c r="F119" s="2">
        <f t="shared" si="5"/>
        <v>4.4041988674923767</v>
      </c>
      <c r="G119" s="2"/>
      <c r="H119" s="68">
        <f t="shared" si="6"/>
        <v>-4.469598867492377</v>
      </c>
    </row>
    <row r="120" spans="1:8" x14ac:dyDescent="0.3">
      <c r="B120" s="27">
        <v>247625</v>
      </c>
      <c r="C120" s="41">
        <v>3024.6390000000001</v>
      </c>
      <c r="D120">
        <f t="shared" si="7"/>
        <v>-4.4051237595003316</v>
      </c>
      <c r="F120" s="2">
        <f t="shared" si="5"/>
        <v>4.4051237595003316</v>
      </c>
      <c r="G120" s="2"/>
      <c r="H120" s="68">
        <f t="shared" si="6"/>
        <v>-4.470523759500332</v>
      </c>
    </row>
    <row r="121" spans="1:8" x14ac:dyDescent="0.3">
      <c r="B121" s="27">
        <v>248232.66666666666</v>
      </c>
      <c r="C121" s="41">
        <v>3044.8829999999998</v>
      </c>
      <c r="D121">
        <f t="shared" si="7"/>
        <v>-4.4009040016213241</v>
      </c>
      <c r="F121" s="2">
        <f t="shared" si="5"/>
        <v>4.4009040016213241</v>
      </c>
      <c r="G121" s="2"/>
      <c r="H121" s="68">
        <f t="shared" si="6"/>
        <v>-4.4663040016213245</v>
      </c>
    </row>
    <row r="122" spans="1:8" x14ac:dyDescent="0.3">
      <c r="B122" s="27">
        <v>248842.66666666666</v>
      </c>
      <c r="C122" s="41">
        <v>3043.4140000000002</v>
      </c>
      <c r="D122">
        <f t="shared" si="7"/>
        <v>-4.4038409243685335</v>
      </c>
      <c r="F122" s="2">
        <f t="shared" si="5"/>
        <v>4.4038409243685335</v>
      </c>
      <c r="G122" s="2"/>
      <c r="H122" s="68">
        <f t="shared" si="6"/>
        <v>-4.4692409243685338</v>
      </c>
    </row>
    <row r="123" spans="1:8" x14ac:dyDescent="0.3">
      <c r="B123" s="27">
        <v>249900.66666666666</v>
      </c>
      <c r="C123" s="41">
        <v>3059.01</v>
      </c>
      <c r="D123">
        <f t="shared" si="7"/>
        <v>-4.4029721713655148</v>
      </c>
      <c r="F123" s="2">
        <f t="shared" si="5"/>
        <v>4.4029721713655148</v>
      </c>
      <c r="G123" s="2"/>
      <c r="H123" s="68">
        <f t="shared" si="6"/>
        <v>-4.4683721713655151</v>
      </c>
    </row>
    <row r="124" spans="1:8" x14ac:dyDescent="0.3">
      <c r="B124" s="27">
        <v>250461.33333333334</v>
      </c>
      <c r="C124" s="41">
        <v>3089.3440000000001</v>
      </c>
      <c r="D124">
        <f t="shared" si="7"/>
        <v>-4.3953457800230673</v>
      </c>
      <c r="F124" s="2">
        <f t="shared" si="5"/>
        <v>4.3953457800230673</v>
      </c>
      <c r="G124" s="2"/>
      <c r="H124" s="68">
        <f t="shared" si="6"/>
        <v>-4.4607457800230677</v>
      </c>
    </row>
    <row r="125" spans="1:8" x14ac:dyDescent="0.3">
      <c r="B125" s="27">
        <v>251099</v>
      </c>
      <c r="C125" s="41">
        <v>3105.1889999999999</v>
      </c>
      <c r="D125">
        <f t="shared" si="7"/>
        <v>-4.3927727005803261</v>
      </c>
      <c r="F125" s="2">
        <f t="shared" si="5"/>
        <v>4.3927727005803261</v>
      </c>
      <c r="G125" s="2"/>
      <c r="H125" s="68">
        <f t="shared" si="6"/>
        <v>-4.4581727005803264</v>
      </c>
    </row>
    <row r="126" spans="1:8" x14ac:dyDescent="0.3">
      <c r="B126" s="27">
        <v>251741.33333333334</v>
      </c>
      <c r="C126" s="41">
        <v>3113.59</v>
      </c>
      <c r="D126">
        <f t="shared" si="7"/>
        <v>-4.3926257040311851</v>
      </c>
      <c r="F126" s="2">
        <f t="shared" si="5"/>
        <v>4.3926257040311851</v>
      </c>
      <c r="G126" s="2"/>
      <c r="H126" s="68">
        <f t="shared" si="6"/>
        <v>-4.4580257040311855</v>
      </c>
    </row>
    <row r="127" spans="1:8" x14ac:dyDescent="0.3">
      <c r="B127" s="27">
        <v>252580.66666666666</v>
      </c>
      <c r="C127" s="41">
        <v>3142.9850000000001</v>
      </c>
      <c r="D127">
        <f t="shared" si="7"/>
        <v>-4.3865576843486114</v>
      </c>
      <c r="F127" s="2">
        <f t="shared" si="5"/>
        <v>4.3865576843486114</v>
      </c>
      <c r="G127" s="2"/>
      <c r="H127" s="68">
        <f t="shared" si="6"/>
        <v>-4.4519576843486117</v>
      </c>
    </row>
    <row r="128" spans="1:8" x14ac:dyDescent="0.3">
      <c r="B128" s="27">
        <v>253180</v>
      </c>
      <c r="C128" s="41">
        <v>3137.5039999999999</v>
      </c>
      <c r="D128">
        <f t="shared" si="7"/>
        <v>-4.3906731188511943</v>
      </c>
      <c r="F128" s="2">
        <f t="shared" si="5"/>
        <v>4.3906731188511943</v>
      </c>
      <c r="G128" s="2"/>
      <c r="H128" s="68">
        <f t="shared" si="6"/>
        <v>-4.4560731188511946</v>
      </c>
    </row>
    <row r="129" spans="2:8" x14ac:dyDescent="0.3">
      <c r="B129" s="27">
        <v>253855</v>
      </c>
      <c r="C129" s="41">
        <v>3151.01</v>
      </c>
      <c r="D129">
        <f t="shared" si="7"/>
        <v>-4.389040201504903</v>
      </c>
      <c r="F129" s="2">
        <f t="shared" si="5"/>
        <v>4.389040201504903</v>
      </c>
      <c r="G129" s="2"/>
      <c r="H129" s="68">
        <f t="shared" si="6"/>
        <v>-4.4544402015049034</v>
      </c>
    </row>
    <row r="130" spans="2:8" x14ac:dyDescent="0.3">
      <c r="B130" s="27">
        <v>254534.33333333334</v>
      </c>
      <c r="C130" s="41">
        <v>3159.3229999999999</v>
      </c>
      <c r="D130">
        <f t="shared" si="7"/>
        <v>-4.3890779677945613</v>
      </c>
      <c r="F130" s="2">
        <f t="shared" si="5"/>
        <v>4.3890779677945613</v>
      </c>
      <c r="G130" s="2"/>
      <c r="H130" s="68">
        <f t="shared" si="6"/>
        <v>-4.4544779677945616</v>
      </c>
    </row>
    <row r="131" spans="2:8" x14ac:dyDescent="0.3">
      <c r="B131" s="27">
        <v>254247.33333333334</v>
      </c>
      <c r="C131" s="41">
        <v>3157.328</v>
      </c>
      <c r="D131">
        <f t="shared" ref="D131:D143" si="8">LN(C131/B131)</f>
        <v>-4.3885814462262713</v>
      </c>
      <c r="F131" s="2">
        <f t="shared" si="5"/>
        <v>4.3885814462262713</v>
      </c>
      <c r="G131" s="2"/>
      <c r="H131" s="68">
        <f t="shared" si="6"/>
        <v>-4.4539814462262717</v>
      </c>
    </row>
    <row r="132" spans="2:8" x14ac:dyDescent="0.3">
      <c r="B132" s="27">
        <v>254770.66666666666</v>
      </c>
      <c r="C132" s="41">
        <v>3167.9780000000001</v>
      </c>
      <c r="D132">
        <f t="shared" si="8"/>
        <v>-4.3872702646149619</v>
      </c>
      <c r="F132" s="2">
        <f t="shared" ref="F132:F143" si="9">E132-D132</f>
        <v>4.3872702646149619</v>
      </c>
      <c r="G132" s="2"/>
      <c r="H132" s="68">
        <f t="shared" ref="H132:H143" si="10">D132-0.0654</f>
        <v>-4.4526702646149623</v>
      </c>
    </row>
    <row r="133" spans="2:8" x14ac:dyDescent="0.3">
      <c r="B133" s="27">
        <v>255356.66666666666</v>
      </c>
      <c r="C133" s="41">
        <v>3167.1170000000002</v>
      </c>
      <c r="D133">
        <f t="shared" si="8"/>
        <v>-4.3898395503555028</v>
      </c>
      <c r="F133" s="2">
        <f t="shared" si="9"/>
        <v>4.3898395503555028</v>
      </c>
      <c r="G133" s="2"/>
      <c r="H133" s="68">
        <f t="shared" si="10"/>
        <v>-4.4552395503555031</v>
      </c>
    </row>
    <row r="134" spans="2:8" x14ac:dyDescent="0.3">
      <c r="B134" s="27">
        <v>255941.33333333334</v>
      </c>
      <c r="C134" s="41">
        <v>3186.1019999999999</v>
      </c>
      <c r="D134">
        <f t="shared" si="8"/>
        <v>-4.3861500255089041</v>
      </c>
      <c r="F134" s="2">
        <f t="shared" si="9"/>
        <v>4.3861500255089041</v>
      </c>
      <c r="G134" s="2"/>
      <c r="H134" s="68">
        <f t="shared" si="10"/>
        <v>-4.4515500255089044</v>
      </c>
    </row>
    <row r="135" spans="2:8" x14ac:dyDescent="0.3">
      <c r="B135" s="27">
        <v>256937</v>
      </c>
      <c r="C135" s="41">
        <v>3201.1289999999999</v>
      </c>
      <c r="D135">
        <f t="shared" si="8"/>
        <v>-4.3853273585756778</v>
      </c>
      <c r="F135" s="2">
        <f t="shared" si="9"/>
        <v>4.3853273585756778</v>
      </c>
      <c r="G135" s="2"/>
      <c r="H135" s="68">
        <f t="shared" si="10"/>
        <v>-4.4507273585756781</v>
      </c>
    </row>
    <row r="136" spans="2:8" x14ac:dyDescent="0.3">
      <c r="B136" s="27">
        <v>257456</v>
      </c>
      <c r="C136" s="41">
        <v>3221.413</v>
      </c>
      <c r="D136">
        <f t="shared" si="8"/>
        <v>-4.3810287485379851</v>
      </c>
      <c r="F136" s="2">
        <f t="shared" si="9"/>
        <v>4.3810287485379851</v>
      </c>
      <c r="G136" s="2"/>
      <c r="H136" s="68">
        <f t="shared" si="10"/>
        <v>-4.4464287485379854</v>
      </c>
    </row>
    <row r="137" spans="2:8" x14ac:dyDescent="0.3">
      <c r="B137" s="27">
        <v>258066.33333333334</v>
      </c>
      <c r="C137" s="41">
        <v>3237.97</v>
      </c>
      <c r="D137">
        <f t="shared" si="8"/>
        <v>-4.3782700675845598</v>
      </c>
      <c r="F137" s="2">
        <f t="shared" si="9"/>
        <v>4.3782700675845598</v>
      </c>
      <c r="G137" s="2"/>
      <c r="H137" s="68">
        <f t="shared" si="10"/>
        <v>-4.4436700675845602</v>
      </c>
    </row>
    <row r="138" spans="2:8" x14ac:dyDescent="0.3">
      <c r="B138" s="27">
        <v>258703.33333333334</v>
      </c>
      <c r="C138" s="41">
        <v>3234.9450000000002</v>
      </c>
      <c r="D138">
        <f t="shared" si="8"/>
        <v>-4.3816700477837403</v>
      </c>
      <c r="F138" s="2">
        <f t="shared" si="9"/>
        <v>4.3816700477837403</v>
      </c>
      <c r="G138" s="2"/>
      <c r="H138" s="68">
        <f t="shared" si="10"/>
        <v>-4.4470700477837406</v>
      </c>
    </row>
    <row r="139" spans="2:8" x14ac:dyDescent="0.3">
      <c r="B139" s="27">
        <v>258389.33333333334</v>
      </c>
      <c r="C139" s="41">
        <v>3258.143</v>
      </c>
      <c r="D139">
        <f t="shared" si="8"/>
        <v>-4.3733100902117688</v>
      </c>
      <c r="F139" s="2">
        <f t="shared" si="9"/>
        <v>4.3733100902117688</v>
      </c>
      <c r="G139" s="2"/>
      <c r="H139" s="68">
        <f t="shared" si="10"/>
        <v>-4.4387100902117691</v>
      </c>
    </row>
    <row r="140" spans="2:8" x14ac:dyDescent="0.3">
      <c r="B140" s="27">
        <v>258863.66666666666</v>
      </c>
      <c r="C140" s="41">
        <v>3296.55</v>
      </c>
      <c r="D140">
        <f t="shared" si="8"/>
        <v>-4.3634250725265176</v>
      </c>
      <c r="F140" s="2">
        <f t="shared" si="9"/>
        <v>4.3634250725265176</v>
      </c>
      <c r="G140" s="2"/>
      <c r="H140" s="68">
        <f t="shared" si="10"/>
        <v>-4.4288250725265179</v>
      </c>
    </row>
    <row r="141" spans="2:8" x14ac:dyDescent="0.3">
      <c r="B141" s="27">
        <v>259431.66666666666</v>
      </c>
      <c r="C141" s="41">
        <v>3310.3690000000001</v>
      </c>
      <c r="D141">
        <f t="shared" si="8"/>
        <v>-4.3614336774805631</v>
      </c>
      <c r="F141" s="2">
        <f t="shared" si="9"/>
        <v>4.3614336774805631</v>
      </c>
      <c r="G141" s="2"/>
      <c r="H141" s="68">
        <f t="shared" si="10"/>
        <v>-4.4268336774805634</v>
      </c>
    </row>
    <row r="142" spans="2:8" x14ac:dyDescent="0.3">
      <c r="B142" s="27">
        <v>260015.33333333334</v>
      </c>
      <c r="C142" s="41">
        <v>3331.058</v>
      </c>
      <c r="D142">
        <f t="shared" si="8"/>
        <v>-4.3574506323870992</v>
      </c>
      <c r="F142" s="2">
        <f t="shared" si="9"/>
        <v>4.3574506323870992</v>
      </c>
      <c r="G142" s="2"/>
      <c r="H142" s="68">
        <f t="shared" si="10"/>
        <v>-4.4228506323870995</v>
      </c>
    </row>
    <row r="143" spans="2:8" x14ac:dyDescent="0.3">
      <c r="B143" s="27">
        <v>259629.33333333334</v>
      </c>
      <c r="C143" s="41">
        <v>3336.989</v>
      </c>
      <c r="D143">
        <f t="shared" si="8"/>
        <v>-4.3541860694070218</v>
      </c>
      <c r="F143" s="2">
        <f t="shared" si="9"/>
        <v>4.3541860694070218</v>
      </c>
      <c r="G143" s="2"/>
      <c r="H143" s="68">
        <f t="shared" si="10"/>
        <v>-4.4195860694070221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E08E-AFAF-4774-954C-629D88EB6C93}">
  <dimension ref="A1:P151"/>
  <sheetViews>
    <sheetView zoomScale="80" zoomScaleNormal="80" workbookViewId="0">
      <selection activeCell="C7" sqref="C7"/>
    </sheetView>
  </sheetViews>
  <sheetFormatPr defaultRowHeight="14.4" x14ac:dyDescent="0.3"/>
  <cols>
    <col min="1" max="1" width="11.77734375" style="3" customWidth="1"/>
    <col min="2" max="3" width="11.77734375" customWidth="1"/>
    <col min="5" max="5" width="8.88671875" style="87"/>
    <col min="6" max="6" width="8.88671875" style="68"/>
    <col min="9" max="9" width="11.77734375" style="65" customWidth="1"/>
    <col min="10" max="11" width="11.77734375" style="83" customWidth="1"/>
  </cols>
  <sheetData>
    <row r="1" spans="1:16" x14ac:dyDescent="0.3">
      <c r="B1" s="3"/>
      <c r="C1" s="3"/>
      <c r="I1" s="65" t="s">
        <v>86</v>
      </c>
    </row>
    <row r="2" spans="1:16" ht="41.4" x14ac:dyDescent="0.3">
      <c r="A2" s="4"/>
      <c r="B2" s="5" t="s">
        <v>855</v>
      </c>
      <c r="C2" s="96"/>
      <c r="D2" s="5" t="s">
        <v>482</v>
      </c>
      <c r="E2" s="88" t="s">
        <v>832</v>
      </c>
      <c r="F2" s="67" t="s">
        <v>831</v>
      </c>
      <c r="G2" s="5" t="s">
        <v>833</v>
      </c>
      <c r="H2" s="96" t="s">
        <v>831</v>
      </c>
      <c r="I2" s="67" t="s">
        <v>14</v>
      </c>
      <c r="J2" s="42"/>
      <c r="K2" s="42"/>
      <c r="P2" s="20"/>
    </row>
    <row r="3" spans="1:16" x14ac:dyDescent="0.3">
      <c r="A3" s="1">
        <v>1984</v>
      </c>
      <c r="D3" s="38">
        <v>102.83333333333333</v>
      </c>
      <c r="I3" s="68"/>
      <c r="J3" s="40"/>
      <c r="K3" s="42"/>
    </row>
    <row r="4" spans="1:16" x14ac:dyDescent="0.3">
      <c r="A4" s="1">
        <v>1984.25</v>
      </c>
      <c r="D4" s="38">
        <v>104.10000000000001</v>
      </c>
      <c r="E4" s="87">
        <f t="shared" ref="E4:E35" si="0">LN(D4/D3)*4 +1</f>
        <v>1.0489696837743625</v>
      </c>
      <c r="I4" s="68"/>
      <c r="J4" s="40"/>
      <c r="K4" s="42"/>
    </row>
    <row r="5" spans="1:16" x14ac:dyDescent="0.3">
      <c r="A5" s="1">
        <v>1984.5</v>
      </c>
      <c r="D5" s="38">
        <v>105.39999999999999</v>
      </c>
      <c r="E5" s="87">
        <f t="shared" si="0"/>
        <v>1.0496426419453546</v>
      </c>
      <c r="I5" s="68"/>
      <c r="J5" s="40"/>
      <c r="K5" s="42"/>
    </row>
    <row r="6" spans="1:16" x14ac:dyDescent="0.3">
      <c r="A6" s="1">
        <v>1984.75</v>
      </c>
      <c r="D6" s="38">
        <v>106.46666666666668</v>
      </c>
      <c r="E6" s="87">
        <f t="shared" si="0"/>
        <v>1.040277244022163</v>
      </c>
      <c r="I6" s="68"/>
      <c r="J6" s="40"/>
      <c r="K6" s="42"/>
    </row>
    <row r="7" spans="1:16" x14ac:dyDescent="0.3">
      <c r="A7" s="1">
        <v>1985</v>
      </c>
      <c r="B7" s="94">
        <v>8.4751111111111115</v>
      </c>
      <c r="C7" s="2">
        <f>B7/100 +1</f>
        <v>1.0847511111111112</v>
      </c>
      <c r="D7" s="38">
        <v>107.63333333333333</v>
      </c>
      <c r="E7" s="87">
        <f t="shared" si="0"/>
        <v>1.0435937679332692</v>
      </c>
      <c r="F7" s="68">
        <f t="shared" ref="F7:F38" si="1">(E8/(0.9968*C7)-1)*100</f>
        <v>-3.6421470463096961</v>
      </c>
      <c r="G7">
        <f t="shared" ref="G7:G38" si="2">LN(D7/D3) +1</f>
        <v>1.0456208344187869</v>
      </c>
      <c r="H7">
        <f t="shared" ref="H7:H38" si="3">(G8/(0.9968*C7)-1)*100</f>
        <v>-3.4613579688098417</v>
      </c>
      <c r="I7" s="69">
        <v>-3.8980999999999999</v>
      </c>
      <c r="J7" s="84"/>
      <c r="K7" s="84" t="s">
        <v>834</v>
      </c>
      <c r="L7" s="61">
        <f>AVERAGE(I7:I120)</f>
        <v>-0.37043333333333345</v>
      </c>
    </row>
    <row r="8" spans="1:16" x14ac:dyDescent="0.3">
      <c r="A8" s="1">
        <v>1985.25</v>
      </c>
      <c r="B8" s="94">
        <v>7.9243956043956043</v>
      </c>
      <c r="C8" s="2">
        <f t="shared" ref="C8:C71" si="4">B8/100 +1</f>
        <v>1.079243956043956</v>
      </c>
      <c r="D8" s="38">
        <v>108.76666666666665</v>
      </c>
      <c r="E8" s="87">
        <f t="shared" si="0"/>
        <v>1.0418981033401808</v>
      </c>
      <c r="F8" s="68">
        <f t="shared" si="1"/>
        <v>-3.7551288331254318</v>
      </c>
      <c r="G8">
        <f t="shared" si="2"/>
        <v>1.0438529393102418</v>
      </c>
      <c r="H8">
        <f t="shared" si="3"/>
        <v>-3.2998837105584267</v>
      </c>
      <c r="I8" s="69">
        <v>-2.9967999999999999</v>
      </c>
      <c r="J8" s="84"/>
      <c r="K8" s="84" t="s">
        <v>835</v>
      </c>
      <c r="L8">
        <f>AVERAGE(F7:F120)</f>
        <v>-1.0543788576682556</v>
      </c>
    </row>
    <row r="9" spans="1:16" x14ac:dyDescent="0.3">
      <c r="A9" s="1">
        <v>1985.5</v>
      </c>
      <c r="B9" s="94">
        <v>7.9009782608695653</v>
      </c>
      <c r="C9" s="2">
        <f t="shared" si="4"/>
        <v>1.0790097826086957</v>
      </c>
      <c r="D9" s="38">
        <v>109.73333333333333</v>
      </c>
      <c r="E9" s="87">
        <f t="shared" si="0"/>
        <v>1.0353930608145594</v>
      </c>
      <c r="F9" s="68">
        <f t="shared" si="1"/>
        <v>-2.7566059201491688</v>
      </c>
      <c r="G9">
        <f t="shared" si="2"/>
        <v>1.0402905440275432</v>
      </c>
      <c r="H9">
        <f t="shared" si="3"/>
        <v>-3.148015273738447</v>
      </c>
      <c r="I9" s="69">
        <v>-3.0655000000000001</v>
      </c>
      <c r="J9" s="84"/>
      <c r="K9" s="84"/>
    </row>
    <row r="10" spans="1:16" x14ac:dyDescent="0.3">
      <c r="A10" s="1">
        <v>1985.75</v>
      </c>
      <c r="B10" s="94">
        <v>8.1044565217391309</v>
      </c>
      <c r="C10" s="2">
        <f t="shared" si="4"/>
        <v>1.0810445652173912</v>
      </c>
      <c r="D10" s="38">
        <v>111</v>
      </c>
      <c r="E10" s="87">
        <f t="shared" si="0"/>
        <v>1.0459080847101163</v>
      </c>
      <c r="F10" s="68">
        <f t="shared" si="1"/>
        <v>-3.2084752814212192</v>
      </c>
      <c r="G10">
        <f t="shared" si="2"/>
        <v>1.0416982541995314</v>
      </c>
      <c r="H10">
        <f t="shared" si="3"/>
        <v>-3.3438300619034855</v>
      </c>
      <c r="I10" s="69">
        <v>-3.6143999999999998</v>
      </c>
      <c r="J10" s="84"/>
      <c r="K10" s="84"/>
    </row>
    <row r="11" spans="1:16" x14ac:dyDescent="0.3">
      <c r="A11" s="1">
        <v>1986</v>
      </c>
      <c r="B11" s="94">
        <v>7.826888888888889</v>
      </c>
      <c r="C11" s="2">
        <f t="shared" si="4"/>
        <v>1.0782688888888889</v>
      </c>
      <c r="D11" s="38">
        <v>112.2</v>
      </c>
      <c r="E11" s="87">
        <f t="shared" si="0"/>
        <v>1.0430111671050477</v>
      </c>
      <c r="F11" s="68">
        <f t="shared" si="1"/>
        <v>-3.878063788977737</v>
      </c>
      <c r="G11">
        <f t="shared" si="2"/>
        <v>1.0415526039924763</v>
      </c>
      <c r="H11">
        <f t="shared" si="3"/>
        <v>-3.2988157167074483</v>
      </c>
      <c r="I11" s="69">
        <v>-3.6143999999999998</v>
      </c>
      <c r="J11" s="84"/>
      <c r="K11" s="84"/>
      <c r="M11" s="59"/>
    </row>
    <row r="12" spans="1:16" x14ac:dyDescent="0.3">
      <c r="A12" s="1">
        <v>1986.25</v>
      </c>
      <c r="B12" s="94">
        <v>6.9184615384615382</v>
      </c>
      <c r="C12" s="2">
        <f t="shared" si="4"/>
        <v>1.0691846153846154</v>
      </c>
      <c r="D12" s="38">
        <v>113.13333333333333</v>
      </c>
      <c r="E12" s="87">
        <f t="shared" si="0"/>
        <v>1.0331362841736809</v>
      </c>
      <c r="F12" s="68">
        <f t="shared" si="1"/>
        <v>-2.6484580818592618</v>
      </c>
      <c r="G12">
        <f t="shared" si="2"/>
        <v>1.0393621492008511</v>
      </c>
      <c r="H12">
        <f t="shared" si="3"/>
        <v>-2.4269093670044928</v>
      </c>
      <c r="I12" s="69">
        <v>-3.2519</v>
      </c>
      <c r="J12" s="84"/>
      <c r="K12" s="84"/>
      <c r="M12" s="60"/>
    </row>
    <row r="13" spans="1:16" x14ac:dyDescent="0.3">
      <c r="A13" s="1">
        <v>1986.5</v>
      </c>
      <c r="B13" s="94">
        <v>6.2094565217391304</v>
      </c>
      <c r="C13" s="2">
        <f t="shared" si="4"/>
        <v>1.0620945652173912</v>
      </c>
      <c r="D13" s="38">
        <v>114.2</v>
      </c>
      <c r="E13" s="87">
        <f t="shared" si="0"/>
        <v>1.0375369323595747</v>
      </c>
      <c r="F13" s="68">
        <f t="shared" si="1"/>
        <v>-1.9223030064681956</v>
      </c>
      <c r="G13">
        <f t="shared" si="2"/>
        <v>1.0398981170871049</v>
      </c>
      <c r="H13">
        <f t="shared" si="3"/>
        <v>-1.9541624159216009</v>
      </c>
      <c r="I13" s="69">
        <v>-1.9335</v>
      </c>
      <c r="J13" s="84"/>
      <c r="K13" s="84"/>
    </row>
    <row r="14" spans="1:16" x14ac:dyDescent="0.3">
      <c r="A14" s="1">
        <v>1986.75</v>
      </c>
      <c r="B14" s="94">
        <v>6.2667391304347824</v>
      </c>
      <c r="C14" s="2">
        <f t="shared" si="4"/>
        <v>1.0626673913043478</v>
      </c>
      <c r="D14" s="38">
        <v>115.3</v>
      </c>
      <c r="E14" s="87">
        <f t="shared" si="0"/>
        <v>1.0383445202124142</v>
      </c>
      <c r="F14" s="68">
        <f t="shared" si="1"/>
        <v>-2.5506230610424785</v>
      </c>
      <c r="G14">
        <f t="shared" si="2"/>
        <v>1.0380072259626794</v>
      </c>
      <c r="H14">
        <f t="shared" si="3"/>
        <v>-2.2610151162077541</v>
      </c>
      <c r="I14" s="69">
        <v>-1.9482999999999999</v>
      </c>
      <c r="J14" s="84"/>
      <c r="K14" t="s">
        <v>481</v>
      </c>
    </row>
    <row r="15" spans="1:16" x14ac:dyDescent="0.3">
      <c r="A15" s="1">
        <v>1987</v>
      </c>
      <c r="B15" s="94">
        <v>6.2225555555555552</v>
      </c>
      <c r="C15" s="2">
        <f t="shared" si="4"/>
        <v>1.0622255555555555</v>
      </c>
      <c r="D15" s="38">
        <v>116.23333333333335</v>
      </c>
      <c r="E15" s="87">
        <f t="shared" si="0"/>
        <v>1.0322489509539301</v>
      </c>
      <c r="F15" s="68">
        <f t="shared" si="1"/>
        <v>-1.0327779351226751</v>
      </c>
      <c r="G15">
        <f t="shared" si="2"/>
        <v>1.0353166719248998</v>
      </c>
      <c r="H15">
        <f t="shared" si="3"/>
        <v>-1.8719834775903776</v>
      </c>
      <c r="I15" s="69">
        <v>-1.7656000000000001</v>
      </c>
      <c r="J15" s="84"/>
      <c r="K15" t="s">
        <v>483</v>
      </c>
    </row>
    <row r="16" spans="1:16" x14ac:dyDescent="0.3">
      <c r="A16" s="1">
        <v>1987.25</v>
      </c>
      <c r="B16" s="94">
        <v>6.65</v>
      </c>
      <c r="C16" s="2">
        <f t="shared" si="4"/>
        <v>1.0665</v>
      </c>
      <c r="D16" s="38">
        <v>117.63333333333333</v>
      </c>
      <c r="E16" s="87">
        <f t="shared" si="0"/>
        <v>1.0478911079984745</v>
      </c>
      <c r="F16" s="68">
        <f t="shared" si="1"/>
        <v>-2.4322218631409043</v>
      </c>
      <c r="G16">
        <f t="shared" si="2"/>
        <v>1.0390053778810984</v>
      </c>
      <c r="H16">
        <f t="shared" si="3"/>
        <v>-2.2724772750963629</v>
      </c>
      <c r="I16" s="69">
        <v>-1.4342999999999999</v>
      </c>
      <c r="J16" s="84"/>
      <c r="K16" s="84"/>
    </row>
    <row r="17" spans="1:11" x14ac:dyDescent="0.3">
      <c r="A17" s="1">
        <v>1987.5</v>
      </c>
      <c r="B17" s="94">
        <v>6.8395652173913044</v>
      </c>
      <c r="C17" s="2">
        <f t="shared" si="4"/>
        <v>1.0683956521739131</v>
      </c>
      <c r="D17" s="38">
        <v>118.73333333333333</v>
      </c>
      <c r="E17" s="87">
        <f t="shared" si="0"/>
        <v>1.0372305606973475</v>
      </c>
      <c r="F17" s="68">
        <f t="shared" si="1"/>
        <v>-1.8026870391750216</v>
      </c>
      <c r="G17">
        <f t="shared" si="2"/>
        <v>1.0389287849655418</v>
      </c>
      <c r="H17">
        <f t="shared" si="3"/>
        <v>-2.271362586682435</v>
      </c>
      <c r="I17" s="69">
        <v>-1.6667000000000001</v>
      </c>
      <c r="J17" s="84"/>
      <c r="K17" s="84"/>
    </row>
    <row r="18" spans="1:11" x14ac:dyDescent="0.3">
      <c r="A18" s="1">
        <v>1987.75</v>
      </c>
      <c r="B18" s="94">
        <v>6.9196739130434786</v>
      </c>
      <c r="C18" s="2">
        <f t="shared" si="4"/>
        <v>1.0691967391304349</v>
      </c>
      <c r="D18" s="38">
        <v>120.09999999999998</v>
      </c>
      <c r="E18" s="87">
        <f t="shared" si="0"/>
        <v>1.0457785875939443</v>
      </c>
      <c r="F18" s="68">
        <f t="shared" si="1"/>
        <v>-2.5433424852352338</v>
      </c>
      <c r="G18">
        <f t="shared" si="2"/>
        <v>1.0407873018109244</v>
      </c>
      <c r="H18">
        <f t="shared" si="3"/>
        <v>-2.1939893852805148</v>
      </c>
      <c r="I18" s="69">
        <v>-1.5679000000000001</v>
      </c>
      <c r="J18" s="84"/>
      <c r="K18" s="84"/>
    </row>
    <row r="19" spans="1:11" x14ac:dyDescent="0.3">
      <c r="A19" s="1">
        <v>1988</v>
      </c>
      <c r="B19" s="94">
        <v>6.6659340659340662</v>
      </c>
      <c r="C19" s="2">
        <f t="shared" si="4"/>
        <v>1.0666593406593408</v>
      </c>
      <c r="D19" s="38">
        <v>121.26666666666667</v>
      </c>
      <c r="E19" s="87">
        <f t="shared" si="0"/>
        <v>1.038668993319898</v>
      </c>
      <c r="F19" s="68">
        <f t="shared" si="1"/>
        <v>-1.4256361623510072</v>
      </c>
      <c r="G19">
        <f t="shared" si="2"/>
        <v>1.0423923124024161</v>
      </c>
      <c r="H19">
        <f t="shared" si="3"/>
        <v>-1.9566960091472074</v>
      </c>
      <c r="I19" s="69">
        <v>-1.8001</v>
      </c>
      <c r="J19" s="84"/>
      <c r="K19" s="84"/>
    </row>
    <row r="20" spans="1:11" x14ac:dyDescent="0.3">
      <c r="A20" s="1">
        <v>1988.25</v>
      </c>
      <c r="B20" s="94">
        <v>7.1549450549450553</v>
      </c>
      <c r="C20" s="2">
        <f t="shared" si="4"/>
        <v>1.0715494505494505</v>
      </c>
      <c r="D20" s="38">
        <v>122.73333333333333</v>
      </c>
      <c r="E20" s="87">
        <f t="shared" si="0"/>
        <v>1.0480880108598229</v>
      </c>
      <c r="F20" s="68">
        <f t="shared" si="1"/>
        <v>-2.2306138830312405</v>
      </c>
      <c r="G20">
        <f t="shared" si="2"/>
        <v>1.0424415381177532</v>
      </c>
      <c r="H20">
        <f t="shared" si="3"/>
        <v>-2.2387813413183633</v>
      </c>
      <c r="I20" s="69">
        <v>-1.9383999999999999</v>
      </c>
      <c r="J20" s="84"/>
      <c r="K20" s="84"/>
    </row>
    <row r="21" spans="1:11" x14ac:dyDescent="0.3">
      <c r="A21" s="1">
        <v>1988.5</v>
      </c>
      <c r="B21" s="94">
        <v>7.9834782608695649</v>
      </c>
      <c r="C21" s="2">
        <f t="shared" si="4"/>
        <v>1.0798347826086956</v>
      </c>
      <c r="D21" s="38">
        <v>124.10000000000001</v>
      </c>
      <c r="E21" s="87">
        <f t="shared" si="0"/>
        <v>1.0442948483187753</v>
      </c>
      <c r="F21" s="68">
        <f t="shared" si="1"/>
        <v>-2.6311416164141344</v>
      </c>
      <c r="G21">
        <f t="shared" si="2"/>
        <v>1.0442076100231099</v>
      </c>
      <c r="H21">
        <f t="shared" si="3"/>
        <v>-2.9359340173393256</v>
      </c>
      <c r="I21" s="69">
        <v>-2.2589999999999999</v>
      </c>
      <c r="J21" s="84"/>
      <c r="K21" s="84"/>
    </row>
    <row r="22" spans="1:11" x14ac:dyDescent="0.3">
      <c r="A22" s="1">
        <v>1988.75</v>
      </c>
      <c r="B22" s="94">
        <v>8.4684782608695652</v>
      </c>
      <c r="C22" s="2">
        <f t="shared" si="4"/>
        <v>1.0846847826086956</v>
      </c>
      <c r="D22" s="38">
        <v>125.60000000000001</v>
      </c>
      <c r="E22" s="87">
        <f t="shared" si="0"/>
        <v>1.0480582472941473</v>
      </c>
      <c r="F22" s="68">
        <f t="shared" si="1"/>
        <v>-3.6047219114103801</v>
      </c>
      <c r="G22">
        <f t="shared" si="2"/>
        <v>1.0447775249481608</v>
      </c>
      <c r="H22">
        <f t="shared" si="3"/>
        <v>-3.2873937381320606</v>
      </c>
      <c r="I22" s="69">
        <v>-2.7854999999999999</v>
      </c>
      <c r="J22" s="84"/>
      <c r="K22" s="84"/>
    </row>
    <row r="23" spans="1:11" x14ac:dyDescent="0.3">
      <c r="A23" s="1">
        <v>1989</v>
      </c>
      <c r="B23" s="94">
        <v>9.4464444444444435</v>
      </c>
      <c r="C23" s="2">
        <f t="shared" si="4"/>
        <v>1.0944644444444445</v>
      </c>
      <c r="D23" s="38">
        <v>126.93333333333334</v>
      </c>
      <c r="E23" s="87">
        <f t="shared" si="0"/>
        <v>1.0422390408600091</v>
      </c>
      <c r="F23" s="68">
        <f t="shared" si="1"/>
        <v>-4.4112555481011011</v>
      </c>
      <c r="G23">
        <f t="shared" si="2"/>
        <v>1.0456700368331884</v>
      </c>
      <c r="H23">
        <f t="shared" si="3"/>
        <v>-4.2719049767449331</v>
      </c>
      <c r="I23" s="69">
        <v>-3.6046</v>
      </c>
      <c r="J23" s="84"/>
      <c r="K23" s="84"/>
    </row>
    <row r="24" spans="1:11" x14ac:dyDescent="0.3">
      <c r="A24" s="1">
        <v>1989.25</v>
      </c>
      <c r="B24" s="94">
        <v>9.725714285714286</v>
      </c>
      <c r="C24" s="2">
        <f t="shared" si="4"/>
        <v>1.0972571428571429</v>
      </c>
      <c r="D24" s="38">
        <v>128.30000000000001</v>
      </c>
      <c r="E24" s="87">
        <f t="shared" si="0"/>
        <v>1.0428370294899609</v>
      </c>
      <c r="F24" s="68">
        <f t="shared" si="1"/>
        <v>-5.0722944306336837</v>
      </c>
      <c r="G24">
        <f t="shared" si="2"/>
        <v>1.0443572914907231</v>
      </c>
      <c r="H24">
        <f t="shared" si="3"/>
        <v>-4.6533077751121361</v>
      </c>
      <c r="I24" s="69">
        <v>-3.8443000000000001</v>
      </c>
      <c r="J24" s="84"/>
      <c r="K24" s="84"/>
    </row>
    <row r="25" spans="1:11" x14ac:dyDescent="0.3">
      <c r="A25" s="1">
        <v>1989.5</v>
      </c>
      <c r="B25" s="94">
        <v>9.0835869565217386</v>
      </c>
      <c r="C25" s="2">
        <f t="shared" si="4"/>
        <v>1.0908358695652174</v>
      </c>
      <c r="D25" s="38">
        <v>129.53333333333333</v>
      </c>
      <c r="E25" s="87">
        <f t="shared" si="0"/>
        <v>1.038267906614557</v>
      </c>
      <c r="F25" s="68">
        <f t="shared" si="1"/>
        <v>-3.6103185072484001</v>
      </c>
      <c r="G25">
        <f t="shared" si="2"/>
        <v>1.0428505560646684</v>
      </c>
      <c r="H25">
        <f t="shared" si="3"/>
        <v>-4.0913463599705597</v>
      </c>
      <c r="I25" s="69">
        <v>-3.6046</v>
      </c>
      <c r="J25" s="84"/>
      <c r="K25" s="84"/>
    </row>
    <row r="26" spans="1:11" x14ac:dyDescent="0.3">
      <c r="A26" s="1">
        <v>1989.75</v>
      </c>
      <c r="B26" s="94">
        <v>8.6144565217391307</v>
      </c>
      <c r="C26" s="2">
        <f t="shared" si="4"/>
        <v>1.0861445652173913</v>
      </c>
      <c r="D26" s="38">
        <v>131.1</v>
      </c>
      <c r="E26" s="87">
        <f t="shared" si="0"/>
        <v>1.0480885699776961</v>
      </c>
      <c r="F26" s="68">
        <f t="shared" si="1"/>
        <v>-2.9683737596896798</v>
      </c>
      <c r="G26">
        <f t="shared" si="2"/>
        <v>1.0428581367355556</v>
      </c>
      <c r="H26">
        <f t="shared" si="3"/>
        <v>-3.485619218154179</v>
      </c>
      <c r="I26" s="69">
        <v>-3.4969000000000001</v>
      </c>
      <c r="J26" s="84"/>
      <c r="K26" s="84"/>
    </row>
    <row r="27" spans="1:11" x14ac:dyDescent="0.3">
      <c r="A27" s="1">
        <v>1990</v>
      </c>
      <c r="B27" s="94">
        <v>8.2479999999999993</v>
      </c>
      <c r="C27" s="2">
        <f t="shared" si="4"/>
        <v>1.0824799999999999</v>
      </c>
      <c r="D27" s="38">
        <v>132.76666666666665</v>
      </c>
      <c r="E27" s="87">
        <f t="shared" si="0"/>
        <v>1.050531242999339</v>
      </c>
      <c r="F27" s="68">
        <f t="shared" si="1"/>
        <v>-2.5145199238089666</v>
      </c>
      <c r="G27">
        <f t="shared" si="2"/>
        <v>1.0449311872703881</v>
      </c>
      <c r="H27">
        <f t="shared" si="3"/>
        <v>-2.9492736615733151</v>
      </c>
      <c r="I27" s="69">
        <v>-3.0556999999999999</v>
      </c>
      <c r="J27" s="84"/>
      <c r="K27" s="84"/>
    </row>
    <row r="28" spans="1:11" x14ac:dyDescent="0.3">
      <c r="A28" s="1">
        <v>1990.25</v>
      </c>
      <c r="B28" s="94">
        <v>8.2393406593406588</v>
      </c>
      <c r="C28" s="2">
        <f t="shared" si="4"/>
        <v>1.0823934065934067</v>
      </c>
      <c r="D28" s="38">
        <v>134.5</v>
      </c>
      <c r="E28" s="87">
        <f t="shared" si="0"/>
        <v>1.0518839900896206</v>
      </c>
      <c r="F28" s="68">
        <f t="shared" si="1"/>
        <v>-1.8433160641240232</v>
      </c>
      <c r="G28">
        <f t="shared" si="2"/>
        <v>1.0471929274203029</v>
      </c>
      <c r="H28">
        <f t="shared" si="3"/>
        <v>-2.4601584486196981</v>
      </c>
      <c r="I28" s="69">
        <v>-3.3107000000000002</v>
      </c>
      <c r="J28" s="84"/>
      <c r="K28" s="84"/>
    </row>
    <row r="29" spans="1:11" x14ac:dyDescent="0.3">
      <c r="A29" s="1">
        <v>1990.5</v>
      </c>
      <c r="B29" s="94">
        <v>8.1602173913043483</v>
      </c>
      <c r="C29" s="2">
        <f t="shared" si="4"/>
        <v>1.0816021739130435</v>
      </c>
      <c r="D29" s="38">
        <v>136.5</v>
      </c>
      <c r="E29" s="87">
        <f t="shared" si="0"/>
        <v>1.0590416623324828</v>
      </c>
      <c r="F29" s="68">
        <f t="shared" si="1"/>
        <v>-3.0137860324311316</v>
      </c>
      <c r="G29">
        <f t="shared" si="2"/>
        <v>1.0523863663497843</v>
      </c>
      <c r="H29">
        <f t="shared" si="3"/>
        <v>-2.4453922339035983</v>
      </c>
      <c r="I29" s="69">
        <v>-2.3475999999999999</v>
      </c>
      <c r="J29" s="84"/>
      <c r="K29" s="84"/>
    </row>
    <row r="30" spans="1:11" x14ac:dyDescent="0.3">
      <c r="A30" s="1">
        <v>1990.75</v>
      </c>
      <c r="B30" s="94">
        <v>7.7433695652173915</v>
      </c>
      <c r="C30" s="2">
        <f t="shared" si="4"/>
        <v>1.077433695652174</v>
      </c>
      <c r="D30" s="38">
        <v>138.06666666666669</v>
      </c>
      <c r="E30" s="87">
        <f t="shared" si="0"/>
        <v>1.0456481826734394</v>
      </c>
      <c r="F30" s="68">
        <f t="shared" si="1"/>
        <v>-1.5324735556109581</v>
      </c>
      <c r="G30">
        <f t="shared" si="2"/>
        <v>1.0517762695237201</v>
      </c>
      <c r="H30">
        <f t="shared" si="3"/>
        <v>-1.9051096903311082</v>
      </c>
      <c r="I30" s="69">
        <v>-1.6223000000000001</v>
      </c>
      <c r="J30" s="84"/>
      <c r="K30" s="84"/>
    </row>
    <row r="31" spans="1:11" x14ac:dyDescent="0.3">
      <c r="A31" s="1">
        <v>1991</v>
      </c>
      <c r="B31" s="94">
        <v>6.4304444444444444</v>
      </c>
      <c r="C31" s="2">
        <f t="shared" si="4"/>
        <v>1.0643044444444445</v>
      </c>
      <c r="D31" s="38">
        <v>140.06666666666666</v>
      </c>
      <c r="E31" s="87">
        <f t="shared" si="0"/>
        <v>1.0575273577976638</v>
      </c>
      <c r="F31" s="68">
        <f t="shared" si="1"/>
        <v>-2.345935916083064</v>
      </c>
      <c r="G31">
        <f t="shared" si="2"/>
        <v>1.0535252982233017</v>
      </c>
      <c r="H31">
        <f t="shared" si="3"/>
        <v>-1.0690655968012552</v>
      </c>
      <c r="I31" s="69">
        <v>-2.0173000000000001</v>
      </c>
      <c r="J31" s="84"/>
      <c r="K31" s="84"/>
    </row>
    <row r="32" spans="1:11" x14ac:dyDescent="0.3">
      <c r="A32" s="1">
        <v>1991.25</v>
      </c>
      <c r="B32" s="94">
        <v>5.864065934065934</v>
      </c>
      <c r="C32" s="2">
        <f t="shared" si="4"/>
        <v>1.0586406593406594</v>
      </c>
      <c r="D32" s="38">
        <v>141.33333333333334</v>
      </c>
      <c r="E32" s="87">
        <f t="shared" si="0"/>
        <v>1.0360106672842315</v>
      </c>
      <c r="F32" s="68">
        <f t="shared" si="1"/>
        <v>-1.1457439964570604</v>
      </c>
      <c r="G32">
        <f t="shared" si="2"/>
        <v>1.0495569675219545</v>
      </c>
      <c r="H32">
        <f t="shared" si="3"/>
        <v>-0.91597270037283574</v>
      </c>
      <c r="I32" s="69">
        <v>-1.1867000000000001</v>
      </c>
      <c r="J32" s="84"/>
      <c r="K32" s="84"/>
    </row>
    <row r="33" spans="1:11" x14ac:dyDescent="0.3">
      <c r="A33" s="1">
        <v>1991.5</v>
      </c>
      <c r="B33" s="94">
        <v>5.6452173913043477</v>
      </c>
      <c r="C33" s="2">
        <f t="shared" si="4"/>
        <v>1.0564521739130435</v>
      </c>
      <c r="D33" s="38">
        <v>142.86666666666667</v>
      </c>
      <c r="E33" s="87">
        <f t="shared" si="0"/>
        <v>1.0431625112300753</v>
      </c>
      <c r="F33" s="68">
        <f t="shared" si="1"/>
        <v>-1.5111798801158649</v>
      </c>
      <c r="G33">
        <f t="shared" si="2"/>
        <v>1.0455871797463525</v>
      </c>
      <c r="H33">
        <f t="shared" si="3"/>
        <v>-0.91228013986975887</v>
      </c>
      <c r="I33" s="69">
        <v>-1.1025</v>
      </c>
      <c r="J33" s="84"/>
      <c r="K33" s="84"/>
    </row>
    <row r="34" spans="1:11" x14ac:dyDescent="0.3">
      <c r="A34" s="1">
        <v>1991.75</v>
      </c>
      <c r="B34" s="94">
        <v>4.8184782608695649</v>
      </c>
      <c r="C34" s="2">
        <f t="shared" si="4"/>
        <v>1.0481847826086956</v>
      </c>
      <c r="D34" s="38">
        <v>144.19999999999999</v>
      </c>
      <c r="E34" s="87">
        <f t="shared" si="0"/>
        <v>1.037157721917926</v>
      </c>
      <c r="F34" s="68">
        <f t="shared" si="1"/>
        <v>-0.94250968783605726</v>
      </c>
      <c r="G34">
        <f t="shared" si="2"/>
        <v>1.0434645645574743</v>
      </c>
      <c r="H34">
        <f t="shared" si="3"/>
        <v>-0.67016852441034169</v>
      </c>
      <c r="I34" s="69">
        <v>-0.46710000000000002</v>
      </c>
      <c r="J34" s="84"/>
      <c r="K34" s="84"/>
    </row>
    <row r="35" spans="1:11" x14ac:dyDescent="0.3">
      <c r="A35" s="1">
        <v>1992</v>
      </c>
      <c r="B35" s="94">
        <v>4.024285714285714</v>
      </c>
      <c r="C35" s="2">
        <f t="shared" si="4"/>
        <v>1.0402428571428572</v>
      </c>
      <c r="D35" s="38">
        <v>145.46666666666667</v>
      </c>
      <c r="E35" s="87">
        <f t="shared" si="0"/>
        <v>1.0349829617598296</v>
      </c>
      <c r="F35" s="68">
        <f t="shared" si="1"/>
        <v>-0.21548742652022224</v>
      </c>
      <c r="G35">
        <f t="shared" si="2"/>
        <v>1.0378284655480157</v>
      </c>
      <c r="H35">
        <f t="shared" si="3"/>
        <v>5.6092772932880841E-2</v>
      </c>
      <c r="I35" s="69">
        <v>0.15049999999999999</v>
      </c>
      <c r="J35" s="84"/>
      <c r="K35" s="84"/>
    </row>
    <row r="36" spans="1:11" x14ac:dyDescent="0.3">
      <c r="A36" s="1">
        <v>1992.25</v>
      </c>
      <c r="B36" s="94">
        <v>3.7740659340659342</v>
      </c>
      <c r="C36" s="2">
        <f t="shared" si="4"/>
        <v>1.0377406593406593</v>
      </c>
      <c r="D36" s="38">
        <v>146.73333333333335</v>
      </c>
      <c r="E36" s="87">
        <f t="shared" ref="E36:E67" si="5">LN(D36/D35)*4 +1</f>
        <v>1.0346796605337822</v>
      </c>
      <c r="F36" s="68">
        <f t="shared" si="1"/>
        <v>-0.35223063025946466</v>
      </c>
      <c r="G36">
        <f t="shared" si="2"/>
        <v>1.0374957138604035</v>
      </c>
      <c r="H36">
        <f t="shared" si="3"/>
        <v>-2.0027451375859151E-3</v>
      </c>
      <c r="I36" s="69">
        <v>0.53490000000000004</v>
      </c>
      <c r="J36" s="84"/>
      <c r="K36" s="84"/>
    </row>
    <row r="37" spans="1:11" x14ac:dyDescent="0.3">
      <c r="A37" s="1">
        <v>1992.5</v>
      </c>
      <c r="B37" s="94">
        <v>3.2592391304347825</v>
      </c>
      <c r="C37" s="2">
        <f t="shared" si="4"/>
        <v>1.0325923913043478</v>
      </c>
      <c r="D37" s="38">
        <v>147.86666666666667</v>
      </c>
      <c r="E37" s="87">
        <f t="shared" si="5"/>
        <v>1.0307763455354024</v>
      </c>
      <c r="F37" s="68">
        <f t="shared" si="1"/>
        <v>0.64304524865466117</v>
      </c>
      <c r="G37">
        <f t="shared" si="2"/>
        <v>1.0343991724367354</v>
      </c>
      <c r="H37">
        <f t="shared" si="3"/>
        <v>0.46618311111406019</v>
      </c>
      <c r="I37" s="69">
        <v>1.0002</v>
      </c>
      <c r="J37" s="84"/>
      <c r="K37" s="84"/>
    </row>
    <row r="38" spans="1:11" x14ac:dyDescent="0.3">
      <c r="A38" s="1">
        <v>1992.75</v>
      </c>
      <c r="B38" s="94">
        <v>3.0348913043478261</v>
      </c>
      <c r="C38" s="2">
        <f t="shared" si="4"/>
        <v>1.0303489130434782</v>
      </c>
      <c r="D38" s="38">
        <v>149.20000000000002</v>
      </c>
      <c r="E38" s="87">
        <f t="shared" si="5"/>
        <v>1.0359068838462333</v>
      </c>
      <c r="F38" s="68">
        <f t="shared" si="1"/>
        <v>0.7448299278816517</v>
      </c>
      <c r="G38">
        <f t="shared" si="2"/>
        <v>1.034086462918812</v>
      </c>
      <c r="H38">
        <f t="shared" si="3"/>
        <v>0.67808871957293348</v>
      </c>
      <c r="I38" s="69">
        <v>1.0402</v>
      </c>
      <c r="J38" s="84"/>
      <c r="K38" s="84"/>
    </row>
    <row r="39" spans="1:11" x14ac:dyDescent="0.3">
      <c r="A39" s="1">
        <v>1993</v>
      </c>
      <c r="B39" s="94">
        <v>3.0423333333333331</v>
      </c>
      <c r="C39" s="2">
        <f t="shared" si="4"/>
        <v>1.0304233333333332</v>
      </c>
      <c r="D39" s="38">
        <v>150.5</v>
      </c>
      <c r="E39" s="87">
        <f t="shared" si="5"/>
        <v>1.0347015856770791</v>
      </c>
      <c r="F39" s="68">
        <f t="shared" ref="F39:F70" si="6">(E40/(0.9968*C39)-1)*100</f>
        <v>0.62297122271453009</v>
      </c>
      <c r="G39">
        <f t="shared" ref="G39:G70" si="7">LN(D39/D35) +1</f>
        <v>1.0340161188981243</v>
      </c>
      <c r="H39">
        <f t="shared" ref="H39:H70" si="8">(G40/(0.9968*C39)-1)*100</f>
        <v>0.64270544400775176</v>
      </c>
      <c r="I39" s="69">
        <v>1.0402</v>
      </c>
      <c r="J39" s="84"/>
      <c r="K39" s="84"/>
    </row>
    <row r="40" spans="1:11" x14ac:dyDescent="0.3">
      <c r="A40" s="1">
        <v>1993.25</v>
      </c>
      <c r="B40" s="94">
        <v>2.9972527472527473</v>
      </c>
      <c r="C40" s="2">
        <f t="shared" si="4"/>
        <v>1.0299725274725275</v>
      </c>
      <c r="D40" s="38">
        <v>151.76666666666668</v>
      </c>
      <c r="E40" s="87">
        <f t="shared" si="5"/>
        <v>1.0335246779347851</v>
      </c>
      <c r="F40" s="68">
        <f t="shared" si="6"/>
        <v>-0.29474210724943495</v>
      </c>
      <c r="G40">
        <f t="shared" si="7"/>
        <v>1.0337273732483752</v>
      </c>
      <c r="H40">
        <f t="shared" si="8"/>
        <v>0.51323982395210521</v>
      </c>
      <c r="I40" s="69">
        <v>1.1705000000000001</v>
      </c>
      <c r="J40" s="84"/>
      <c r="K40" s="84"/>
    </row>
    <row r="41" spans="1:11" x14ac:dyDescent="0.3">
      <c r="A41" s="1">
        <v>1993.5</v>
      </c>
      <c r="B41" s="94">
        <v>3.0577173913043478</v>
      </c>
      <c r="C41" s="2">
        <f t="shared" si="4"/>
        <v>1.0305771739130434</v>
      </c>
      <c r="D41" s="38">
        <v>152.66666666666666</v>
      </c>
      <c r="E41" s="87">
        <f t="shared" si="5"/>
        <v>1.0236505670937937</v>
      </c>
      <c r="F41" s="68">
        <f t="shared" si="6"/>
        <v>0.39315473954528724</v>
      </c>
      <c r="G41">
        <f t="shared" si="7"/>
        <v>1.0319459286379729</v>
      </c>
      <c r="H41">
        <f t="shared" si="8"/>
        <v>0.34259540781615971</v>
      </c>
      <c r="I41" s="69">
        <v>1.2005999999999999</v>
      </c>
      <c r="J41" s="84"/>
      <c r="K41" s="84"/>
    </row>
    <row r="42" spans="1:11" x14ac:dyDescent="0.3">
      <c r="A42" s="1">
        <v>1993.75</v>
      </c>
      <c r="B42" s="94">
        <v>2.9882608695652175</v>
      </c>
      <c r="C42" s="2">
        <f t="shared" si="4"/>
        <v>1.0298826086956521</v>
      </c>
      <c r="D42" s="38">
        <v>153.86666666666667</v>
      </c>
      <c r="E42" s="87">
        <f t="shared" si="5"/>
        <v>1.0313181243188201</v>
      </c>
      <c r="F42" s="68">
        <f t="shared" si="6"/>
        <v>-6.5709363983246227E-2</v>
      </c>
      <c r="G42">
        <f t="shared" si="7"/>
        <v>1.0307987387561195</v>
      </c>
      <c r="H42">
        <f t="shared" si="8"/>
        <v>0.19622917123995887</v>
      </c>
      <c r="I42" s="69">
        <v>1.0002</v>
      </c>
      <c r="J42" s="84"/>
      <c r="K42" s="84"/>
    </row>
    <row r="43" spans="1:11" x14ac:dyDescent="0.3">
      <c r="A43" s="1">
        <v>1994</v>
      </c>
      <c r="B43" s="94">
        <v>3.2093333333333334</v>
      </c>
      <c r="C43" s="2">
        <f t="shared" si="4"/>
        <v>1.0320933333333333</v>
      </c>
      <c r="D43" s="38">
        <v>154.86666666666667</v>
      </c>
      <c r="E43" s="87">
        <f t="shared" si="5"/>
        <v>1.0259124205696761</v>
      </c>
      <c r="F43" s="68">
        <f t="shared" si="6"/>
        <v>-0.12971535379693311</v>
      </c>
      <c r="G43">
        <f t="shared" si="7"/>
        <v>1.0286014474792688</v>
      </c>
      <c r="H43">
        <f t="shared" si="8"/>
        <v>-0.1658571530326447</v>
      </c>
      <c r="I43" s="69">
        <v>0.87</v>
      </c>
      <c r="J43" s="84"/>
      <c r="K43" s="84"/>
    </row>
    <row r="44" spans="1:11" x14ac:dyDescent="0.3">
      <c r="A44" s="1">
        <v>1994.25</v>
      </c>
      <c r="B44" s="94">
        <v>3.9380219780219781</v>
      </c>
      <c r="C44" s="2">
        <f t="shared" si="4"/>
        <v>1.0393802197802198</v>
      </c>
      <c r="D44" s="38">
        <v>155.93333333333331</v>
      </c>
      <c r="E44" s="87">
        <f t="shared" si="5"/>
        <v>1.0274561352550791</v>
      </c>
      <c r="F44" s="68">
        <f t="shared" si="6"/>
        <v>-0.60211945861227134</v>
      </c>
      <c r="G44">
        <f t="shared" si="7"/>
        <v>1.027084311809342</v>
      </c>
      <c r="H44">
        <f t="shared" si="8"/>
        <v>-0.71700430724196407</v>
      </c>
      <c r="I44" s="69">
        <v>0.2303</v>
      </c>
      <c r="J44" s="84"/>
      <c r="K44" s="84"/>
    </row>
    <row r="45" spans="1:11" x14ac:dyDescent="0.3">
      <c r="A45" s="1">
        <v>1994.5</v>
      </c>
      <c r="B45" s="94">
        <v>4.4854347826086958</v>
      </c>
      <c r="C45" s="2">
        <f t="shared" si="4"/>
        <v>1.044854347826087</v>
      </c>
      <c r="D45" s="38">
        <v>157.1</v>
      </c>
      <c r="E45" s="87">
        <f t="shared" si="5"/>
        <v>1.0298159191184266</v>
      </c>
      <c r="F45" s="68">
        <f t="shared" si="6"/>
        <v>-1.548713453779571</v>
      </c>
      <c r="G45">
        <f t="shared" si="7"/>
        <v>1.0286256498155002</v>
      </c>
      <c r="H45">
        <f t="shared" si="8"/>
        <v>-1.3796780630063843</v>
      </c>
      <c r="I45" s="69">
        <v>-0.22819999999999999</v>
      </c>
      <c r="J45" s="84"/>
      <c r="K45" s="84"/>
    </row>
    <row r="46" spans="1:11" x14ac:dyDescent="0.3">
      <c r="A46" s="1">
        <v>1994.75</v>
      </c>
      <c r="B46" s="94">
        <v>5.1679347826086959</v>
      </c>
      <c r="C46" s="2">
        <f t="shared" si="4"/>
        <v>1.0516793478260869</v>
      </c>
      <c r="D46" s="38">
        <v>158.1</v>
      </c>
      <c r="E46" s="87">
        <f t="shared" si="5"/>
        <v>1.0253807958154031</v>
      </c>
      <c r="F46" s="68">
        <f t="shared" si="6"/>
        <v>-1.4043028203881036</v>
      </c>
      <c r="G46">
        <f t="shared" si="7"/>
        <v>1.027141317689646</v>
      </c>
      <c r="H46">
        <f t="shared" si="8"/>
        <v>-1.836534095909903</v>
      </c>
      <c r="I46" s="69">
        <v>-0.72550000000000003</v>
      </c>
      <c r="J46" s="84"/>
      <c r="K46" s="84"/>
    </row>
    <row r="47" spans="1:11" x14ac:dyDescent="0.3">
      <c r="A47" s="1">
        <v>1995</v>
      </c>
      <c r="B47" s="94">
        <v>5.802777777777778</v>
      </c>
      <c r="C47" s="2">
        <f t="shared" si="4"/>
        <v>1.0580277777777778</v>
      </c>
      <c r="D47" s="38">
        <v>159.43333333333331</v>
      </c>
      <c r="E47" s="87">
        <f t="shared" si="5"/>
        <v>1.03359247121086</v>
      </c>
      <c r="F47" s="68">
        <f t="shared" si="6"/>
        <v>-2.1010756994304436</v>
      </c>
      <c r="G47">
        <f t="shared" si="7"/>
        <v>1.0290613303499423</v>
      </c>
      <c r="H47">
        <f t="shared" si="8"/>
        <v>-2.3063727067372142</v>
      </c>
      <c r="I47" s="69">
        <v>-1.5382</v>
      </c>
      <c r="J47" s="84"/>
      <c r="K47" s="84"/>
    </row>
    <row r="48" spans="1:11" x14ac:dyDescent="0.3">
      <c r="A48" s="1">
        <v>1995.25</v>
      </c>
      <c r="B48" s="94">
        <v>6.0191208791208792</v>
      </c>
      <c r="C48" s="2">
        <f t="shared" si="4"/>
        <v>1.0601912087912089</v>
      </c>
      <c r="D48" s="38">
        <v>160.73333333333335</v>
      </c>
      <c r="E48" s="87">
        <f t="shared" si="5"/>
        <v>1.032483260243279</v>
      </c>
      <c r="F48" s="68">
        <f t="shared" si="6"/>
        <v>-2.8710566828624051</v>
      </c>
      <c r="G48">
        <f t="shared" si="7"/>
        <v>1.0303181115969924</v>
      </c>
      <c r="H48">
        <f t="shared" si="8"/>
        <v>-2.585179204420307</v>
      </c>
      <c r="I48" s="69">
        <v>-1.5679000000000001</v>
      </c>
      <c r="J48" s="84"/>
      <c r="K48" s="84"/>
    </row>
    <row r="49" spans="1:11" x14ac:dyDescent="0.3">
      <c r="A49" s="1">
        <v>1995.5</v>
      </c>
      <c r="B49" s="94">
        <v>5.7971739130434781</v>
      </c>
      <c r="C49" s="2">
        <f t="shared" si="4"/>
        <v>1.0579717391304349</v>
      </c>
      <c r="D49" s="38">
        <v>161.80000000000001</v>
      </c>
      <c r="E49" s="87">
        <f t="shared" si="5"/>
        <v>1.0264573101817209</v>
      </c>
      <c r="F49" s="68">
        <f t="shared" si="6"/>
        <v>-2.5285529583175315</v>
      </c>
      <c r="G49">
        <f t="shared" si="7"/>
        <v>1.0294784593628161</v>
      </c>
      <c r="H49">
        <f t="shared" si="8"/>
        <v>-2.3206119997847718</v>
      </c>
      <c r="I49" s="69">
        <v>-1.6173</v>
      </c>
      <c r="J49" s="84"/>
      <c r="K49" s="84"/>
    </row>
    <row r="50" spans="1:11" x14ac:dyDescent="0.3">
      <c r="A50" s="1">
        <v>1995.75</v>
      </c>
      <c r="B50" s="94">
        <v>5.7194565217391302</v>
      </c>
      <c r="C50" s="2">
        <f t="shared" si="4"/>
        <v>1.0571945652173913</v>
      </c>
      <c r="D50" s="38">
        <v>162.93333333333331</v>
      </c>
      <c r="E50" s="87">
        <f t="shared" si="5"/>
        <v>1.0279204582595369</v>
      </c>
      <c r="F50" s="68">
        <f t="shared" si="6"/>
        <v>-2.5523902009958133</v>
      </c>
      <c r="G50">
        <f t="shared" si="7"/>
        <v>1.0301133749738494</v>
      </c>
      <c r="H50">
        <f t="shared" si="8"/>
        <v>-2.4072373851795725</v>
      </c>
      <c r="I50" s="69">
        <v>-1.8050999999999999</v>
      </c>
      <c r="J50" s="84"/>
      <c r="K50" s="84"/>
    </row>
    <row r="51" spans="1:11" x14ac:dyDescent="0.3">
      <c r="A51" s="1">
        <v>1996</v>
      </c>
      <c r="B51" s="94">
        <v>5.3709890109890113</v>
      </c>
      <c r="C51" s="2">
        <f t="shared" si="4"/>
        <v>1.05370989010989</v>
      </c>
      <c r="D51" s="38">
        <v>164.03333333333333</v>
      </c>
      <c r="E51" s="87">
        <f t="shared" si="5"/>
        <v>1.0269141600581884</v>
      </c>
      <c r="F51" s="68">
        <f t="shared" si="6"/>
        <v>-2.554868928177334</v>
      </c>
      <c r="G51">
        <f t="shared" si="7"/>
        <v>1.0284437971856815</v>
      </c>
      <c r="H51">
        <f t="shared" si="8"/>
        <v>-2.2982336367559308</v>
      </c>
      <c r="I51" s="69">
        <v>-1.6272</v>
      </c>
      <c r="J51" s="84"/>
      <c r="K51" s="84"/>
    </row>
    <row r="52" spans="1:11" x14ac:dyDescent="0.3">
      <c r="A52" s="1">
        <v>1996.25</v>
      </c>
      <c r="B52" s="94">
        <v>5.243956043956044</v>
      </c>
      <c r="C52" s="2">
        <f t="shared" si="4"/>
        <v>1.0524395604395604</v>
      </c>
      <c r="D52" s="38">
        <v>165</v>
      </c>
      <c r="E52" s="87">
        <f t="shared" si="5"/>
        <v>1.023503258787031</v>
      </c>
      <c r="F52" s="68">
        <f t="shared" si="6"/>
        <v>-2.2206672444648801</v>
      </c>
      <c r="G52">
        <f t="shared" si="7"/>
        <v>1.0261987968216195</v>
      </c>
      <c r="H52">
        <f t="shared" si="8"/>
        <v>-2.1965555955626548</v>
      </c>
      <c r="I52" s="69">
        <v>-1.4195</v>
      </c>
      <c r="J52" s="84"/>
      <c r="K52" s="84"/>
    </row>
    <row r="53" spans="1:11" x14ac:dyDescent="0.3">
      <c r="A53" s="1">
        <v>1996.5</v>
      </c>
      <c r="B53" s="94">
        <v>5.3061956521739129</v>
      </c>
      <c r="C53" s="2">
        <f t="shared" si="4"/>
        <v>1.0530619565217392</v>
      </c>
      <c r="D53" s="38">
        <v>166.06666666666666</v>
      </c>
      <c r="E53" s="87">
        <f t="shared" si="5"/>
        <v>1.0257753610375591</v>
      </c>
      <c r="F53" s="68">
        <f t="shared" si="6"/>
        <v>-2.2941799161686594</v>
      </c>
      <c r="G53">
        <f t="shared" si="7"/>
        <v>1.0260283095355789</v>
      </c>
      <c r="H53">
        <f t="shared" si="8"/>
        <v>-2.3093799647151192</v>
      </c>
      <c r="I53" s="69">
        <v>-1.3996999999999999</v>
      </c>
      <c r="J53" s="84"/>
      <c r="K53" s="84"/>
    </row>
    <row r="54" spans="1:11" x14ac:dyDescent="0.3">
      <c r="A54" s="1">
        <v>1996.75</v>
      </c>
      <c r="B54" s="94">
        <v>5.2808695652173911</v>
      </c>
      <c r="C54" s="2">
        <f t="shared" si="4"/>
        <v>1.0528086956521738</v>
      </c>
      <c r="D54" s="38">
        <v>167.13333333333333</v>
      </c>
      <c r="E54" s="87">
        <f t="shared" si="5"/>
        <v>1.0256103315844514</v>
      </c>
      <c r="F54" s="68">
        <f t="shared" si="6"/>
        <v>-2.5128775093490985</v>
      </c>
      <c r="G54">
        <f t="shared" si="7"/>
        <v>1.0254507778668074</v>
      </c>
      <c r="H54">
        <f t="shared" si="8"/>
        <v>-2.3774902387698194</v>
      </c>
      <c r="I54" s="69">
        <v>-1.1917</v>
      </c>
      <c r="J54" s="84"/>
      <c r="K54" s="84"/>
    </row>
    <row r="55" spans="1:11" x14ac:dyDescent="0.3">
      <c r="A55" s="1">
        <v>1997</v>
      </c>
      <c r="B55" s="94">
        <v>5.2784444444444443</v>
      </c>
      <c r="C55" s="2">
        <f t="shared" si="4"/>
        <v>1.0527844444444445</v>
      </c>
      <c r="D55" s="38">
        <v>168.1</v>
      </c>
      <c r="E55" s="87">
        <f t="shared" si="5"/>
        <v>1.0230685734339462</v>
      </c>
      <c r="F55" s="68">
        <f t="shared" si="6"/>
        <v>-2.2978511469284646</v>
      </c>
      <c r="G55">
        <f t="shared" si="7"/>
        <v>1.0244893812107472</v>
      </c>
      <c r="H55">
        <f t="shared" si="8"/>
        <v>-2.3324017109305428</v>
      </c>
      <c r="I55" s="69">
        <v>-1.2808999999999999</v>
      </c>
      <c r="J55" s="84"/>
      <c r="K55" s="84"/>
    </row>
    <row r="56" spans="1:11" x14ac:dyDescent="0.3">
      <c r="A56" s="1">
        <v>1997.25</v>
      </c>
      <c r="B56" s="94">
        <v>5.5221978021978018</v>
      </c>
      <c r="C56" s="2">
        <f t="shared" si="4"/>
        <v>1.055221978021978</v>
      </c>
      <c r="D56" s="38">
        <v>169.16666666666666</v>
      </c>
      <c r="E56" s="87">
        <f t="shared" si="5"/>
        <v>1.0253015273330515</v>
      </c>
      <c r="F56" s="68">
        <f t="shared" si="6"/>
        <v>-3.2840231384867469</v>
      </c>
      <c r="G56">
        <f t="shared" si="7"/>
        <v>1.0249389483472522</v>
      </c>
      <c r="H56">
        <f t="shared" si="8"/>
        <v>-2.7593938068543156</v>
      </c>
      <c r="I56" s="69">
        <v>-1.6963999999999999</v>
      </c>
      <c r="J56" s="84"/>
      <c r="K56" s="84"/>
    </row>
    <row r="57" spans="1:11" x14ac:dyDescent="0.3">
      <c r="A57" s="1">
        <v>1997.5</v>
      </c>
      <c r="B57" s="94">
        <v>5.5346739130434779</v>
      </c>
      <c r="C57" s="2">
        <f t="shared" si="4"/>
        <v>1.0553467391304348</v>
      </c>
      <c r="D57" s="38">
        <v>169.9</v>
      </c>
      <c r="E57" s="87">
        <f t="shared" si="5"/>
        <v>1.0173024257202146</v>
      </c>
      <c r="F57" s="68">
        <f t="shared" si="6"/>
        <v>-2.7829361615143378</v>
      </c>
      <c r="G57">
        <f t="shared" si="7"/>
        <v>1.022820714517916</v>
      </c>
      <c r="H57">
        <f t="shared" si="8"/>
        <v>-2.8401961919555019</v>
      </c>
      <c r="I57" s="69">
        <v>-1.7062999999999999</v>
      </c>
      <c r="J57" s="84"/>
      <c r="K57" s="84"/>
    </row>
    <row r="58" spans="1:11" x14ac:dyDescent="0.3">
      <c r="A58" s="1">
        <v>1997.75</v>
      </c>
      <c r="B58" s="94">
        <v>5.5073913043478262</v>
      </c>
      <c r="C58" s="2">
        <f t="shared" si="4"/>
        <v>1.0550739130434783</v>
      </c>
      <c r="D58" s="38">
        <v>170.86666666666665</v>
      </c>
      <c r="E58" s="87">
        <f t="shared" si="5"/>
        <v>1.0226939863358986</v>
      </c>
      <c r="F58" s="68">
        <f t="shared" si="6"/>
        <v>-2.6224388081928174</v>
      </c>
      <c r="G58">
        <f t="shared" si="7"/>
        <v>1.0220916282057777</v>
      </c>
      <c r="H58">
        <f t="shared" si="8"/>
        <v>-2.7901368618169498</v>
      </c>
      <c r="I58" s="69">
        <v>-1.9532</v>
      </c>
      <c r="J58" s="84"/>
      <c r="K58" s="84"/>
    </row>
    <row r="59" spans="1:11" x14ac:dyDescent="0.3">
      <c r="A59" s="1">
        <v>1998</v>
      </c>
      <c r="B59" s="94">
        <v>5.519333333333333</v>
      </c>
      <c r="C59" s="2">
        <f t="shared" si="4"/>
        <v>1.0551933333333334</v>
      </c>
      <c r="D59" s="38">
        <v>171.9</v>
      </c>
      <c r="E59" s="87">
        <f t="shared" si="5"/>
        <v>1.0241175485077709</v>
      </c>
      <c r="F59" s="68">
        <f t="shared" si="6"/>
        <v>-2.7938352819747103</v>
      </c>
      <c r="G59">
        <f t="shared" si="7"/>
        <v>1.0223538719742338</v>
      </c>
      <c r="H59">
        <f t="shared" si="8"/>
        <v>-2.8693737280653275</v>
      </c>
      <c r="I59" s="69">
        <v>-2.4066999999999998</v>
      </c>
      <c r="J59" s="84"/>
      <c r="K59" s="84"/>
    </row>
    <row r="60" spans="1:11" x14ac:dyDescent="0.3">
      <c r="A60" s="1">
        <v>1998.25</v>
      </c>
      <c r="B60" s="94">
        <v>5.4974725274725271</v>
      </c>
      <c r="C60" s="2">
        <f t="shared" si="4"/>
        <v>1.0549747252747252</v>
      </c>
      <c r="D60" s="38">
        <v>172.86666666666665</v>
      </c>
      <c r="E60" s="87">
        <f t="shared" si="5"/>
        <v>1.0224306881906022</v>
      </c>
      <c r="F60" s="68">
        <f t="shared" si="6"/>
        <v>-2.6397384911686528</v>
      </c>
      <c r="G60">
        <f t="shared" si="7"/>
        <v>1.0216361621886216</v>
      </c>
      <c r="H60">
        <f t="shared" si="8"/>
        <v>-2.6938423004781109</v>
      </c>
      <c r="I60" s="69">
        <v>-2.1208999999999998</v>
      </c>
      <c r="J60" s="84"/>
      <c r="K60" s="84"/>
    </row>
    <row r="61" spans="1:11" x14ac:dyDescent="0.3">
      <c r="A61" s="1">
        <v>1998.5</v>
      </c>
      <c r="B61" s="94">
        <v>5.5316304347826089</v>
      </c>
      <c r="C61" s="2">
        <f t="shared" si="4"/>
        <v>1.0553163043478262</v>
      </c>
      <c r="D61" s="38">
        <v>173.9</v>
      </c>
      <c r="E61" s="87">
        <f t="shared" si="5"/>
        <v>1.0238393476951331</v>
      </c>
      <c r="F61" s="68">
        <f t="shared" si="6"/>
        <v>-2.8296179045365633</v>
      </c>
      <c r="G61">
        <f t="shared" si="7"/>
        <v>1.023270392682351</v>
      </c>
      <c r="H61">
        <f t="shared" si="8"/>
        <v>-2.7377091896239714</v>
      </c>
      <c r="I61" s="69">
        <v>-2.0617000000000001</v>
      </c>
      <c r="J61" s="84"/>
      <c r="K61" s="84"/>
    </row>
    <row r="62" spans="1:11" x14ac:dyDescent="0.3">
      <c r="A62" s="1">
        <v>1998.75</v>
      </c>
      <c r="B62" s="94">
        <v>4.8605434782608699</v>
      </c>
      <c r="C62" s="2">
        <f t="shared" si="4"/>
        <v>1.0486054347826086</v>
      </c>
      <c r="D62" s="38">
        <v>174.86666666666667</v>
      </c>
      <c r="E62" s="87">
        <f t="shared" si="5"/>
        <v>1.022173429617705</v>
      </c>
      <c r="F62" s="68">
        <f t="shared" si="6"/>
        <v>-2.6549687620824325</v>
      </c>
      <c r="G62">
        <f t="shared" si="7"/>
        <v>1.0231402535028027</v>
      </c>
      <c r="H62">
        <f t="shared" si="8"/>
        <v>-2.2735540364354545</v>
      </c>
      <c r="I62" s="69">
        <v>-1.6223000000000001</v>
      </c>
      <c r="J62" s="84"/>
      <c r="K62" s="84"/>
    </row>
    <row r="63" spans="1:11" x14ac:dyDescent="0.3">
      <c r="A63" s="1">
        <v>1999</v>
      </c>
      <c r="B63" s="94">
        <v>4.7345555555555556</v>
      </c>
      <c r="C63" s="2">
        <f t="shared" si="4"/>
        <v>1.0473455555555555</v>
      </c>
      <c r="D63" s="38">
        <v>175.63333333333333</v>
      </c>
      <c r="E63" s="87">
        <f t="shared" si="5"/>
        <v>1.0174988391298665</v>
      </c>
      <c r="F63" s="68">
        <f t="shared" si="6"/>
        <v>-2.4003967716165309</v>
      </c>
      <c r="G63">
        <f t="shared" si="7"/>
        <v>1.0214855761583268</v>
      </c>
      <c r="H63">
        <f t="shared" si="8"/>
        <v>-2.2397285783686161</v>
      </c>
      <c r="I63" s="69">
        <v>-1.6272</v>
      </c>
      <c r="J63" s="84"/>
      <c r="K63" s="84"/>
    </row>
    <row r="64" spans="1:11" x14ac:dyDescent="0.3">
      <c r="A64" s="1">
        <v>1999.25</v>
      </c>
      <c r="B64" s="94">
        <v>4.7476923076923079</v>
      </c>
      <c r="C64" s="2">
        <f t="shared" si="4"/>
        <v>1.047476923076923</v>
      </c>
      <c r="D64" s="38">
        <v>176.46666666666667</v>
      </c>
      <c r="E64" s="87">
        <f t="shared" si="5"/>
        <v>1.0189340503110433</v>
      </c>
      <c r="F64" s="68">
        <f t="shared" si="6"/>
        <v>-2.2051691117994987</v>
      </c>
      <c r="G64">
        <f t="shared" si="7"/>
        <v>1.020611416688437</v>
      </c>
      <c r="H64">
        <f t="shared" si="8"/>
        <v>-2.3175719841153963</v>
      </c>
      <c r="I64" s="69">
        <v>-1.4689000000000001</v>
      </c>
      <c r="J64" s="84"/>
      <c r="K64" s="84"/>
    </row>
    <row r="65" spans="1:11" x14ac:dyDescent="0.3">
      <c r="A65" s="1">
        <v>1999.5</v>
      </c>
      <c r="B65" s="94">
        <v>5.0955434782608693</v>
      </c>
      <c r="C65" s="2">
        <f t="shared" si="4"/>
        <v>1.0509554347826087</v>
      </c>
      <c r="D65" s="38">
        <v>177.4</v>
      </c>
      <c r="E65" s="87">
        <f t="shared" si="5"/>
        <v>1.0211002750023517</v>
      </c>
      <c r="F65" s="68">
        <f t="shared" si="6"/>
        <v>-2.3967123903772092</v>
      </c>
      <c r="G65">
        <f t="shared" si="7"/>
        <v>1.0199266485152418</v>
      </c>
      <c r="H65">
        <f t="shared" si="8"/>
        <v>-2.6334609343720117</v>
      </c>
      <c r="I65" s="69">
        <v>-1.7161999999999999</v>
      </c>
      <c r="J65" s="84"/>
      <c r="K65" s="84"/>
    </row>
    <row r="66" spans="1:11" x14ac:dyDescent="0.3">
      <c r="A66" s="1">
        <v>1999.75</v>
      </c>
      <c r="B66" s="94">
        <v>5.3040217391304347</v>
      </c>
      <c r="C66" s="2">
        <f t="shared" si="4"/>
        <v>1.0530402173913043</v>
      </c>
      <c r="D66" s="38">
        <v>178.4</v>
      </c>
      <c r="E66" s="87">
        <f t="shared" si="5"/>
        <v>1.0224846010817197</v>
      </c>
      <c r="F66" s="68">
        <f t="shared" si="6"/>
        <v>-2.2480583630675288</v>
      </c>
      <c r="G66">
        <f t="shared" si="7"/>
        <v>1.0200044413812452</v>
      </c>
      <c r="H66">
        <f t="shared" si="8"/>
        <v>-2.6220072413966844</v>
      </c>
      <c r="I66" s="69">
        <v>-1.7557</v>
      </c>
      <c r="J66" s="84"/>
      <c r="K66" s="84"/>
    </row>
    <row r="67" spans="1:11" x14ac:dyDescent="0.3">
      <c r="A67" s="1">
        <v>2000</v>
      </c>
      <c r="B67" s="94">
        <v>5.6776923076923076</v>
      </c>
      <c r="C67" s="2">
        <f t="shared" si="4"/>
        <v>1.0567769230769231</v>
      </c>
      <c r="D67" s="38">
        <v>179.56666666666669</v>
      </c>
      <c r="E67" s="87">
        <f t="shared" si="5"/>
        <v>1.0260732834898776</v>
      </c>
      <c r="F67" s="68">
        <f t="shared" si="6"/>
        <v>-2.6797738981916952</v>
      </c>
      <c r="G67">
        <f t="shared" si="7"/>
        <v>1.0221480524712481</v>
      </c>
      <c r="H67">
        <f t="shared" si="8"/>
        <v>-2.8184141535048002</v>
      </c>
      <c r="I67" s="69">
        <v>-2.1652999999999998</v>
      </c>
      <c r="J67" s="84"/>
      <c r="K67" s="84"/>
    </row>
    <row r="68" spans="1:11" x14ac:dyDescent="0.3">
      <c r="A68" s="1">
        <v>2000.25</v>
      </c>
      <c r="B68" s="94">
        <v>6.2719780219780219</v>
      </c>
      <c r="C68" s="2">
        <f t="shared" si="4"/>
        <v>1.0627197802197803</v>
      </c>
      <c r="D68" s="38">
        <v>180.70000000000002</v>
      </c>
      <c r="E68" s="87">
        <f t="shared" ref="E68:E99" si="9">LN(D68/D67)*4 +1</f>
        <v>1.0251666263192178</v>
      </c>
      <c r="F68" s="68">
        <f t="shared" si="6"/>
        <v>-3.1004374352343489</v>
      </c>
      <c r="G68">
        <f t="shared" si="7"/>
        <v>1.0237061964732916</v>
      </c>
      <c r="H68">
        <f t="shared" si="8"/>
        <v>-3.2350084144635916</v>
      </c>
      <c r="I68" s="69">
        <v>-2.702</v>
      </c>
      <c r="J68" s="84"/>
      <c r="K68" s="84"/>
    </row>
    <row r="69" spans="1:11" x14ac:dyDescent="0.3">
      <c r="A69" s="1">
        <v>2000.5</v>
      </c>
      <c r="B69" s="94">
        <v>6.51945652173913</v>
      </c>
      <c r="C69" s="2">
        <f t="shared" si="4"/>
        <v>1.0651945652173913</v>
      </c>
      <c r="D69" s="38">
        <v>181.9</v>
      </c>
      <c r="E69" s="87">
        <f t="shared" si="9"/>
        <v>1.0264755517035751</v>
      </c>
      <c r="F69" s="68">
        <f t="shared" si="6"/>
        <v>-3.5477653100932649</v>
      </c>
      <c r="G69">
        <f t="shared" si="7"/>
        <v>1.0250500156485975</v>
      </c>
      <c r="H69">
        <f t="shared" si="8"/>
        <v>-3.4214061851233102</v>
      </c>
      <c r="I69" s="69">
        <v>-2.7265000000000001</v>
      </c>
      <c r="J69" s="84"/>
      <c r="K69" s="84"/>
    </row>
    <row r="70" spans="1:11" x14ac:dyDescent="0.3">
      <c r="A70" s="1">
        <v>2000.75</v>
      </c>
      <c r="B70" s="94">
        <v>6.4748913043478264</v>
      </c>
      <c r="C70" s="2">
        <f t="shared" si="4"/>
        <v>1.0647489130434782</v>
      </c>
      <c r="D70" s="38">
        <v>183</v>
      </c>
      <c r="E70" s="87">
        <f t="shared" si="9"/>
        <v>1.0241162692693777</v>
      </c>
      <c r="F70" s="68">
        <f t="shared" si="6"/>
        <v>-3.0436452244982704</v>
      </c>
      <c r="G70">
        <f t="shared" si="7"/>
        <v>1.025457932695512</v>
      </c>
      <c r="H70">
        <f t="shared" si="8"/>
        <v>-3.3111432575233968</v>
      </c>
      <c r="I70" s="69">
        <v>-2.6331000000000002</v>
      </c>
      <c r="J70" s="84"/>
      <c r="K70" s="84"/>
    </row>
    <row r="71" spans="1:11" x14ac:dyDescent="0.3">
      <c r="A71" s="1">
        <v>2001</v>
      </c>
      <c r="B71" s="94">
        <v>5.5970000000000004</v>
      </c>
      <c r="C71" s="2">
        <f t="shared" si="4"/>
        <v>1.0559700000000001</v>
      </c>
      <c r="D71" s="38">
        <v>184.33333333333334</v>
      </c>
      <c r="E71" s="87">
        <f t="shared" si="9"/>
        <v>1.0290382400512172</v>
      </c>
      <c r="F71" s="68">
        <f t="shared" ref="F71:F102" si="10">(E72/(0.9968*C71)-1)*100</f>
        <v>-2.6670439578064253</v>
      </c>
      <c r="G71">
        <f t="shared" ref="G71:G102" si="11">LN(D71/D67) +1</f>
        <v>1.0261991718358465</v>
      </c>
      <c r="H71">
        <f t="shared" ref="H71:H102" si="12">(G72/(0.9968*C71)-1)*100</f>
        <v>-2.5227201107204889</v>
      </c>
      <c r="I71" s="69">
        <v>-2.0320999999999998</v>
      </c>
      <c r="J71" s="84"/>
      <c r="K71" s="84"/>
    </row>
    <row r="72" spans="1:11" x14ac:dyDescent="0.3">
      <c r="A72" s="1">
        <v>2001.25</v>
      </c>
      <c r="B72" s="94">
        <v>4.3267032967032968</v>
      </c>
      <c r="C72" s="2">
        <f t="shared" ref="C72:C135" si="13">B72/100 +1</f>
        <v>1.043267032967033</v>
      </c>
      <c r="D72" s="38">
        <v>185.46666666666667</v>
      </c>
      <c r="E72" s="87">
        <f t="shared" si="9"/>
        <v>1.0245178341078116</v>
      </c>
      <c r="F72" s="68">
        <f t="shared" si="10"/>
        <v>-1.2215230562708568</v>
      </c>
      <c r="G72">
        <f t="shared" ref="G72:G135" si="14">LN(D72/D68) +1</f>
        <v>1.0260369737829951</v>
      </c>
      <c r="H72">
        <f t="shared" si="12"/>
        <v>-1.3177914437153215</v>
      </c>
      <c r="I72" s="69">
        <v>-0.78500000000000003</v>
      </c>
      <c r="J72" s="84"/>
      <c r="K72" s="84"/>
    </row>
    <row r="73" spans="1:11" x14ac:dyDescent="0.3">
      <c r="A73" s="1">
        <v>2001.5</v>
      </c>
      <c r="B73" s="94">
        <v>3.501521739130435</v>
      </c>
      <c r="C73" s="2">
        <f t="shared" si="13"/>
        <v>1.0350152173913043</v>
      </c>
      <c r="D73" s="38">
        <v>186.73333333333335</v>
      </c>
      <c r="E73" s="87">
        <f t="shared" si="9"/>
        <v>1.0272256111068812</v>
      </c>
      <c r="F73" s="68">
        <f t="shared" si="10"/>
        <v>-0.52058546586898347</v>
      </c>
      <c r="G73">
        <f t="shared" si="14"/>
        <v>1.0262244886338221</v>
      </c>
      <c r="H73">
        <f t="shared" si="12"/>
        <v>-0.47733491002770467</v>
      </c>
      <c r="I73" s="69">
        <v>4.0800000000000003E-2</v>
      </c>
      <c r="J73" s="84"/>
      <c r="K73" s="84"/>
    </row>
    <row r="74" spans="1:11" x14ac:dyDescent="0.3">
      <c r="A74" s="1">
        <v>2001.75</v>
      </c>
      <c r="B74" s="94">
        <v>2.1304347826086958</v>
      </c>
      <c r="C74" s="2">
        <f t="shared" si="13"/>
        <v>1.021304347826087</v>
      </c>
      <c r="D74" s="38">
        <v>187.96666666666667</v>
      </c>
      <c r="E74" s="87">
        <f t="shared" si="9"/>
        <v>1.0263322719485128</v>
      </c>
      <c r="F74" s="68">
        <f t="shared" si="10"/>
        <v>0.38243412613265804</v>
      </c>
      <c r="G74">
        <f t="shared" si="14"/>
        <v>1.0267784893036058</v>
      </c>
      <c r="H74">
        <f t="shared" si="12"/>
        <v>0.68417296662470761</v>
      </c>
      <c r="I74" s="69">
        <v>0.87</v>
      </c>
      <c r="J74" s="84"/>
      <c r="K74" s="84"/>
    </row>
    <row r="75" spans="1:11" x14ac:dyDescent="0.3">
      <c r="A75" s="1">
        <v>2002</v>
      </c>
      <c r="B75" s="94">
        <v>1.7328888888888889</v>
      </c>
      <c r="C75" s="2">
        <f t="shared" si="13"/>
        <v>1.0173288888888889</v>
      </c>
      <c r="D75" s="38">
        <v>189</v>
      </c>
      <c r="E75" s="87">
        <f t="shared" si="9"/>
        <v>1.0219294916584625</v>
      </c>
      <c r="F75" s="68">
        <f t="shared" si="10"/>
        <v>0.62450861848504235</v>
      </c>
      <c r="G75">
        <f t="shared" si="14"/>
        <v>1.0250013022054172</v>
      </c>
      <c r="H75">
        <f t="shared" si="12"/>
        <v>0.97626167804305553</v>
      </c>
      <c r="I75" s="69">
        <v>1.3611</v>
      </c>
      <c r="J75" s="84"/>
      <c r="K75" s="84"/>
    </row>
    <row r="76" spans="1:11" x14ac:dyDescent="0.3">
      <c r="A76" s="1">
        <v>2002.25</v>
      </c>
      <c r="B76" s="94">
        <v>1.7515384615384615</v>
      </c>
      <c r="C76" s="2">
        <f t="shared" si="13"/>
        <v>1.0175153846153846</v>
      </c>
      <c r="D76" s="38">
        <v>189.96666666666667</v>
      </c>
      <c r="E76" s="87">
        <f t="shared" si="9"/>
        <v>1.0204064124528076</v>
      </c>
      <c r="F76" s="68">
        <f t="shared" si="10"/>
        <v>0.664698137300479</v>
      </c>
      <c r="G76">
        <f t="shared" si="14"/>
        <v>1.0239734467916659</v>
      </c>
      <c r="H76">
        <f t="shared" si="12"/>
        <v>0.80432912168515447</v>
      </c>
      <c r="I76" s="69">
        <v>1.5218</v>
      </c>
      <c r="J76" s="84"/>
      <c r="K76" s="84"/>
    </row>
    <row r="77" spans="1:11" x14ac:dyDescent="0.3">
      <c r="A77" s="1">
        <v>2002.5</v>
      </c>
      <c r="B77" s="94">
        <v>1.7408695652173913</v>
      </c>
      <c r="C77" s="2">
        <f t="shared" si="13"/>
        <v>1.017408695652174</v>
      </c>
      <c r="D77" s="38">
        <v>190.9666666666667</v>
      </c>
      <c r="E77" s="87">
        <f t="shared" si="9"/>
        <v>1.0210010982943132</v>
      </c>
      <c r="F77" s="68">
        <f t="shared" si="10"/>
        <v>0.39039466540646828</v>
      </c>
      <c r="G77">
        <f t="shared" si="14"/>
        <v>1.0224173185885241</v>
      </c>
      <c r="H77">
        <f t="shared" si="12"/>
        <v>0.61226556518103603</v>
      </c>
      <c r="I77" s="69">
        <v>1.4414</v>
      </c>
      <c r="J77" s="84"/>
      <c r="K77" s="84"/>
    </row>
    <row r="78" spans="1:11" x14ac:dyDescent="0.3">
      <c r="A78" s="1">
        <v>2002.75</v>
      </c>
      <c r="B78" s="94">
        <v>1.4442391304347826</v>
      </c>
      <c r="C78" s="2">
        <f t="shared" si="13"/>
        <v>1.0144423913043479</v>
      </c>
      <c r="D78" s="38">
        <v>191.83333333333334</v>
      </c>
      <c r="E78" s="87">
        <f t="shared" si="9"/>
        <v>1.0181121869896204</v>
      </c>
      <c r="F78" s="68">
        <f t="shared" si="10"/>
        <v>0.19659692780513716</v>
      </c>
      <c r="G78">
        <f t="shared" si="14"/>
        <v>1.0203622973488009</v>
      </c>
      <c r="H78">
        <f t="shared" si="12"/>
        <v>0.69025061773073659</v>
      </c>
      <c r="I78" s="69">
        <v>1.8333999999999999</v>
      </c>
      <c r="J78" s="84"/>
      <c r="K78" s="84"/>
    </row>
    <row r="79" spans="1:11" x14ac:dyDescent="0.3">
      <c r="A79" s="1">
        <v>2003</v>
      </c>
      <c r="B79" s="94">
        <v>1.2496666666666667</v>
      </c>
      <c r="C79" s="2">
        <f t="shared" si="13"/>
        <v>1.0124966666666666</v>
      </c>
      <c r="D79" s="38">
        <v>192.46666666666667</v>
      </c>
      <c r="E79" s="87">
        <f t="shared" si="9"/>
        <v>1.0131841562675892</v>
      </c>
      <c r="F79" s="68">
        <f t="shared" si="10"/>
        <v>-0.23136461941696274</v>
      </c>
      <c r="G79">
        <f t="shared" si="14"/>
        <v>1.0181759635010825</v>
      </c>
      <c r="H79">
        <f t="shared" si="12"/>
        <v>0.54972008557099272</v>
      </c>
      <c r="I79" s="69">
        <v>1.9339999999999999</v>
      </c>
      <c r="J79" s="84"/>
      <c r="K79" s="84"/>
    </row>
    <row r="80" spans="1:11" x14ac:dyDescent="0.3">
      <c r="A80" s="1">
        <v>2003.25</v>
      </c>
      <c r="B80" s="94">
        <v>1.2467032967032967</v>
      </c>
      <c r="C80" s="2">
        <f t="shared" si="13"/>
        <v>1.0124670329670329</v>
      </c>
      <c r="D80" s="38">
        <v>192.79999999999998</v>
      </c>
      <c r="E80" s="87">
        <f t="shared" si="9"/>
        <v>1.0069216144628808</v>
      </c>
      <c r="F80" s="68">
        <f t="shared" si="10"/>
        <v>0.65864931876411514</v>
      </c>
      <c r="G80">
        <f t="shared" si="14"/>
        <v>1.0148047640036011</v>
      </c>
      <c r="H80">
        <f t="shared" si="12"/>
        <v>0.42566755670903067</v>
      </c>
      <c r="I80" s="69">
        <v>1.6759999999999999</v>
      </c>
      <c r="J80" s="84"/>
      <c r="K80" s="84"/>
    </row>
    <row r="81" spans="1:11" x14ac:dyDescent="0.3">
      <c r="A81" s="1">
        <v>2003.5</v>
      </c>
      <c r="B81" s="94">
        <v>1.0168478260869565</v>
      </c>
      <c r="C81" s="2">
        <f t="shared" si="13"/>
        <v>1.0101684782608695</v>
      </c>
      <c r="D81" s="38">
        <v>193.56666666666669</v>
      </c>
      <c r="E81" s="87">
        <f t="shared" si="9"/>
        <v>1.0158744061337979</v>
      </c>
      <c r="F81" s="68">
        <f t="shared" si="10"/>
        <v>0.33597932819457998</v>
      </c>
      <c r="G81">
        <f t="shared" si="14"/>
        <v>1.013523090963472</v>
      </c>
      <c r="H81">
        <f t="shared" si="12"/>
        <v>0.46069107664949982</v>
      </c>
      <c r="I81" s="69">
        <v>1.5318000000000001</v>
      </c>
      <c r="J81" s="84"/>
      <c r="K81" s="84"/>
    </row>
    <row r="82" spans="1:11" x14ac:dyDescent="0.3">
      <c r="A82" s="1">
        <v>2003.75</v>
      </c>
      <c r="B82" s="94">
        <v>0.99673913043478257</v>
      </c>
      <c r="C82" s="2">
        <f t="shared" si="13"/>
        <v>1.0099673913043479</v>
      </c>
      <c r="D82" s="38">
        <v>194.06666666666669</v>
      </c>
      <c r="E82" s="87">
        <f t="shared" si="9"/>
        <v>1.0103190357340748</v>
      </c>
      <c r="F82" s="68">
        <f t="shared" si="10"/>
        <v>1.2372433556732121</v>
      </c>
      <c r="G82">
        <f t="shared" si="14"/>
        <v>1.0115748031495855</v>
      </c>
      <c r="H82">
        <f t="shared" si="12"/>
        <v>0.62986597554504087</v>
      </c>
      <c r="I82" s="69">
        <v>2.1857000000000002</v>
      </c>
      <c r="J82" s="84"/>
      <c r="K82" s="84"/>
    </row>
    <row r="83" spans="1:11" x14ac:dyDescent="0.3">
      <c r="A83" s="1">
        <v>2004</v>
      </c>
      <c r="B83" s="94">
        <v>1.001868131868132</v>
      </c>
      <c r="C83" s="2">
        <f t="shared" si="13"/>
        <v>1.0100186813186813</v>
      </c>
      <c r="D83" s="38">
        <v>195</v>
      </c>
      <c r="E83" s="87">
        <f t="shared" si="9"/>
        <v>1.0191912636813343</v>
      </c>
      <c r="F83" s="68">
        <f t="shared" si="10"/>
        <v>1.830860013098734</v>
      </c>
      <c r="G83">
        <f t="shared" si="14"/>
        <v>1.0130765800030217</v>
      </c>
      <c r="H83">
        <f t="shared" si="12"/>
        <v>1.0791187942682079</v>
      </c>
      <c r="I83" s="69">
        <v>1.6423000000000001</v>
      </c>
      <c r="J83" s="84"/>
      <c r="K83" s="84"/>
    </row>
    <row r="84" spans="1:11" x14ac:dyDescent="0.3">
      <c r="A84" s="1">
        <v>2004.25</v>
      </c>
      <c r="B84" s="94">
        <v>1.0113186813186812</v>
      </c>
      <c r="C84" s="2">
        <f t="shared" si="13"/>
        <v>1.0101131868131867</v>
      </c>
      <c r="D84" s="38">
        <v>196.23333333333335</v>
      </c>
      <c r="E84" s="87">
        <f t="shared" si="9"/>
        <v>1.025219475209437</v>
      </c>
      <c r="F84" s="68">
        <f t="shared" si="10"/>
        <v>1.0000974829933451</v>
      </c>
      <c r="G84">
        <f t="shared" si="14"/>
        <v>1.017651045189661</v>
      </c>
      <c r="H84">
        <f t="shared" si="12"/>
        <v>1.0963832432522524</v>
      </c>
      <c r="I84" s="69">
        <v>2.2664</v>
      </c>
      <c r="J84" s="84"/>
      <c r="K84" s="84"/>
    </row>
    <row r="85" spans="1:11" x14ac:dyDescent="0.3">
      <c r="A85" s="1">
        <v>2004.5</v>
      </c>
      <c r="B85" s="94">
        <v>1.4307608695652174</v>
      </c>
      <c r="C85" s="2">
        <f t="shared" si="13"/>
        <v>1.0143076086956522</v>
      </c>
      <c r="D85" s="38">
        <v>197.06666666666669</v>
      </c>
      <c r="E85" s="87">
        <f t="shared" si="9"/>
        <v>1.0169506143991058</v>
      </c>
      <c r="F85" s="68">
        <f t="shared" si="10"/>
        <v>1.3076901077472725</v>
      </c>
      <c r="G85">
        <f t="shared" si="14"/>
        <v>1.0179200972559879</v>
      </c>
      <c r="H85">
        <f t="shared" si="12"/>
        <v>1.0236128669309119</v>
      </c>
      <c r="I85" s="69">
        <v>1.9339999999999999</v>
      </c>
      <c r="J85" s="84"/>
      <c r="K85" s="84"/>
    </row>
    <row r="86" spans="1:11" x14ac:dyDescent="0.3">
      <c r="A86" s="1">
        <v>2004.75</v>
      </c>
      <c r="B86" s="94">
        <v>1.9498913043478261</v>
      </c>
      <c r="C86" s="2">
        <f t="shared" si="13"/>
        <v>1.0194989130434782</v>
      </c>
      <c r="D86" s="38">
        <v>198.26666666666668</v>
      </c>
      <c r="E86" s="87">
        <f t="shared" si="9"/>
        <v>1.0242833798080317</v>
      </c>
      <c r="F86" s="68">
        <f t="shared" si="10"/>
        <v>0.84318217138072971</v>
      </c>
      <c r="G86">
        <f t="shared" si="14"/>
        <v>1.021411183274477</v>
      </c>
      <c r="H86">
        <f t="shared" si="12"/>
        <v>0.64730612780450336</v>
      </c>
      <c r="I86" s="69">
        <v>1.4113</v>
      </c>
      <c r="J86" s="84"/>
      <c r="K86" s="84"/>
    </row>
    <row r="87" spans="1:11" x14ac:dyDescent="0.3">
      <c r="A87" s="1">
        <v>2005</v>
      </c>
      <c r="B87" s="94">
        <v>2.4689999999999999</v>
      </c>
      <c r="C87" s="2">
        <f t="shared" si="13"/>
        <v>1.0246900000000001</v>
      </c>
      <c r="D87" s="38">
        <v>199.5</v>
      </c>
      <c r="E87" s="87">
        <f t="shared" si="9"/>
        <v>1.024805241648111</v>
      </c>
      <c r="F87" s="68">
        <f t="shared" si="10"/>
        <v>-0.26837187297668041</v>
      </c>
      <c r="G87">
        <f t="shared" si="14"/>
        <v>1.0228146777661713</v>
      </c>
      <c r="H87">
        <f t="shared" si="12"/>
        <v>-2.2883050067368238E-2</v>
      </c>
      <c r="I87" s="69">
        <v>0.79990000000000006</v>
      </c>
      <c r="J87" s="84"/>
      <c r="K87" s="84"/>
    </row>
    <row r="88" spans="1:11" x14ac:dyDescent="0.3">
      <c r="A88" s="1">
        <v>2005.25</v>
      </c>
      <c r="B88" s="94">
        <v>2.941758241758242</v>
      </c>
      <c r="C88" s="2">
        <f t="shared" si="13"/>
        <v>1.0294175824175824</v>
      </c>
      <c r="D88" s="38">
        <v>200.43333333333331</v>
      </c>
      <c r="E88" s="87">
        <f t="shared" si="9"/>
        <v>1.01866981218998</v>
      </c>
      <c r="F88" s="68">
        <f t="shared" si="10"/>
        <v>-1.2514105000918652</v>
      </c>
      <c r="G88">
        <f t="shared" si="14"/>
        <v>1.0211772620113071</v>
      </c>
      <c r="H88">
        <f t="shared" si="12"/>
        <v>-0.57139619634452021</v>
      </c>
      <c r="I88" s="69">
        <v>0.42</v>
      </c>
      <c r="J88" s="84"/>
      <c r="K88" s="84"/>
    </row>
    <row r="89" spans="1:11" x14ac:dyDescent="0.3">
      <c r="A89" s="1">
        <v>2005.5</v>
      </c>
      <c r="B89" s="94">
        <v>3.46</v>
      </c>
      <c r="C89" s="2">
        <f t="shared" si="13"/>
        <v>1.0346</v>
      </c>
      <c r="D89" s="38">
        <v>201.1</v>
      </c>
      <c r="E89" s="87">
        <f t="shared" si="9"/>
        <v>1.0132824296047724</v>
      </c>
      <c r="F89" s="68">
        <f t="shared" si="10"/>
        <v>-0.4708678997173088</v>
      </c>
      <c r="G89">
        <f t="shared" si="14"/>
        <v>1.0202602158127239</v>
      </c>
      <c r="H89">
        <f t="shared" si="12"/>
        <v>-1.0173277164745254</v>
      </c>
      <c r="I89" s="69">
        <v>3.49E-2</v>
      </c>
      <c r="J89" s="84"/>
      <c r="K89" s="84"/>
    </row>
    <row r="90" spans="1:11" x14ac:dyDescent="0.3">
      <c r="A90" s="1">
        <v>2005.75</v>
      </c>
      <c r="B90" s="94">
        <v>3.9782608695652173</v>
      </c>
      <c r="C90" s="2">
        <f t="shared" si="13"/>
        <v>1.0397826086956521</v>
      </c>
      <c r="D90" s="38">
        <v>202.43333333333331</v>
      </c>
      <c r="E90" s="87">
        <f t="shared" si="9"/>
        <v>1.0264332698272542</v>
      </c>
      <c r="F90" s="68">
        <f t="shared" si="10"/>
        <v>-1.1099821005503663</v>
      </c>
      <c r="G90">
        <f t="shared" si="14"/>
        <v>1.0207976883175294</v>
      </c>
      <c r="H90">
        <f t="shared" si="12"/>
        <v>-1.5071771430427039</v>
      </c>
      <c r="I90" s="69">
        <v>-0.50080000000000002</v>
      </c>
      <c r="J90" s="84"/>
      <c r="K90" s="84"/>
    </row>
    <row r="91" spans="1:11" x14ac:dyDescent="0.3">
      <c r="A91" s="1">
        <v>2006</v>
      </c>
      <c r="B91" s="94">
        <v>4.4541111111111107</v>
      </c>
      <c r="C91" s="2">
        <f t="shared" si="13"/>
        <v>1.0445411111111111</v>
      </c>
      <c r="D91" s="38">
        <v>203.69999999999996</v>
      </c>
      <c r="E91" s="87">
        <f t="shared" si="9"/>
        <v>1.0249508359893602</v>
      </c>
      <c r="F91" s="68">
        <f t="shared" si="10"/>
        <v>-0.82634333602402688</v>
      </c>
      <c r="G91">
        <f t="shared" si="14"/>
        <v>1.0208340869028418</v>
      </c>
      <c r="H91">
        <f t="shared" si="12"/>
        <v>-1.6215225329792693</v>
      </c>
      <c r="I91" s="69">
        <v>-0.91410000000000002</v>
      </c>
      <c r="J91" s="84"/>
      <c r="K91" s="84"/>
    </row>
    <row r="92" spans="1:11" x14ac:dyDescent="0.3">
      <c r="A92" s="1">
        <v>2006.25</v>
      </c>
      <c r="B92" s="94">
        <v>4.9075824175824172</v>
      </c>
      <c r="C92" s="2">
        <f t="shared" si="13"/>
        <v>1.0490758241758242</v>
      </c>
      <c r="D92" s="38">
        <v>205.36666666666667</v>
      </c>
      <c r="E92" s="87">
        <f t="shared" si="9"/>
        <v>1.0325947044786215</v>
      </c>
      <c r="F92" s="68">
        <f t="shared" si="10"/>
        <v>-1.7732306267841835</v>
      </c>
      <c r="G92">
        <f t="shared" si="14"/>
        <v>1.0243153099750022</v>
      </c>
      <c r="H92">
        <f t="shared" si="12"/>
        <v>-1.7146230251049888</v>
      </c>
      <c r="I92" s="69">
        <v>-1.3139000000000001</v>
      </c>
      <c r="J92" s="84"/>
      <c r="K92" s="84"/>
    </row>
    <row r="93" spans="1:11" x14ac:dyDescent="0.3">
      <c r="A93" s="1">
        <v>2006.5</v>
      </c>
      <c r="B93" s="94">
        <v>5.2453260869565215</v>
      </c>
      <c r="C93" s="2">
        <f t="shared" si="13"/>
        <v>1.0524532608695651</v>
      </c>
      <c r="D93" s="38">
        <v>206.76666666666665</v>
      </c>
      <c r="E93" s="87">
        <f t="shared" si="9"/>
        <v>1.0271757758341873</v>
      </c>
      <c r="F93" s="68">
        <f t="shared" si="10"/>
        <v>-2.7169644708805896</v>
      </c>
      <c r="G93">
        <f t="shared" si="14"/>
        <v>1.0277886465323558</v>
      </c>
      <c r="H93">
        <f t="shared" si="12"/>
        <v>-2.1694657071618773</v>
      </c>
      <c r="I93" s="69">
        <v>-1.4556</v>
      </c>
      <c r="J93" s="84"/>
      <c r="K93" s="84"/>
    </row>
    <row r="94" spans="1:11" x14ac:dyDescent="0.3">
      <c r="A94" s="1">
        <v>2006.75</v>
      </c>
      <c r="B94" s="94">
        <v>5.2429347826086961</v>
      </c>
      <c r="C94" s="2">
        <f t="shared" si="13"/>
        <v>1.0524293478260869</v>
      </c>
      <c r="D94" s="38">
        <v>207.83333333333334</v>
      </c>
      <c r="E94" s="87">
        <f t="shared" si="9"/>
        <v>1.0205821325640778</v>
      </c>
      <c r="F94" s="68">
        <f t="shared" si="10"/>
        <v>-2.4492856298386378</v>
      </c>
      <c r="G94">
        <f t="shared" si="14"/>
        <v>1.0263258622165616</v>
      </c>
      <c r="H94">
        <f t="shared" si="12"/>
        <v>-2.2049855208957636</v>
      </c>
      <c r="I94" s="69">
        <v>-1.4294</v>
      </c>
      <c r="J94" s="84"/>
      <c r="K94" s="84"/>
    </row>
    <row r="95" spans="1:11" x14ac:dyDescent="0.3">
      <c r="A95" s="1">
        <v>2007</v>
      </c>
      <c r="B95" s="94">
        <v>5.2545555555555552</v>
      </c>
      <c r="C95" s="2">
        <f t="shared" si="13"/>
        <v>1.0525455555555556</v>
      </c>
      <c r="D95" s="38">
        <v>209.05100000000002</v>
      </c>
      <c r="E95" s="87">
        <f t="shared" si="9"/>
        <v>1.0233670595350322</v>
      </c>
      <c r="F95" s="68">
        <f t="shared" si="10"/>
        <v>-2.8412405606615843</v>
      </c>
      <c r="G95">
        <f t="shared" si="14"/>
        <v>1.0259299181029795</v>
      </c>
      <c r="H95">
        <f t="shared" si="12"/>
        <v>-2.5309569794883191</v>
      </c>
      <c r="I95" s="69">
        <v>-1.6173</v>
      </c>
      <c r="J95" s="84"/>
      <c r="K95" s="84"/>
    </row>
    <row r="96" spans="1:11" x14ac:dyDescent="0.3">
      <c r="A96" s="1">
        <v>2007.25</v>
      </c>
      <c r="B96" s="94">
        <v>5.2524175824175821</v>
      </c>
      <c r="C96" s="2">
        <f t="shared" si="13"/>
        <v>1.0525241758241759</v>
      </c>
      <c r="D96" s="38">
        <v>210.06566666666666</v>
      </c>
      <c r="E96" s="87">
        <f t="shared" si="9"/>
        <v>1.0193677556578731</v>
      </c>
      <c r="F96" s="68">
        <f t="shared" si="10"/>
        <v>-2.7247568373515052</v>
      </c>
      <c r="G96">
        <f t="shared" si="14"/>
        <v>1.0226231808977926</v>
      </c>
      <c r="H96">
        <f t="shared" si="12"/>
        <v>-2.6864043472718424</v>
      </c>
      <c r="I96" s="69">
        <v>-1.647</v>
      </c>
      <c r="J96" s="84"/>
      <c r="K96" s="84"/>
    </row>
    <row r="97" spans="1:11" x14ac:dyDescent="0.3">
      <c r="A97" s="1">
        <v>2007.5</v>
      </c>
      <c r="B97" s="94">
        <v>5.0743478260869566</v>
      </c>
      <c r="C97" s="2">
        <f t="shared" si="13"/>
        <v>1.0507434782608696</v>
      </c>
      <c r="D97" s="38">
        <v>211.14866666666668</v>
      </c>
      <c r="E97" s="87">
        <f t="shared" si="9"/>
        <v>1.0205691459342174</v>
      </c>
      <c r="F97" s="68">
        <f t="shared" si="10"/>
        <v>-1.844853130209656</v>
      </c>
      <c r="G97">
        <f t="shared" si="14"/>
        <v>1.0209715234228001</v>
      </c>
      <c r="H97">
        <f t="shared" si="12"/>
        <v>-2.3430339572246162</v>
      </c>
      <c r="I97" s="69">
        <v>-1.5679000000000001</v>
      </c>
      <c r="J97" s="84"/>
      <c r="K97" s="84"/>
    </row>
    <row r="98" spans="1:11" x14ac:dyDescent="0.3">
      <c r="A98" s="1">
        <v>2007.75</v>
      </c>
      <c r="B98" s="94">
        <v>4.4956521739130437</v>
      </c>
      <c r="C98" s="2">
        <f t="shared" si="13"/>
        <v>1.0449565217391303</v>
      </c>
      <c r="D98" s="38">
        <v>212.63499999999999</v>
      </c>
      <c r="E98" s="87">
        <f t="shared" si="9"/>
        <v>1.0280584561379027</v>
      </c>
      <c r="F98" s="68">
        <f t="shared" si="10"/>
        <v>-1.4599512442740381</v>
      </c>
      <c r="G98">
        <f t="shared" si="14"/>
        <v>1.0228406043162563</v>
      </c>
      <c r="H98">
        <f t="shared" si="12"/>
        <v>-1.7292815407368933</v>
      </c>
      <c r="I98" s="69">
        <v>-1.0033000000000001</v>
      </c>
      <c r="J98" s="84"/>
      <c r="K98" s="84"/>
    </row>
    <row r="99" spans="1:11" x14ac:dyDescent="0.3">
      <c r="A99" s="1">
        <v>2008</v>
      </c>
      <c r="B99" s="94">
        <v>3.1814285714285715</v>
      </c>
      <c r="C99" s="2">
        <f t="shared" si="13"/>
        <v>1.0318142857142858</v>
      </c>
      <c r="D99" s="38">
        <v>214.04333333333332</v>
      </c>
      <c r="E99" s="87">
        <f t="shared" si="9"/>
        <v>1.0264056238666839</v>
      </c>
      <c r="F99" s="68">
        <f t="shared" si="10"/>
        <v>-1.0860800862540376</v>
      </c>
      <c r="G99">
        <f t="shared" si="14"/>
        <v>1.0236002453991693</v>
      </c>
      <c r="H99">
        <f t="shared" si="12"/>
        <v>-0.5268454129772504</v>
      </c>
      <c r="I99" s="69">
        <v>0.31009999999999999</v>
      </c>
      <c r="J99" s="84"/>
      <c r="K99" s="84"/>
    </row>
    <row r="100" spans="1:11" x14ac:dyDescent="0.3">
      <c r="A100" s="1">
        <v>2008.25</v>
      </c>
      <c r="B100" s="94">
        <v>2.0847252747252747</v>
      </c>
      <c r="C100" s="2">
        <f t="shared" si="13"/>
        <v>1.0208472527472527</v>
      </c>
      <c r="D100" s="38">
        <v>214.97333333333333</v>
      </c>
      <c r="E100" s="87">
        <f t="shared" ref="E100:E131" si="15">LN(D100/D99)*4 +1</f>
        <v>1.0173420107700826</v>
      </c>
      <c r="F100" s="68">
        <f t="shared" si="10"/>
        <v>0.79431405507770503</v>
      </c>
      <c r="G100">
        <f t="shared" si="14"/>
        <v>1.0230938091772215</v>
      </c>
      <c r="H100">
        <f t="shared" si="12"/>
        <v>0.66695584069973446</v>
      </c>
      <c r="I100" s="69">
        <v>1.5017</v>
      </c>
      <c r="J100" s="84"/>
      <c r="K100" s="84"/>
    </row>
    <row r="101" spans="1:11" x14ac:dyDescent="0.3">
      <c r="A101" s="1">
        <v>2008.5</v>
      </c>
      <c r="B101" s="94">
        <v>1.9406521739130436</v>
      </c>
      <c r="C101" s="2">
        <f t="shared" si="13"/>
        <v>1.0194065217391304</v>
      </c>
      <c r="D101" s="38">
        <v>216.357</v>
      </c>
      <c r="E101" s="87">
        <f t="shared" si="15"/>
        <v>1.0256633268016373</v>
      </c>
      <c r="F101" s="68">
        <f t="shared" si="10"/>
        <v>-0.62628210315963662</v>
      </c>
      <c r="G101">
        <f t="shared" si="14"/>
        <v>1.0243673543940763</v>
      </c>
      <c r="H101">
        <f t="shared" si="12"/>
        <v>0.35953964513826264</v>
      </c>
      <c r="I101" s="69">
        <v>1.6524000000000001</v>
      </c>
      <c r="J101" s="84"/>
      <c r="K101" s="84"/>
    </row>
    <row r="102" spans="1:11" x14ac:dyDescent="0.3">
      <c r="A102" s="1">
        <v>2008.75</v>
      </c>
      <c r="B102" s="94">
        <v>0.5053260869565217</v>
      </c>
      <c r="C102" s="2">
        <f t="shared" si="13"/>
        <v>1.0050532608695653</v>
      </c>
      <c r="D102" s="38">
        <v>216.88666666666668</v>
      </c>
      <c r="E102" s="87">
        <f t="shared" si="15"/>
        <v>1.0097804902194039</v>
      </c>
      <c r="F102" s="68">
        <f t="shared" si="10"/>
        <v>1.4889526624770832</v>
      </c>
      <c r="G102">
        <f t="shared" si="14"/>
        <v>1.0197978629144517</v>
      </c>
      <c r="H102">
        <f t="shared" si="12"/>
        <v>1.5519348682603074</v>
      </c>
      <c r="I102" s="69">
        <v>2.7458</v>
      </c>
      <c r="J102" s="84"/>
      <c r="K102" s="84"/>
    </row>
    <row r="103" spans="1:11" x14ac:dyDescent="0.3">
      <c r="A103" s="1">
        <v>2009</v>
      </c>
      <c r="B103" s="94">
        <v>0.18444444444444444</v>
      </c>
      <c r="C103" s="2">
        <f t="shared" si="13"/>
        <v>1.0018444444444445</v>
      </c>
      <c r="D103" s="38">
        <v>217.79700000000003</v>
      </c>
      <c r="E103" s="87">
        <f t="shared" si="15"/>
        <v>1.0167539704664943</v>
      </c>
      <c r="F103" s="68">
        <f t="shared" ref="F103:F120" si="16">(E104/(0.9968*C103)-1)*100</f>
        <v>2.1731318073327843</v>
      </c>
      <c r="G103">
        <f t="shared" si="14"/>
        <v>1.0173849495644045</v>
      </c>
      <c r="H103">
        <f t="shared" ref="H103:H120" si="17">(G104/(0.9968*C103)-1)*100</f>
        <v>1.9522552286198147</v>
      </c>
      <c r="I103" s="69">
        <v>2.3168000000000002</v>
      </c>
      <c r="J103" s="84"/>
      <c r="K103" s="84"/>
    </row>
    <row r="104" spans="1:11" x14ac:dyDescent="0.3">
      <c r="A104" s="1">
        <v>2009.25</v>
      </c>
      <c r="B104" s="94">
        <v>0.17802197802197803</v>
      </c>
      <c r="C104" s="2">
        <f t="shared" si="13"/>
        <v>1.0017802197802197</v>
      </c>
      <c r="D104" s="38">
        <v>218.90733333333333</v>
      </c>
      <c r="E104" s="87">
        <f t="shared" si="15"/>
        <v>1.0203402740235379</v>
      </c>
      <c r="F104" s="68">
        <f t="shared" si="16"/>
        <v>1.3346584921674287</v>
      </c>
      <c r="G104">
        <f t="shared" si="14"/>
        <v>1.0181345153777683</v>
      </c>
      <c r="H104">
        <f t="shared" si="17"/>
        <v>1.6142692323266594</v>
      </c>
      <c r="I104" s="69">
        <v>2.3925000000000001</v>
      </c>
      <c r="J104" s="84"/>
      <c r="K104" s="84"/>
    </row>
    <row r="105" spans="1:11" x14ac:dyDescent="0.3">
      <c r="A105" s="1">
        <v>2009.5</v>
      </c>
      <c r="B105" s="94">
        <v>0.15434782608695652</v>
      </c>
      <c r="C105" s="2">
        <f t="shared" si="13"/>
        <v>1.0015434782608696</v>
      </c>
      <c r="D105" s="38">
        <v>219.55966666666666</v>
      </c>
      <c r="E105" s="87">
        <f t="shared" si="15"/>
        <v>1.0119020827497895</v>
      </c>
      <c r="F105" s="68">
        <f t="shared" si="16"/>
        <v>2.210517455441452</v>
      </c>
      <c r="G105">
        <f t="shared" si="14"/>
        <v>1.0146942043648064</v>
      </c>
      <c r="H105">
        <f t="shared" si="17"/>
        <v>1.9043930124803987</v>
      </c>
      <c r="I105" s="69">
        <v>2.2768000000000002</v>
      </c>
      <c r="J105" s="84"/>
      <c r="K105" s="84"/>
    </row>
    <row r="106" spans="1:11" x14ac:dyDescent="0.3">
      <c r="A106" s="1">
        <v>2009.75</v>
      </c>
      <c r="B106" s="94">
        <v>0.11836956521739131</v>
      </c>
      <c r="C106" s="2">
        <f t="shared" si="13"/>
        <v>1.001183695652174</v>
      </c>
      <c r="D106" s="38">
        <v>220.68266666666668</v>
      </c>
      <c r="E106" s="87">
        <f t="shared" si="15"/>
        <v>1.0204069868023125</v>
      </c>
      <c r="F106" s="68">
        <f t="shared" si="16"/>
        <v>0.26234910913964793</v>
      </c>
      <c r="G106">
        <f t="shared" si="14"/>
        <v>1.0173508285105337</v>
      </c>
      <c r="H106">
        <f t="shared" si="17"/>
        <v>1.536298752460441</v>
      </c>
      <c r="I106" s="69">
        <v>2.42</v>
      </c>
      <c r="J106" s="84"/>
      <c r="K106" s="84"/>
    </row>
    <row r="107" spans="1:11" x14ac:dyDescent="0.3">
      <c r="A107" s="1">
        <v>2010</v>
      </c>
      <c r="B107" s="94">
        <v>0.13388888888888889</v>
      </c>
      <c r="C107" s="2">
        <f t="shared" si="13"/>
        <v>1.0013388888888888</v>
      </c>
      <c r="D107" s="38">
        <v>220.71566666666669</v>
      </c>
      <c r="E107" s="87">
        <f t="shared" si="15"/>
        <v>1.0005980992236614</v>
      </c>
      <c r="F107" s="68">
        <f t="shared" si="16"/>
        <v>0.68951435829185392</v>
      </c>
      <c r="G107">
        <f t="shared" si="14"/>
        <v>1.013311860699825</v>
      </c>
      <c r="H107">
        <f t="shared" si="17"/>
        <v>1.1367614311001528</v>
      </c>
      <c r="I107" s="69">
        <v>2.569</v>
      </c>
      <c r="J107" s="84"/>
      <c r="K107" s="84"/>
    </row>
    <row r="108" spans="1:11" x14ac:dyDescent="0.3">
      <c r="A108" s="1">
        <v>2010.25</v>
      </c>
      <c r="B108" s="94">
        <v>0.19197802197802197</v>
      </c>
      <c r="C108" s="2">
        <f t="shared" si="13"/>
        <v>1.0019197802197801</v>
      </c>
      <c r="D108" s="38">
        <v>220.99266666666665</v>
      </c>
      <c r="E108" s="87">
        <f t="shared" si="15"/>
        <v>1.0050168858571684</v>
      </c>
      <c r="F108" s="68">
        <f t="shared" si="16"/>
        <v>1.0972354172120058</v>
      </c>
      <c r="G108">
        <f t="shared" si="14"/>
        <v>1.0094810136582328</v>
      </c>
      <c r="H108">
        <f t="shared" si="17"/>
        <v>1.0222975672130374</v>
      </c>
      <c r="I108" s="69">
        <v>2.4580000000000002</v>
      </c>
      <c r="J108" s="84"/>
      <c r="K108" s="84"/>
    </row>
    <row r="109" spans="1:11" x14ac:dyDescent="0.3">
      <c r="A109" s="1">
        <v>2010.5</v>
      </c>
      <c r="B109" s="94">
        <v>0.18880434782608696</v>
      </c>
      <c r="C109" s="2">
        <f t="shared" si="13"/>
        <v>1.0018880434782609</v>
      </c>
      <c r="D109" s="38">
        <v>221.52766666666665</v>
      </c>
      <c r="E109" s="87">
        <f t="shared" si="15"/>
        <v>1.009671876663923</v>
      </c>
      <c r="F109" s="68">
        <f t="shared" si="16"/>
        <v>1.1786576491671585</v>
      </c>
      <c r="G109">
        <f t="shared" si="14"/>
        <v>1.0089234621367662</v>
      </c>
      <c r="H109">
        <f t="shared" si="17"/>
        <v>0.77632064755623897</v>
      </c>
      <c r="I109" s="69">
        <v>2.2843</v>
      </c>
      <c r="J109" s="84"/>
      <c r="K109" s="84"/>
    </row>
    <row r="110" spans="1:11" x14ac:dyDescent="0.3">
      <c r="A110" s="1">
        <v>2010.75</v>
      </c>
      <c r="B110" s="94">
        <v>0.18956521739130436</v>
      </c>
      <c r="C110" s="2">
        <f t="shared" si="13"/>
        <v>1.0018956521739131</v>
      </c>
      <c r="D110" s="38">
        <v>222.10733333333334</v>
      </c>
      <c r="E110" s="87">
        <f t="shared" si="15"/>
        <v>1.0104530435434844</v>
      </c>
      <c r="F110" s="68">
        <f t="shared" si="16"/>
        <v>2.019014089251181</v>
      </c>
      <c r="G110">
        <f t="shared" si="14"/>
        <v>1.0064349763220592</v>
      </c>
      <c r="H110">
        <f t="shared" si="17"/>
        <v>1.2325334102962993</v>
      </c>
      <c r="I110" s="69">
        <v>2.2059000000000002</v>
      </c>
      <c r="J110" s="84"/>
      <c r="K110" s="84"/>
    </row>
    <row r="111" spans="1:11" x14ac:dyDescent="0.3">
      <c r="A111" s="1">
        <v>2011</v>
      </c>
      <c r="B111" s="94">
        <v>0.15455555555555556</v>
      </c>
      <c r="C111" s="2">
        <f t="shared" si="13"/>
        <v>1.0015455555555555</v>
      </c>
      <c r="D111" s="38">
        <v>223.15666666666667</v>
      </c>
      <c r="E111" s="87">
        <f t="shared" si="15"/>
        <v>1.0188532695379364</v>
      </c>
      <c r="F111" s="68">
        <f t="shared" si="16"/>
        <v>2.0344982364713271</v>
      </c>
      <c r="G111">
        <f t="shared" si="14"/>
        <v>1.0109987689006281</v>
      </c>
      <c r="H111">
        <f t="shared" si="17"/>
        <v>1.6093601192438189</v>
      </c>
      <c r="I111" s="69">
        <v>2.3370000000000002</v>
      </c>
      <c r="J111" s="84"/>
      <c r="K111" s="84"/>
    </row>
    <row r="112" spans="1:11" x14ac:dyDescent="0.3">
      <c r="A112" s="1">
        <v>2011.25</v>
      </c>
      <c r="B112" s="94">
        <v>9.4615384615384615E-2</v>
      </c>
      <c r="C112" s="2">
        <f t="shared" si="13"/>
        <v>1.0009461538461539</v>
      </c>
      <c r="D112" s="38">
        <v>224.19966666666667</v>
      </c>
      <c r="E112" s="87">
        <f t="shared" si="15"/>
        <v>1.0186518318776836</v>
      </c>
      <c r="F112" s="68">
        <f t="shared" si="16"/>
        <v>2.9581172340551021</v>
      </c>
      <c r="G112">
        <f t="shared" si="14"/>
        <v>1.0144075054057569</v>
      </c>
      <c r="H112">
        <f t="shared" si="17"/>
        <v>2.1108433537564864</v>
      </c>
      <c r="I112" s="69">
        <v>2.7824</v>
      </c>
      <c r="J112" s="84"/>
      <c r="K112" s="84"/>
    </row>
    <row r="113" spans="1:11" x14ac:dyDescent="0.3">
      <c r="A113" s="1">
        <v>2011.5</v>
      </c>
      <c r="B113" s="94">
        <v>8.3586956521739128E-2</v>
      </c>
      <c r="C113" s="2">
        <f t="shared" si="13"/>
        <v>1.0008358695652173</v>
      </c>
      <c r="D113" s="38">
        <v>225.73266666666666</v>
      </c>
      <c r="E113" s="87">
        <f t="shared" si="15"/>
        <v>1.0272575375202033</v>
      </c>
      <c r="F113" s="68">
        <f t="shared" si="16"/>
        <v>2.3701176628233345</v>
      </c>
      <c r="G113">
        <f t="shared" si="14"/>
        <v>1.0188039206198269</v>
      </c>
      <c r="H113">
        <f t="shared" si="17"/>
        <v>2.393368014597308</v>
      </c>
      <c r="I113" s="69">
        <v>2.9226999999999999</v>
      </c>
      <c r="J113" s="84"/>
      <c r="K113" s="84"/>
    </row>
    <row r="114" spans="1:11" x14ac:dyDescent="0.3">
      <c r="A114" s="1">
        <v>2011.75</v>
      </c>
      <c r="B114" s="94">
        <v>7.4347826086956517E-2</v>
      </c>
      <c r="C114" s="2">
        <f t="shared" si="13"/>
        <v>1.0007434782608695</v>
      </c>
      <c r="D114" s="38">
        <v>226.93666666666664</v>
      </c>
      <c r="E114" s="87">
        <f t="shared" si="15"/>
        <v>1.0212782753423399</v>
      </c>
      <c r="F114" s="68">
        <f t="shared" si="16"/>
        <v>2.3489473811961536</v>
      </c>
      <c r="G114">
        <f t="shared" si="14"/>
        <v>1.0215102285695408</v>
      </c>
      <c r="H114">
        <f t="shared" si="17"/>
        <v>2.45594048602924</v>
      </c>
      <c r="I114" s="69">
        <v>3.0366</v>
      </c>
      <c r="J114" s="84"/>
      <c r="K114" s="84"/>
    </row>
    <row r="115" spans="1:11" x14ac:dyDescent="0.3">
      <c r="A115" s="1">
        <v>2012</v>
      </c>
      <c r="B115" s="94">
        <v>0.10417582417582417</v>
      </c>
      <c r="C115" s="2">
        <f t="shared" si="13"/>
        <v>1.0010417582417583</v>
      </c>
      <c r="D115" s="38">
        <v>228.12966666666668</v>
      </c>
      <c r="E115" s="87">
        <f t="shared" si="15"/>
        <v>1.0209728146548145</v>
      </c>
      <c r="F115" s="68">
        <f t="shared" si="16"/>
        <v>2.1816086168511495</v>
      </c>
      <c r="G115">
        <f t="shared" si="14"/>
        <v>1.0220401148487601</v>
      </c>
      <c r="H115">
        <f t="shared" si="17"/>
        <v>2.44935152608865</v>
      </c>
      <c r="I115" s="69">
        <v>3.0188000000000001</v>
      </c>
      <c r="J115" s="84"/>
      <c r="K115" s="84"/>
    </row>
    <row r="116" spans="1:11" x14ac:dyDescent="0.3">
      <c r="A116" s="1">
        <v>2012.25</v>
      </c>
      <c r="B116" s="94">
        <v>0.15230769230769231</v>
      </c>
      <c r="C116" s="2">
        <f t="shared" si="13"/>
        <v>1.001523076923077</v>
      </c>
      <c r="D116" s="38">
        <v>229.25066666666666</v>
      </c>
      <c r="E116" s="87">
        <f t="shared" si="15"/>
        <v>1.0196073536690458</v>
      </c>
      <c r="F116" s="68">
        <f t="shared" si="16"/>
        <v>1.976217458573748</v>
      </c>
      <c r="G116">
        <f t="shared" si="14"/>
        <v>1.0222789952966007</v>
      </c>
      <c r="H116">
        <f t="shared" si="17"/>
        <v>2.1694679309098186</v>
      </c>
      <c r="I116" s="69">
        <v>3.1049000000000002</v>
      </c>
      <c r="J116" s="84"/>
      <c r="K116" s="84"/>
    </row>
    <row r="117" spans="1:11" x14ac:dyDescent="0.3">
      <c r="A117" s="1">
        <v>2012.5</v>
      </c>
      <c r="B117" s="94">
        <v>0.14434782608695651</v>
      </c>
      <c r="C117" s="2">
        <f t="shared" si="13"/>
        <v>1.0014434782608697</v>
      </c>
      <c r="D117" s="38">
        <v>230.28733333333332</v>
      </c>
      <c r="E117" s="87">
        <f t="shared" si="15"/>
        <v>1.0180471416982491</v>
      </c>
      <c r="F117" s="68">
        <f t="shared" si="16"/>
        <v>2.0379807072325784</v>
      </c>
      <c r="G117">
        <f t="shared" si="14"/>
        <v>1.0199763963411121</v>
      </c>
      <c r="H117">
        <f t="shared" si="17"/>
        <v>2.1100823520679102</v>
      </c>
      <c r="I117" s="69">
        <v>3.1656</v>
      </c>
      <c r="J117" s="84"/>
      <c r="K117" s="84"/>
    </row>
    <row r="118" spans="1:11" x14ac:dyDescent="0.3">
      <c r="A118" s="1">
        <v>2012.75</v>
      </c>
      <c r="B118" s="94">
        <v>0.16119565217391305</v>
      </c>
      <c r="C118" s="2">
        <f t="shared" si="13"/>
        <v>1.0016119565217392</v>
      </c>
      <c r="D118" s="38">
        <v>231.3596666666667</v>
      </c>
      <c r="E118" s="87">
        <f t="shared" si="15"/>
        <v>1.0185827744916118</v>
      </c>
      <c r="F118" s="68">
        <f t="shared" si="16"/>
        <v>2.1822440319967829</v>
      </c>
      <c r="G118">
        <f t="shared" si="14"/>
        <v>1.0193025211284301</v>
      </c>
      <c r="H118">
        <f t="shared" si="17"/>
        <v>2.0734170678383013</v>
      </c>
      <c r="I118" s="69">
        <v>3.0440999999999998</v>
      </c>
      <c r="J118" s="84"/>
      <c r="K118" s="84"/>
    </row>
    <row r="119" spans="1:11" x14ac:dyDescent="0.3">
      <c r="A119" s="1">
        <v>2013</v>
      </c>
      <c r="B119" s="94">
        <v>0.14366666666666666</v>
      </c>
      <c r="C119" s="2">
        <f t="shared" si="13"/>
        <v>1.0014366666666668</v>
      </c>
      <c r="D119" s="38">
        <v>232.53066666666666</v>
      </c>
      <c r="E119" s="87">
        <f t="shared" si="15"/>
        <v>1.0201944710309676</v>
      </c>
      <c r="F119" s="68">
        <f t="shared" si="16"/>
        <v>1.0870968490475974</v>
      </c>
      <c r="G119">
        <f t="shared" si="14"/>
        <v>1.0191079352224683</v>
      </c>
      <c r="H119">
        <f t="shared" si="17"/>
        <v>1.8277295138762861</v>
      </c>
      <c r="I119" s="69">
        <v>3.1276000000000002</v>
      </c>
      <c r="J119" s="84"/>
      <c r="K119" s="84"/>
    </row>
    <row r="120" spans="1:11" x14ac:dyDescent="0.3">
      <c r="A120" s="1">
        <v>2013.25</v>
      </c>
      <c r="B120" s="94">
        <v>0.11582417582417583</v>
      </c>
      <c r="C120" s="2">
        <f t="shared" si="13"/>
        <v>1.0011582417582419</v>
      </c>
      <c r="D120" s="38">
        <v>233.05933333333334</v>
      </c>
      <c r="E120" s="87">
        <f t="shared" si="15"/>
        <v>1.0090838187052387</v>
      </c>
      <c r="F120" s="68">
        <f t="shared" si="16"/>
        <v>2.342152229864447</v>
      </c>
      <c r="G120">
        <f t="shared" si="14"/>
        <v>1.0164770514815167</v>
      </c>
      <c r="H120">
        <f t="shared" si="17"/>
        <v>1.9382414161707162</v>
      </c>
      <c r="I120" s="69">
        <v>3.1859000000000002</v>
      </c>
      <c r="J120" s="84"/>
      <c r="K120" s="84"/>
    </row>
    <row r="121" spans="1:11" x14ac:dyDescent="0.3">
      <c r="B121" s="94">
        <v>8.5217391304347828E-2</v>
      </c>
      <c r="C121" s="2">
        <f t="shared" si="13"/>
        <v>1.0008521739130434</v>
      </c>
      <c r="D121" s="38">
        <v>234.30533333333332</v>
      </c>
      <c r="E121" s="87">
        <f t="shared" si="15"/>
        <v>1.0213281497881597</v>
      </c>
      <c r="F121" s="68">
        <f t="shared" ref="F121:F146" si="18">(E122/(0.9968*C121)-1)*100</f>
        <v>2.0130190116210755</v>
      </c>
      <c r="G121">
        <f t="shared" si="14"/>
        <v>1.0172973035039943</v>
      </c>
      <c r="H121">
        <f t="shared" ref="H121:H146" si="19">(G122/(0.9968*C121)-1)*100</f>
        <v>1.9481034126899166</v>
      </c>
      <c r="K121" s="84"/>
    </row>
    <row r="122" spans="1:11" x14ac:dyDescent="0.3">
      <c r="B122" s="94">
        <v>8.5543478260869568E-2</v>
      </c>
      <c r="C122" s="2">
        <f t="shared" si="13"/>
        <v>1.0008554347826086</v>
      </c>
      <c r="D122" s="38">
        <v>235.34633333333332</v>
      </c>
      <c r="E122" s="87">
        <f t="shared" si="15"/>
        <v>1.017732319993089</v>
      </c>
      <c r="F122" s="68">
        <f t="shared" si="18"/>
        <v>1.7837201806691461</v>
      </c>
      <c r="G122">
        <f t="shared" si="14"/>
        <v>1.0170846898793637</v>
      </c>
      <c r="H122">
        <f t="shared" si="19"/>
        <v>1.8288310400946139</v>
      </c>
      <c r="K122" s="84"/>
    </row>
    <row r="123" spans="1:11" x14ac:dyDescent="0.3">
      <c r="B123" s="94">
        <v>7.2222222222222215E-2</v>
      </c>
      <c r="C123" s="2">
        <f t="shared" si="13"/>
        <v>1.0007222222222223</v>
      </c>
      <c r="D123" s="38">
        <v>236.25699999999998</v>
      </c>
      <c r="E123" s="87">
        <f t="shared" si="15"/>
        <v>1.0154480298876631</v>
      </c>
      <c r="F123" s="68">
        <f t="shared" si="18"/>
        <v>2.3179201689681683</v>
      </c>
      <c r="G123">
        <f t="shared" si="14"/>
        <v>1.0158980795935377</v>
      </c>
      <c r="H123">
        <f t="shared" si="19"/>
        <v>2.1320497114172499</v>
      </c>
      <c r="K123" s="84"/>
    </row>
    <row r="124" spans="1:11" x14ac:dyDescent="0.3">
      <c r="B124" s="94">
        <v>9.0989010989010993E-2</v>
      </c>
      <c r="C124" s="2">
        <f t="shared" si="13"/>
        <v>1.0009098901098901</v>
      </c>
      <c r="D124" s="38">
        <v>237.47933333333333</v>
      </c>
      <c r="E124" s="87">
        <f t="shared" si="15"/>
        <v>1.0206416263202289</v>
      </c>
      <c r="F124" s="68">
        <f t="shared" si="18"/>
        <v>1.8853718918456552</v>
      </c>
      <c r="G124">
        <f t="shared" si="14"/>
        <v>1.0187875314972852</v>
      </c>
      <c r="H124">
        <f t="shared" si="19"/>
        <v>1.9923567106313378</v>
      </c>
      <c r="K124" s="84"/>
    </row>
    <row r="125" spans="1:11" x14ac:dyDescent="0.3">
      <c r="B125" s="94">
        <v>8.9130434782608695E-2</v>
      </c>
      <c r="C125" s="2">
        <f t="shared" si="13"/>
        <v>1.000891304347826</v>
      </c>
      <c r="D125" s="38">
        <v>238.46199999999999</v>
      </c>
      <c r="E125" s="87">
        <f t="shared" ref="E125:E147" si="20">LN(D125/D124)*4 +1</f>
        <v>1.0165174653964348</v>
      </c>
      <c r="F125" s="68">
        <f t="shared" si="18"/>
        <v>1.8240799420054188</v>
      </c>
      <c r="G125">
        <f t="shared" si="14"/>
        <v>1.017584860399354</v>
      </c>
      <c r="H125">
        <f t="shared" si="19"/>
        <v>1.9480129256032708</v>
      </c>
    </row>
    <row r="126" spans="1:11" x14ac:dyDescent="0.3">
      <c r="B126" s="94">
        <v>0.10130434782608695</v>
      </c>
      <c r="C126" s="2">
        <f t="shared" si="13"/>
        <v>1.0010130434782609</v>
      </c>
      <c r="D126" s="38">
        <v>239.41099999999997</v>
      </c>
      <c r="E126" s="87">
        <f t="shared" si="20"/>
        <v>1.0158870871137218</v>
      </c>
      <c r="F126" s="68">
        <f t="shared" si="18"/>
        <v>1.6152207261322271</v>
      </c>
      <c r="G126">
        <f t="shared" si="14"/>
        <v>1.0171235521795121</v>
      </c>
      <c r="H126">
        <f t="shared" si="19"/>
        <v>1.8974960008927511</v>
      </c>
    </row>
    <row r="127" spans="1:11" x14ac:dyDescent="0.3">
      <c r="B127" s="94">
        <v>0.11288888888888889</v>
      </c>
      <c r="C127" s="2">
        <f t="shared" si="13"/>
        <v>1.001128888888889</v>
      </c>
      <c r="D127" s="38">
        <v>240.24600000000001</v>
      </c>
      <c r="E127" s="87">
        <f t="shared" si="20"/>
        <v>1.0139266324641998</v>
      </c>
      <c r="F127" s="68">
        <f t="shared" si="18"/>
        <v>2.625371706962687</v>
      </c>
      <c r="G127">
        <f t="shared" si="14"/>
        <v>1.0167432028236463</v>
      </c>
      <c r="H127">
        <f t="shared" si="19"/>
        <v>1.9729584309664538</v>
      </c>
    </row>
    <row r="128" spans="1:11" x14ac:dyDescent="0.3">
      <c r="B128" s="94">
        <v>0.1256043956043956</v>
      </c>
      <c r="C128" s="2">
        <f t="shared" si="13"/>
        <v>1.0012560439560441</v>
      </c>
      <c r="D128" s="38">
        <v>241.69933333333333</v>
      </c>
      <c r="E128" s="87">
        <f t="shared" si="20"/>
        <v>1.0241245243088462</v>
      </c>
      <c r="F128" s="68">
        <f t="shared" si="18"/>
        <v>2.1800690293771074</v>
      </c>
      <c r="G128">
        <f t="shared" si="14"/>
        <v>1.0176139273208005</v>
      </c>
      <c r="H128">
        <f t="shared" si="19"/>
        <v>2.0424885455682551</v>
      </c>
    </row>
    <row r="129" spans="2:8" x14ac:dyDescent="0.3">
      <c r="B129" s="94">
        <v>0.13478260869565217</v>
      </c>
      <c r="C129" s="2">
        <f t="shared" si="13"/>
        <v>1.0013478260869566</v>
      </c>
      <c r="D129" s="38">
        <v>242.89933333333332</v>
      </c>
      <c r="E129" s="87">
        <f t="shared" si="20"/>
        <v>1.019810247701096</v>
      </c>
      <c r="F129" s="68">
        <f t="shared" si="18"/>
        <v>2.302085856899061</v>
      </c>
      <c r="G129">
        <f t="shared" si="14"/>
        <v>1.018437122896966</v>
      </c>
      <c r="H129">
        <f t="shared" si="19"/>
        <v>2.164242537768013</v>
      </c>
    </row>
    <row r="130" spans="2:8" x14ac:dyDescent="0.3">
      <c r="B130" s="94">
        <v>0.16108695652173913</v>
      </c>
      <c r="C130" s="2">
        <f t="shared" si="13"/>
        <v>1.0016108695652175</v>
      </c>
      <c r="D130" s="38">
        <v>244.18533333333335</v>
      </c>
      <c r="E130" s="87">
        <f t="shared" si="20"/>
        <v>1.0211216336888078</v>
      </c>
      <c r="F130" s="68">
        <f t="shared" si="18"/>
        <v>2.4104270550084461</v>
      </c>
      <c r="G130">
        <f t="shared" si="14"/>
        <v>1.0197457595407373</v>
      </c>
      <c r="H130">
        <f t="shared" si="19"/>
        <v>2.3513763350012651</v>
      </c>
    </row>
    <row r="131" spans="2:8" x14ac:dyDescent="0.3">
      <c r="B131" s="94">
        <v>0.35978021978021979</v>
      </c>
      <c r="C131" s="2">
        <f t="shared" si="13"/>
        <v>1.0035978021978023</v>
      </c>
      <c r="D131" s="38">
        <v>245.56100000000001</v>
      </c>
      <c r="E131" s="87">
        <f t="shared" si="20"/>
        <v>1.0224715562504794</v>
      </c>
      <c r="F131" s="68">
        <f t="shared" si="18"/>
        <v>2.2642058532462928</v>
      </c>
      <c r="G131">
        <f t="shared" si="14"/>
        <v>1.0218819904873073</v>
      </c>
      <c r="H131">
        <f t="shared" si="19"/>
        <v>2.1215648339500515</v>
      </c>
    </row>
    <row r="132" spans="2:8" x14ac:dyDescent="0.3">
      <c r="B132" s="94">
        <v>0.36934065934065935</v>
      </c>
      <c r="C132" s="2">
        <f t="shared" si="13"/>
        <v>1.0036934065934067</v>
      </c>
      <c r="D132" s="38">
        <v>246.97933333333336</v>
      </c>
      <c r="E132" s="87">
        <f t="shared" si="20"/>
        <v>1.0230370941466058</v>
      </c>
      <c r="F132" s="68">
        <f t="shared" si="18"/>
        <v>2.0684842517911806</v>
      </c>
      <c r="G132">
        <f t="shared" si="14"/>
        <v>1.0216101329467473</v>
      </c>
      <c r="H132">
        <f t="shared" si="19"/>
        <v>2.1459746523308176</v>
      </c>
    </row>
    <row r="133" spans="2:8" x14ac:dyDescent="0.3">
      <c r="B133" s="94">
        <v>0.3948913043478261</v>
      </c>
      <c r="C133" s="2">
        <f t="shared" si="13"/>
        <v>1.0039489130434782</v>
      </c>
      <c r="D133" s="38">
        <v>248.29033333333336</v>
      </c>
      <c r="E133" s="87">
        <f t="shared" si="20"/>
        <v>1.0211763917757937</v>
      </c>
      <c r="F133" s="68">
        <f t="shared" si="18"/>
        <v>1.8845440982236505</v>
      </c>
      <c r="G133">
        <f t="shared" si="14"/>
        <v>1.0219516689654218</v>
      </c>
      <c r="H133">
        <f t="shared" si="19"/>
        <v>2.0818554048846138</v>
      </c>
    </row>
    <row r="134" spans="2:8" x14ac:dyDescent="0.3">
      <c r="B134" s="94">
        <v>0.44815217391304346</v>
      </c>
      <c r="C134" s="2">
        <f t="shared" si="13"/>
        <v>1.0044815217391305</v>
      </c>
      <c r="D134" s="38">
        <v>249.50966666666667</v>
      </c>
      <c r="E134" s="87">
        <f t="shared" si="20"/>
        <v>1.0195955929597127</v>
      </c>
      <c r="F134" s="68">
        <f t="shared" si="18"/>
        <v>1.9340911348577627</v>
      </c>
      <c r="G134">
        <f t="shared" si="14"/>
        <v>1.0215701587831481</v>
      </c>
      <c r="H134">
        <f t="shared" si="19"/>
        <v>1.9818125863748648</v>
      </c>
    </row>
    <row r="135" spans="2:8" x14ac:dyDescent="0.3">
      <c r="B135" s="94">
        <v>0.69888888888888889</v>
      </c>
      <c r="C135" s="2">
        <f t="shared" si="13"/>
        <v>1.0069888888888889</v>
      </c>
      <c r="D135" s="38">
        <v>250.79999999999998</v>
      </c>
      <c r="E135" s="87">
        <f t="shared" si="20"/>
        <v>1.0206326006510038</v>
      </c>
      <c r="F135" s="68">
        <f t="shared" si="18"/>
        <v>0.58489486407760083</v>
      </c>
      <c r="G135">
        <f t="shared" si="14"/>
        <v>1.021110419883279</v>
      </c>
      <c r="H135">
        <f t="shared" si="19"/>
        <v>1.3941486774766476</v>
      </c>
    </row>
    <row r="136" spans="2:8" x14ac:dyDescent="0.3">
      <c r="B136" s="94">
        <v>0.94736263736263737</v>
      </c>
      <c r="C136" s="2">
        <f t="shared" ref="C136:C147" si="21">B136/100 +1</f>
        <v>1.0094736263736264</v>
      </c>
      <c r="D136" s="38">
        <v>251.40499999999997</v>
      </c>
      <c r="E136" s="87">
        <f t="shared" si="20"/>
        <v>1.0096375032932503</v>
      </c>
      <c r="F136" s="68">
        <f t="shared" si="18"/>
        <v>1.085665677247305</v>
      </c>
      <c r="G136">
        <f t="shared" ref="G136:G147" si="22">LN(D136/D132) +1</f>
        <v>1.01776052216994</v>
      </c>
      <c r="H136">
        <f t="shared" si="19"/>
        <v>1.0449809305748126</v>
      </c>
    </row>
    <row r="137" spans="2:8" x14ac:dyDescent="0.3">
      <c r="B137" s="94">
        <v>1.153695652173913</v>
      </c>
      <c r="C137" s="2">
        <f t="shared" si="21"/>
        <v>1.0115369565217391</v>
      </c>
      <c r="D137" s="38">
        <v>252.48633333333336</v>
      </c>
      <c r="E137" s="87">
        <f t="shared" si="20"/>
        <v>1.0171677490238493</v>
      </c>
      <c r="F137" s="68">
        <f t="shared" si="18"/>
        <v>1.4277258408347038</v>
      </c>
      <c r="G137">
        <f t="shared" si="22"/>
        <v>1.016758361481954</v>
      </c>
      <c r="H137">
        <f t="shared" si="19"/>
        <v>0.91573680907011124</v>
      </c>
    </row>
    <row r="138" spans="2:8" x14ac:dyDescent="0.3">
      <c r="B138" s="94">
        <v>1.2046739130434783</v>
      </c>
      <c r="C138" s="2">
        <f t="shared" si="21"/>
        <v>1.0120467391304349</v>
      </c>
      <c r="D138" s="38">
        <v>253.923</v>
      </c>
      <c r="E138" s="87">
        <f t="shared" si="20"/>
        <v>1.0226957984602663</v>
      </c>
      <c r="F138" s="68">
        <f t="shared" si="18"/>
        <v>1.7116037445787713</v>
      </c>
      <c r="G138">
        <f t="shared" si="22"/>
        <v>1.0175334128570923</v>
      </c>
      <c r="H138">
        <f t="shared" si="19"/>
        <v>0.99977580592687243</v>
      </c>
    </row>
    <row r="139" spans="2:8" x14ac:dyDescent="0.3">
      <c r="B139" s="94">
        <v>1.4470000000000001</v>
      </c>
      <c r="C139" s="2">
        <f t="shared" si="21"/>
        <v>1.01447</v>
      </c>
      <c r="D139" s="38">
        <v>255.58366666666666</v>
      </c>
      <c r="E139" s="87">
        <f t="shared" si="20"/>
        <v>1.026074988313433</v>
      </c>
      <c r="F139" s="68">
        <f t="shared" si="18"/>
        <v>1.0586155481477011</v>
      </c>
      <c r="G139">
        <f t="shared" si="22"/>
        <v>1.0188940097726995</v>
      </c>
      <c r="H139">
        <f t="shared" si="19"/>
        <v>1.062386572821139</v>
      </c>
    </row>
    <row r="140" spans="2:8" x14ac:dyDescent="0.3">
      <c r="B140" s="94">
        <v>1.7369230769230768</v>
      </c>
      <c r="C140" s="2">
        <f t="shared" si="21"/>
        <v>1.0173692307692308</v>
      </c>
      <c r="D140" s="38">
        <v>256.98866666666669</v>
      </c>
      <c r="E140" s="87">
        <f t="shared" si="20"/>
        <v>1.0219286672724099</v>
      </c>
      <c r="F140" s="68">
        <f t="shared" si="18"/>
        <v>0.44934744676985439</v>
      </c>
      <c r="G140">
        <f t="shared" si="22"/>
        <v>1.0219668007674898</v>
      </c>
      <c r="H140">
        <f t="shared" si="19"/>
        <v>0.81143272671984068</v>
      </c>
    </row>
    <row r="141" spans="2:8" x14ac:dyDescent="0.3">
      <c r="B141" s="94">
        <v>1.926195652173913</v>
      </c>
      <c r="C141" s="2">
        <f t="shared" si="21"/>
        <v>1.0192619565217391</v>
      </c>
      <c r="D141" s="38">
        <v>258.19099999999997</v>
      </c>
      <c r="E141" s="87">
        <f t="shared" si="20"/>
        <v>1.0186705430209322</v>
      </c>
      <c r="F141" s="68">
        <f t="shared" si="18"/>
        <v>0.399453350248824</v>
      </c>
      <c r="G141">
        <f t="shared" si="22"/>
        <v>1.0223424992667605</v>
      </c>
      <c r="H141">
        <f t="shared" si="19"/>
        <v>0.55934261843806343</v>
      </c>
    </row>
    <row r="142" spans="2:8" x14ac:dyDescent="0.3">
      <c r="B142" s="94">
        <v>2.2201086956521738</v>
      </c>
      <c r="C142" s="2">
        <f t="shared" si="21"/>
        <v>1.0222010869565217</v>
      </c>
      <c r="D142" s="38">
        <v>259.48899999999998</v>
      </c>
      <c r="E142" s="87">
        <f t="shared" si="20"/>
        <v>1.0200587655707014</v>
      </c>
      <c r="F142" s="68">
        <f t="shared" si="18"/>
        <v>0.31164115834054762</v>
      </c>
      <c r="G142">
        <f t="shared" si="22"/>
        <v>1.021683241044369</v>
      </c>
      <c r="H142">
        <f t="shared" si="19"/>
        <v>0.17280997023587652</v>
      </c>
    </row>
    <row r="143" spans="2:8" x14ac:dyDescent="0.3">
      <c r="B143" s="94">
        <v>2.4017777777777778</v>
      </c>
      <c r="C143" s="2">
        <f t="shared" si="21"/>
        <v>1.0240177777777777</v>
      </c>
      <c r="D143" s="38">
        <v>260.92699999999996</v>
      </c>
      <c r="E143" s="87">
        <f t="shared" si="20"/>
        <v>1.0221054488684365</v>
      </c>
      <c r="F143" s="68">
        <f t="shared" si="18"/>
        <v>5.4061469796828909E-2</v>
      </c>
      <c r="G143">
        <f t="shared" si="22"/>
        <v>1.0206908561831201</v>
      </c>
      <c r="H143">
        <f t="shared" si="19"/>
        <v>-2.0479674245321711E-2</v>
      </c>
    </row>
    <row r="144" spans="2:8" x14ac:dyDescent="0.3">
      <c r="B144" s="94">
        <v>2.3973626373626375</v>
      </c>
      <c r="C144" s="2">
        <f t="shared" si="21"/>
        <v>1.0239736263736263</v>
      </c>
      <c r="D144" s="38">
        <v>262.31966666666671</v>
      </c>
      <c r="E144" s="87">
        <f t="shared" si="20"/>
        <v>1.0212927484335392</v>
      </c>
      <c r="F144" s="68">
        <f t="shared" si="18"/>
        <v>0.69668955249113651</v>
      </c>
      <c r="G144">
        <f t="shared" si="22"/>
        <v>1.0205318764734022</v>
      </c>
      <c r="H144">
        <f t="shared" si="19"/>
        <v>0.20763556780349912</v>
      </c>
    </row>
    <row r="145" spans="2:8" x14ac:dyDescent="0.3">
      <c r="B145" s="94">
        <v>2.1921739130434781</v>
      </c>
      <c r="C145" s="2">
        <f t="shared" si="21"/>
        <v>1.0219217391304347</v>
      </c>
      <c r="D145" s="38">
        <v>264.14966666666669</v>
      </c>
      <c r="E145" s="87">
        <f t="shared" si="20"/>
        <v>1.0278079995091598</v>
      </c>
      <c r="F145" s="68">
        <f t="shared" si="18"/>
        <v>8.248840043916239E-2</v>
      </c>
      <c r="G145">
        <f t="shared" si="22"/>
        <v>1.0228162405954593</v>
      </c>
      <c r="H145">
        <f t="shared" si="19"/>
        <v>0.39492643222183155</v>
      </c>
    </row>
    <row r="146" spans="2:8" x14ac:dyDescent="0.3">
      <c r="B146" s="94">
        <v>1.6456521739130434</v>
      </c>
      <c r="C146" s="2">
        <f t="shared" si="21"/>
        <v>1.0164565217391304</v>
      </c>
      <c r="D146" s="38">
        <v>265.44</v>
      </c>
      <c r="E146" s="87">
        <f t="shared" si="20"/>
        <v>1.0194918589674977</v>
      </c>
      <c r="F146" s="68">
        <f t="shared" si="18"/>
        <v>0.68527434156351319</v>
      </c>
      <c r="G146">
        <f t="shared" si="22"/>
        <v>1.0226745139446582</v>
      </c>
      <c r="H146">
        <f t="shared" si="19"/>
        <v>0.88640232669809915</v>
      </c>
    </row>
    <row r="147" spans="2:8" x14ac:dyDescent="0.3">
      <c r="B147" s="94">
        <v>1.2549450549450549</v>
      </c>
      <c r="C147" s="2">
        <f t="shared" si="21"/>
        <v>1.0125494505494506</v>
      </c>
      <c r="D147" s="38">
        <v>266.78033333333337</v>
      </c>
      <c r="E147" s="87">
        <f t="shared" si="20"/>
        <v>1.0201470869558353</v>
      </c>
      <c r="G147">
        <f t="shared" si="22"/>
        <v>1.0221849234665081</v>
      </c>
    </row>
    <row r="148" spans="2:8" x14ac:dyDescent="0.3">
      <c r="B148" s="8"/>
      <c r="C148" s="8"/>
    </row>
    <row r="149" spans="2:8" x14ac:dyDescent="0.3">
      <c r="B149" s="8"/>
      <c r="C149" s="8"/>
    </row>
    <row r="150" spans="2:8" x14ac:dyDescent="0.3">
      <c r="B150" s="8"/>
      <c r="C150" s="8"/>
    </row>
    <row r="151" spans="2:8" x14ac:dyDescent="0.3">
      <c r="B151" s="8"/>
      <c r="C15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summary</vt:lpstr>
      <vt:lpstr>papers_obs</vt:lpstr>
      <vt:lpstr>constructed_obs</vt:lpstr>
      <vt:lpstr>GDP</vt:lpstr>
      <vt:lpstr>inflation</vt:lpstr>
      <vt:lpstr>fedfunds</vt:lpstr>
      <vt:lpstr>Unemp</vt:lpstr>
      <vt:lpstr>EmptoPop</vt:lpstr>
      <vt:lpstr>wage</vt:lpstr>
      <vt:lpstr>consumption</vt:lpstr>
      <vt:lpstr>investment</vt:lpstr>
      <vt:lpstr>LabortoPop</vt:lpstr>
      <vt:lpstr>job finding</vt:lpstr>
      <vt:lpstr>vacancies</vt:lpstr>
      <vt:lpstr>spread</vt:lpstr>
      <vt:lpstr>TFP</vt:lpstr>
      <vt:lpstr>government</vt:lpstr>
      <vt:lpstr>consumption wedge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2020-04-30T08:18:43Z</dcterms:created>
  <dcterms:modified xsi:type="dcterms:W3CDTF">2020-05-29T15:49:59Z</dcterms:modified>
</cp:coreProperties>
</file>